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drawings/drawing1.xml" ContentType="application/vnd.openxmlformats-officedocument.drawing+xml"/>
  <Override PartName="/xl/worksheets/sheet2.xml" ContentType="application/vnd.openxmlformats-officedocument.spreadsheetml.worksheet+xml"/>
  <Override PartName="/xl/drawings/drawing2.xml" ContentType="application/vnd.openxmlformats-officedocument.drawing+xml"/>
  <Override PartName="/xl/worksheets/sheet3.xml" ContentType="application/vnd.openxmlformats-officedocument.spreadsheetml.worksheet+xml"/>
  <Override PartName="/xl/drawings/drawing3.xml" ContentType="application/vnd.openxmlformats-officedocument.drawing+xml"/>
  <Override PartName="/xl/worksheets/sheet4.xml" ContentType="application/vnd.openxmlformats-officedocument.spreadsheetml.worksheet+xml"/>
  <Override PartName="/xl/drawings/drawing4.xml" ContentType="application/vnd.openxmlformats-officedocument.drawing+xml"/>
  <Override PartName="/xl/worksheets/sheet5.xml" ContentType="application/vnd.openxmlformats-officedocument.spreadsheetml.worksheet+xml"/>
  <Override PartName="/xl/drawings/drawing5.xml" ContentType="application/vnd.openxmlformats-officedocument.drawing+xml"/>
  <Override PartName="/xl/worksheets/sheet6.xml" ContentType="application/vnd.openxmlformats-officedocument.spreadsheetml.worksheet+xml"/>
  <Override PartName="/xl/drawings/drawing6.xml" ContentType="application/vnd.openxmlformats-officedocument.drawing+xml"/>
  <Override PartName="/xl/worksheets/sheet7.xml" ContentType="application/vnd.openxmlformats-officedocument.spreadsheetml.worksheet+xml"/>
  <Override PartName="/xl/drawings/drawing7.xml" ContentType="application/vnd.openxmlformats-officedocument.drawing+xml"/>
  <Override PartName="/xl/worksheets/sheet8.xml" ContentType="application/vnd.openxmlformats-officedocument.spreadsheetml.worksheet+xml"/>
  <Override PartName="/xl/drawings/drawing8.xml" ContentType="application/vnd.openxmlformats-officedocument.drawing+xml"/>
  <Override PartName="/xl/worksheets/sheet9.xml" ContentType="application/vnd.openxmlformats-officedocument.spreadsheetml.worksheet+xml"/>
  <Override PartName="/xl/drawings/drawing9.xml" ContentType="application/vnd.openxmlformats-officedocument.drawing+xml"/>
  <Override PartName="/xl/worksheets/sheet10.xml" ContentType="application/vnd.openxmlformats-officedocument.spreadsheetml.worksheet+xml"/>
  <Override PartName="/xl/drawings/drawing10.xml" ContentType="application/vnd.openxmlformats-officedocument.drawing+xml"/>
  <Override PartName="/xl/worksheets/sheet11.xml" ContentType="application/vnd.openxmlformats-officedocument.spreadsheetml.worksheet+xml"/>
  <Override PartName="/xl/drawings/drawing11.xml" ContentType="application/vnd.openxmlformats-officedocument.drawing+xml"/>
  <Override PartName="/xl/worksheets/sheet12.xml" ContentType="application/vnd.openxmlformats-officedocument.spreadsheetml.worksheet+xml"/>
  <Override PartName="/xl/drawings/drawing12.xml" ContentType="application/vnd.openxmlformats-officedocument.drawing+xml"/>
  <Override PartName="/xl/worksheets/sheet13.xml" ContentType="application/vnd.openxmlformats-officedocument.spreadsheetml.worksheet+xml"/>
  <Override PartName="/xl/drawings/drawing13.xml" ContentType="application/vnd.openxmlformats-officedocument.drawing+xml"/>
  <Override PartName="/xl/worksheets/sheet14.xml" ContentType="application/vnd.openxmlformats-officedocument.spreadsheetml.worksheet+xml"/>
  <Override PartName="/xl/drawings/drawing14.xml" ContentType="application/vnd.openxmlformats-officedocument.drawing+xml"/>
  <Override PartName="/xl/worksheets/sheet15.xml" ContentType="application/vnd.openxmlformats-officedocument.spreadsheetml.worksheet+xml"/>
  <Override PartName="/xl/drawings/drawing15.xml" ContentType="application/vnd.openxmlformats-officedocument.drawing+xml"/>
  <Override PartName="/xl/worksheets/sheet16.xml" ContentType="application/vnd.openxmlformats-officedocument.spreadsheetml.worksheet+xml"/>
  <Override PartName="/xl/drawings/drawing16.xml" ContentType="application/vnd.openxmlformats-officedocument.drawing+xml"/>
  <Override PartName="/xl/worksheets/sheet17.xml" ContentType="application/vnd.openxmlformats-officedocument.spreadsheetml.worksheet+xml"/>
  <Override PartName="/xl/drawings/drawing17.xml" ContentType="application/vnd.openxmlformats-officedocument.drawing+xml"/>
  <Override PartName="/xl/worksheets/sheet18.xml" ContentType="application/vnd.openxmlformats-officedocument.spreadsheetml.worksheet+xml"/>
  <Override PartName="/xl/drawings/drawing18.xml" ContentType="application/vnd.openxmlformats-officedocument.drawing+xml"/>
  <Override PartName="/xl/worksheets/sheet19.xml" ContentType="application/vnd.openxmlformats-officedocument.spreadsheetml.worksheet+xml"/>
  <Override PartName="/xl/drawings/drawing19.xml" ContentType="application/vnd.openxmlformats-officedocument.drawing+xml"/>
  <Override PartName="/xl/worksheets/sheet20.xml" ContentType="application/vnd.openxmlformats-officedocument.spreadsheetml.worksheet+xml"/>
  <Override PartName="/xl/drawings/drawing20.xml" ContentType="application/vnd.openxmlformats-officedocument.drawing+xml"/>
  <Override PartName="/xl/worksheets/sheet21.xml" ContentType="application/vnd.openxmlformats-officedocument.spreadsheetml.worksheet+xml"/>
  <Override PartName="/xl/drawings/drawing21.xml" ContentType="application/vnd.openxmlformats-officedocument.drawing+xml"/>
  <Override PartName="/xl/worksheets/sheet22.xml" ContentType="application/vnd.openxmlformats-officedocument.spreadsheetml.worksheet+xml"/>
  <Override PartName="/xl/drawings/drawing22.xml" ContentType="application/vnd.openxmlformats-officedocument.drawing+xml"/>
  <Override PartName="/xl/worksheets/sheet23.xml" ContentType="application/vnd.openxmlformats-officedocument.spreadsheetml.worksheet+xml"/>
  <Override PartName="/xl/drawings/drawing23.xml" ContentType="application/vnd.openxmlformats-officedocument.drawing+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fileSharing userName="DolejsiS" reservationPassword="0"/>
  <workbookPr/>
  <bookViews>
    <workbookView xWindow="240" yWindow="120" windowWidth="14940" windowHeight="9225" activeTab="0"/>
  </bookViews>
  <sheets>
    <sheet name="Rekapitulace" sheetId="1" r:id="rId1"/>
    <sheet name="D.1.2.2." sheetId="2" r:id="rId2"/>
    <sheet name="D.1.2.4.1" sheetId="3" r:id="rId3"/>
    <sheet name="D.1.2.4.2" sheetId="4" r:id="rId4"/>
    <sheet name="D.1.2.4.3" sheetId="5" r:id="rId5"/>
    <sheet name="D.1.2.7.1" sheetId="6" r:id="rId6"/>
    <sheet name="D.1.2.7.2" sheetId="7" r:id="rId7"/>
    <sheet name="D.1.2.7.3" sheetId="8" r:id="rId8"/>
    <sheet name="D.1.2.7.4" sheetId="9" r:id="rId9"/>
    <sheet name="D.1.2.7.5" sheetId="10" r:id="rId10"/>
    <sheet name="D.1.4.3" sheetId="11" r:id="rId11"/>
    <sheet name="SO 07-71-07.0.1" sheetId="12" r:id="rId12"/>
    <sheet name="SO 07-71-07.0.2" sheetId="13" r:id="rId13"/>
    <sheet name="SO 07-71-07.0.3" sheetId="14" r:id="rId14"/>
    <sheet name="SO 07-71-07.0.4" sheetId="15" r:id="rId15"/>
    <sheet name="SO 07-71-07.0.5" sheetId="16" r:id="rId16"/>
    <sheet name="SO 07-71-07.0.6" sheetId="17" r:id="rId17"/>
    <sheet name="SO 07-71-07.0.7" sheetId="18" r:id="rId18"/>
    <sheet name="SO 07-71-07.01" sheetId="19" r:id="rId19"/>
    <sheet name="SO 98-98" sheetId="20" r:id="rId20"/>
    <sheet name="SO 90-90" sheetId="21" r:id="rId21"/>
    <sheet name="SO-ON" sheetId="22" r:id="rId22"/>
    <sheet name="SO-OR" sheetId="23" r:id="rId23"/>
  </sheets>
  <definedNames/>
  <calcPr/>
  <webPublishing/>
</workbook>
</file>

<file path=xl/sharedStrings.xml><?xml version="1.0" encoding="utf-8"?>
<sst xmlns="http://schemas.openxmlformats.org/spreadsheetml/2006/main" count="47109" uniqueCount="9629">
  <si>
    <t>Aspe</t>
  </si>
  <si>
    <t>Rekapitulace ceny</t>
  </si>
  <si>
    <t>5113510003_Zm04</t>
  </si>
  <si>
    <t>Rekonstrukce výpravní budovy v žst. Praha hl. n. - II. etapa rekonstrukce interiérů_ZM04</t>
  </si>
  <si>
    <t>var. 1</t>
  </si>
  <si>
    <t/>
  </si>
  <si>
    <t>Celková cena bez DPH:</t>
  </si>
  <si>
    <t>Celková cena s DPH:</t>
  </si>
  <si>
    <t>Objekt</t>
  </si>
  <si>
    <t>Popis</t>
  </si>
  <si>
    <t>Cena bez DPH</t>
  </si>
  <si>
    <t>DPH</t>
  </si>
  <si>
    <t>Cena s DPH</t>
  </si>
  <si>
    <t>Počet neoceněných položek</t>
  </si>
  <si>
    <t>D.1.2.</t>
  </si>
  <si>
    <t>Technologické soubory</t>
  </si>
  <si>
    <t xml:space="preserve">  D.1.2.2.</t>
  </si>
  <si>
    <t>Nouzové zvukové systémy (NZS)</t>
  </si>
  <si>
    <t>SŽDC05</t>
  </si>
  <si>
    <t>S</t>
  </si>
  <si>
    <t>O</t>
  </si>
  <si>
    <t>Soupis prací objektu</t>
  </si>
  <si>
    <t xml:space="preserve">Stavba: </t>
  </si>
  <si>
    <t>0,00</t>
  </si>
  <si>
    <t>15,00</t>
  </si>
  <si>
    <t>21,00</t>
  </si>
  <si>
    <t>3</t>
  </si>
  <si>
    <t>6</t>
  </si>
  <si>
    <t>2</t>
  </si>
  <si>
    <t>Objekt:</t>
  </si>
  <si>
    <t>Typ</t>
  </si>
  <si>
    <t>Poř. číslo</t>
  </si>
  <si>
    <t>Kód položky</t>
  </si>
  <si>
    <t>Varianta</t>
  </si>
  <si>
    <t>Název položky</t>
  </si>
  <si>
    <t>MJ</t>
  </si>
  <si>
    <t>Množství</t>
  </si>
  <si>
    <t>Jednotková hmotnost</t>
  </si>
  <si>
    <t>Celková hmotnost</t>
  </si>
  <si>
    <t>Jednotková cena</t>
  </si>
  <si>
    <t>Dodávka</t>
  </si>
  <si>
    <t>Jednotková</t>
  </si>
  <si>
    <t>Celkem</t>
  </si>
  <si>
    <t>Cenové soustavy</t>
  </si>
  <si>
    <t>Počet položek s nulovou cenou</t>
  </si>
  <si>
    <t>O1</t>
  </si>
  <si>
    <t>D.1.2.2.</t>
  </si>
  <si>
    <t>SD</t>
  </si>
  <si>
    <t>742</t>
  </si>
  <si>
    <t>Elektroinstalace - slaboproud</t>
  </si>
  <si>
    <t>P</t>
  </si>
  <si>
    <t>89</t>
  </si>
  <si>
    <t>998742204</t>
  </si>
  <si>
    <t>Přesun hmot procentní pro slaboproud v objektech v do 36 m</t>
  </si>
  <si>
    <t>%</t>
  </si>
  <si>
    <t>CS ÚRS 2024 01</t>
  </si>
  <si>
    <t>PP</t>
  </si>
  <si>
    <t>Přesun hmot pro slaboproud stanovený procentní sazbou (%) z ceny vodorovná dopravní vzdálenost do 50 m základní v objektech výšky přes 24 do 36 m</t>
  </si>
  <si>
    <t>VV</t>
  </si>
  <si>
    <t>TS</t>
  </si>
  <si>
    <t>D1</t>
  </si>
  <si>
    <t>Jádro</t>
  </si>
  <si>
    <t>1</t>
  </si>
  <si>
    <t>742410021</t>
  </si>
  <si>
    <t>Montáž manageru napájení a nabíječi akumulátorů rozhlasu</t>
  </si>
  <si>
    <t>KUS</t>
  </si>
  <si>
    <t>Montáž manageru napájení a nabíječi akumulátorů rozhlasuMontáž rozhlasu manageru napájení a nabíječi akumulátorů  
https://podminky.urs.cz/item/CS_URS_2024_01/742410021  
Montáž rozhlasu manageru napájení a nabíječi akumulátorů  
https://podminky.urs.cz/item/CS_URS_2024_01/742410021  
Montáž rozhlasu manageru napájení a nabíječi akumulátorů  
https://podminky.urs.cz/item/CS_URS_2024_01/742410021  
Montáž rozhlasu manageru napájení a nabíječi akumulátorů  
https://podminky.urs.cz/item/CS_URS_2024_01/742410021</t>
  </si>
  <si>
    <t>RMAT0001</t>
  </si>
  <si>
    <t>Řídící jednotka NZS</t>
  </si>
  <si>
    <t>R-položka</t>
  </si>
  <si>
    <t>Řídící jednotka NZSŘídíci jednotka NZS  
- Komunikace po vyhrazené IP síti;  
- Zabezpečení kanálů OMNEO;  
- Montáž do racku 1U;  
Řídíci jednotka NZS  
- Komunikace po vyhrazené IP síti;  
- Zabezpečení kanálů OMNEO;  
- Montáž do racku 1U;  
Řídíci jednotka NZS  
- Komunikace po vyhrazené IP síti;  
- Zabezpečení kanálů OMNEO;  
- Montáž do racku 1U;  
Řídíci jednotka NZS  
- Komunikace po vyhrazené IP síti;  
- Zabezpečení kanálů OMNEO;  
- Montáž do racku 1U;</t>
  </si>
  <si>
    <t>RMAT0002</t>
  </si>
  <si>
    <t>Multifunkční napájecí zdroj</t>
  </si>
  <si>
    <t>Multifunkční napájecí zdrojMultifunkční napájecí zdroj  
- Montáž do racku 2U;  
- Připojení 1ks AKU max 230Ah;  
- integrovaný 6- portový switch s PoE;  
- Možnost zapojení až 3 ks zesilovačů;  
Multifunkční napájecí zdroj  
- Montáž do racku 2U;  
- Připojení 1ks AKU max 230Ah;  
- integrovaný 6- portový switch s PoE;  
- Možnost zapojení až 3 ks zesilovačů;  
Multifunkční napájecí zdroj  
- Montáž do racku 2U;  
- Připojení 1ks AKU max 230Ah;  
- integrovaný 6- portový switch s PoE;  
- Možnost zapojení až 3 ks zesilovačů;  
Multifunkční napájecí zdroj  
- Montáž do racku 2U;  
- Připojení 1ks AKU max 230Ah;  
- integrovaný 6- portový switch s PoE;  
- Možnost zapojení až 3 ks zesilovačů;</t>
  </si>
  <si>
    <t>4</t>
  </si>
  <si>
    <t>Pol100</t>
  </si>
  <si>
    <t>Akumulátor 12V/160Ah</t>
  </si>
  <si>
    <t>Akumulátor 12V/160AhAkumulátor 12V/160Ah  
Akumulátor 12V/160Ah  
Akumulátor 12V/160Ah  
Akumulátor 12V/160Ah</t>
  </si>
  <si>
    <t>5</t>
  </si>
  <si>
    <t>Pol101</t>
  </si>
  <si>
    <t>Akumulátor 12V/110Ah</t>
  </si>
  <si>
    <t>Akumulátor 12V/110AhAkumulátor 12V/110Ah  
Akumulátor 12V/110Ah  
Akumulátor 12V/110Ah  
Akumulátor 12V/110Ah</t>
  </si>
  <si>
    <t>742410001</t>
  </si>
  <si>
    <t>Montáž systémového zesilovače rozhlasu</t>
  </si>
  <si>
    <t>Montáž systémového zesilovače rozhlasuMontáž rozhlasu systémového zesilovače  
https://podminky.urs.cz/item/CS_URS_2024_01/742410001  
Montáž rozhlasu systémového zesilovače  
https://podminky.urs.cz/item/CS_URS_2024_01/742410001  
Montáž rozhlasu systémového zesilovače  
https://podminky.urs.cz/item/CS_URS_2024_01/742410001  
Montáž rozhlasu systémového zesilovače  
https://podminky.urs.cz/item/CS_URS_2024_01/742410001</t>
  </si>
  <si>
    <t>7</t>
  </si>
  <si>
    <t>RMAT0003</t>
  </si>
  <si>
    <t>Zesilovač 600W, celkem 4 kanály</t>
  </si>
  <si>
    <t>Zesilovač 600W, celkem 4 kanályZesilovač 600W, celkem 4 kanály  
- Montáž do racku 1U;  
- rozdělění výkonu na jednolivé kanály dle zatížení;  
- Záložní kanál součástí zesilovače;  
Zesilovač 600W, celkem 4 kanály  
- Montáž do racku 1U;  
- rozdělění výkonu na jednolivé kanály dle zatížení;  
- Záložní kanál součástí zesilovače;  
Zesilovač 600W, celkem 4 kanály  
- Montáž do racku 1U;  
- rozdělění výkonu na jednolivé kanály dle zatížení;  
- Záložní kanál součástí zesilovače;  
Zesilovač 600W, celkem 4 kanály  
- Montáž do racku 1U;  
- rozdělění výkonu na jednolivé kanály dle zatížení;  
- Záložní kanál součástí zesilovače;</t>
  </si>
  <si>
    <t>8</t>
  </si>
  <si>
    <t>742410111</t>
  </si>
  <si>
    <t>Montáž klávesnice hlasatele rozhlasu</t>
  </si>
  <si>
    <t>Montáž klávesnice hlasatele rozhlasuMontáž rozhlasu klávesnice hlasatele  
https://podminky.urs.cz/item/CS_URS_2024_01/742410111  
Montáž rozhlasu klávesnice hlasatele  
https://podminky.urs.cz/item/CS_URS_2024_01/742410111  
Montáž rozhlasu klávesnice hlasatele  
https://podminky.urs.cz/item/CS_URS_2024_01/742410111  
Montáž rozhlasu klávesnice hlasatele  
https://podminky.urs.cz/item/CS_URS_2024_01/742410111</t>
  </si>
  <si>
    <t>9</t>
  </si>
  <si>
    <t>RMAT0004</t>
  </si>
  <si>
    <t>Stolní LCD mikrofonní stanice</t>
  </si>
  <si>
    <t>Stolní LCD mikrofonní staniceStolní LCD mikrofonní stanice  
- Napájení PoE;  
- Připojení 2x RJ 45;  
- Komunikace pomocí protokolu OMNEO;  
- Šifrování AES 128;  
Stolní LCD mikrofonní stanice  
- Napájení PoE;  
- Připojení 2x RJ 45;  
- Komunikace pomocí protokolu OMNEO;  
- Šifrování AES 128;  
Stolní LCD mikrofonní stanice  
- Napájení PoE;  
- Připojení 2x RJ 45;  
- Komunikace pomocí protokolu OMNEO;  
- Šifrování AES 128;  
Stolní LCD mikrofonní stanice  
- Napájení PoE;  
- Připojení 2x RJ 45;  
- Komunikace pomocí protokolu OMNEO;  
- Šifrování AES 128;</t>
  </si>
  <si>
    <t>10</t>
  </si>
  <si>
    <t>RMAT0005</t>
  </si>
  <si>
    <t>klávesnice stanice hlasatele</t>
  </si>
  <si>
    <t>klávesnice stanice hlasateleklávesnice stanice hlasatele  
klávesnice stanice hlasatele  
klávesnice stanice hlasatele  
klávesnice stanice hlasatele</t>
  </si>
  <si>
    <t>11</t>
  </si>
  <si>
    <t>742410081</t>
  </si>
  <si>
    <t>Montáž desky dohledu nad linkami rozhlasu</t>
  </si>
  <si>
    <t>Montáž desky dohledu nad linkami rozhlasuMontáž rozhlasu desky dohledu nad linkami  
https://podminky.urs.cz/item/CS_URS_2024_01/742410081  
Montáž rozhlasu desky dohledu nad linkami  
https://podminky.urs.cz/item/CS_URS_2024_01/742410081  
Montáž rozhlasu desky dohledu nad linkami  
https://podminky.urs.cz/item/CS_URS_2024_01/742410081  
Montáž rozhlasu desky dohledu nad linkami  
https://podminky.urs.cz/item/CS_URS_2024_01/742410081</t>
  </si>
  <si>
    <t>12</t>
  </si>
  <si>
    <t>RMAT0006</t>
  </si>
  <si>
    <t>deska dohledu nad linkami</t>
  </si>
  <si>
    <t>deska dohledu nad linkamideska dohledu nad linkami  
deska dohledu nad linkami  
deska dohledu nad linkami  
deska dohledu nad linkami</t>
  </si>
  <si>
    <t>13</t>
  </si>
  <si>
    <t>742330012</t>
  </si>
  <si>
    <t>Montáž zařízení do rozvaděče (switch, UPS, DVR, server) bez nastavení</t>
  </si>
  <si>
    <t>Montáž zařízení do rozvaděče (switch, UPS, DVR, server) bez nastaveníMontáž strukturované kabeláže zařízení do rozvaděče switche, UPS, DVR, server bez nastavení  
https://podminky.urs.cz/item/CS_URS_2024_01/742330012  
Montáž strukturované kabeláže zařízení do rozvaděče switche, UPS, DVR, server bez nastavení  
https://podminky.urs.cz/item/CS_URS_2024_01/742330012  
Montáž strukturované kabeláže zařízení do rozvaděče switche, UPS, DVR, server bez nastavení  
https://podminky.urs.cz/item/CS_URS_2024_01/742330012  
Montáž strukturované kabeláže zařízení do rozvaděče switche, UPS, DVR, server bez nastavení  
https://podminky.urs.cz/item/CS_URS_2024_01/742330012</t>
  </si>
  <si>
    <t>14</t>
  </si>
  <si>
    <t>RMAT0007</t>
  </si>
  <si>
    <t>Síťový switch schválený EN54-16 pro provoz v systému NZS</t>
  </si>
  <si>
    <t>Síťový switch schválený EN54-16 pro provoz v systému NZSSíťový switch schválený EN54-16 pro provoz v systému NZS  
- 8x RJ 45 s PoE;  
- 2x prostor pro SFP;  
- redundantní napájení;  
- PoE max 140W;  
Síťový switch schválený EN54-16 pro provoz v systému NZS  
- 8x RJ 45 s PoE;  
- 2x prostor pro SFP;  
- redundantní napájení;  
- PoE max 140W;  
Síťový switch schválený EN54-16 pro provoz v systému NZS  
- 8x RJ 45 s PoE;  
- 2x prostor pro SFP;  
- redundantní napájení;  
- PoE max 140W;  
Síťový switch schválený EN54-16 pro provoz v systému NZS  
- 8x RJ 45 s PoE;  
- 2x prostor pro SFP;  
- redundantní napájení;  
- PoE max 140W;</t>
  </si>
  <si>
    <t>15</t>
  </si>
  <si>
    <t>RMAT0008</t>
  </si>
  <si>
    <t>SFP Moduly LC/LC SM;</t>
  </si>
  <si>
    <t>SFP Moduly LC/LC SM;SFP Moduly LC/LC SM;  
- certifikace En 54-16;  
- Cetifikace pro použití v NZS;  
SFP Moduly LC/LC SM;  
- certifikace En 54-16;  
- Cetifikace pro použití v NZS;  
SFP Moduly LC/LC SM;  
- certifikace En 54-16;  
- Cetifikace pro použití v NZS;  
SFP Moduly LC/LC SM;  
- certifikace En 54-16;  
- Cetifikace pro použití v NZS;</t>
  </si>
  <si>
    <t>16</t>
  </si>
  <si>
    <t>742210031</t>
  </si>
  <si>
    <t>Montáž napájecího zdroje pro ústřednu EPS dle EN54-4</t>
  </si>
  <si>
    <t>Montáž napájecího zdroje pro ústřednu EPS dle EN54-4Montáž zdroje napájecího pro ústřednu EPS dle EN54-4  
https://podminky.urs.cz/item/CS_URS_2024_01/742210031  
Montáž zdroje napájecího pro ústřednu EPS dle EN54-4  
https://podminky.urs.cz/item/CS_URS_2024_01/742210031  
Montáž zdroje napájecího pro ústřednu EPS dle EN54-4  
https://podminky.urs.cz/item/CS_URS_2024_01/742210031  
Montáž zdroje napájecího pro ústřednu EPS dle EN54-4  
https://podminky.urs.cz/item/CS_URS_2024_01/742210031</t>
  </si>
  <si>
    <t>17</t>
  </si>
  <si>
    <t>RMAT0009</t>
  </si>
  <si>
    <t>EN 54-4 Napájecí zdroj 27,6 Vdc, 3,8As prostorem pro AKU 2x 28Ah v krytu.</t>
  </si>
  <si>
    <t>EN 54-4 Napájecí zdroj 27,6 Vdc, 3,8As prostorem pro AKU 2x 28Ah v krytu.EN 54-4 Napájecí zdroj 27,6 Vdc, 3,8As prostorem pro AKU 2x 28Ah v krytu.  
EN 54-4 Napájecí zdroj 27,6 Vdc, 3,8As prostorem pro AKU 2x 28Ah v krytu.  
EN 54-4 Napájecí zdroj 27,6 Vdc, 3,8As prostorem pro AKU 2x 28Ah v krytu.  
EN 54-4 Napájecí zdroj 27,6 Vdc, 3,8As prostorem pro AKU 2x 28Ah v krytu.</t>
  </si>
  <si>
    <t>18</t>
  </si>
  <si>
    <t>742210041</t>
  </si>
  <si>
    <t>Montáž akumulátoru 2x12 V pro ústřednu EPS</t>
  </si>
  <si>
    <t>Montáž akumulátoru 2x12 V pro ústřednu EPSMontáž akumulátoru 2 x 12 V pro ústřednu EPS  
https://podminky.urs.cz/item/CS_URS_2024_01/742210041  
Montáž akumulátoru 2 x 12 V pro ústřednu EPS  
https://podminky.urs.cz/item/CS_URS_2024_01/742210041  
Montáž akumulátoru 2 x 12 V pro ústřednu EPS  
https://podminky.urs.cz/item/CS_URS_2024_01/742210041  
Montáž akumulátoru 2 x 12 V pro ústřednu EPS  
https://podminky.urs.cz/item/CS_URS_2024_01/742210041</t>
  </si>
  <si>
    <t>19</t>
  </si>
  <si>
    <t>RMAT0010</t>
  </si>
  <si>
    <t>akumulátor 12V/26Ah</t>
  </si>
  <si>
    <t>akumulátor 12V/26Ahakumulátor 12V/26Ah  
akumulátor 12V/26Ah  
akumulátor 12V/26Ah  
akumulátor 12V/26Ah</t>
  </si>
  <si>
    <t>D2</t>
  </si>
  <si>
    <t>Racky pro NZS</t>
  </si>
  <si>
    <t>20</t>
  </si>
  <si>
    <t>742330004</t>
  </si>
  <si>
    <t>Montáž rozvaděče stojanového do 30U</t>
  </si>
  <si>
    <t>Montáž rozvaděče stojanového do 30UMontáž strukturované kabeláže rozvaděče stojanového do 30U  
https://podminky.urs.cz/item/CS_URS_2024_01/742330004  
Montáž strukturované kabeláže rozvaděče stojanového do 30U  
https://podminky.urs.cz/item/CS_URS_2024_01/742330004  
Montáž strukturované kabeláže rozvaděče stojanového do 30U  
https://podminky.urs.cz/item/CS_URS_2024_01/742330004  
Montáž strukturované kabeláže rozvaděče stojanového do 30U  
https://podminky.urs.cz/item/CS_URS_2024_01/742330004</t>
  </si>
  <si>
    <t>21</t>
  </si>
  <si>
    <t>35712022</t>
  </si>
  <si>
    <t>rozvaděč stojanový 19" celoskleněné dveře 27U/600x600mm</t>
  </si>
  <si>
    <t>rozvaděč stojanový 19' celoskleněné dveře 27U/600x600mmrozvaděč stojanový 19' celoskleněné dveře 27U/600x600mm  
rozvaděč stojanový 19' celoskleněné dveře 27U/600x600mm  
rozvaděč stojanový 19' celoskleněné dveře 27U/600x600mm  
rozvaděč stojanový 19' celoskleněné dveře 27U/600x600mm</t>
  </si>
  <si>
    <t>22</t>
  </si>
  <si>
    <t>742330022</t>
  </si>
  <si>
    <t>Montáž napájecího panelu do rozvaděče</t>
  </si>
  <si>
    <t>Montáž napájecího panelu do rozvaděčeMontáž strukturované kabeláže příslušenství a ostatní práce k rozvaděčům napájecího panelu  
https://podminky.urs.cz/item/CS_URS_2024_01/742330022  
Montáž strukturované kabeláže příslušenství a ostatní práce k rozvaděčům napájecího panelu  
https://podminky.urs.cz/item/CS_URS_2024_01/742330022  
Montáž strukturované kabeláže příslušenství a ostatní práce k rozvaděčům napájecího panelu  
https://podminky.urs.cz/item/CS_URS_2024_01/742330022  
Montáž strukturované kabeláže příslušenství a ostatní práce k rozvaděčům napájecího panelu  
https://podminky.urs.cz/item/CS_URS_2024_01/742330022</t>
  </si>
  <si>
    <t>23</t>
  </si>
  <si>
    <t>35712106</t>
  </si>
  <si>
    <t>panel rozvodný 19" 8x zásuvka dle ČSN max 16A kabel 3x1,5mm 2m</t>
  </si>
  <si>
    <t>panel rozvodný 19' 8x zásuvka dle ČSN max 16A kabel 3x1,5mm 2mpanel rozvodný 19' 8x zásuvka dle ČSN max 16A kabel 3x1,5mm 2m  
panel rozvodný 19' 8x zásuvka dle ČSN max 16A kabel 3x1,5mm 2m  
panel rozvodný 19' 8x zásuvka dle ČSN max 16A kabel 3x1,5mm 2m  
panel rozvodný 19' 8x zásuvka dle ČSN max 16A kabel 3x1,5mm 2m</t>
  </si>
  <si>
    <t>24</t>
  </si>
  <si>
    <t>742330022.1</t>
  </si>
  <si>
    <t>Montáž napájecího panelu do rozvaděčeMontáž strukturované kabeláže příslušenství a ostatní práce k rozvaděčům napájecího panelu  
https://podminky.urs.cz/item/CS_URS_2024_01/742330022.1  
Montáž strukturované kabeláže příslušenství a ostatní práce k rozvaděčům napájecího panelu  
https://podminky.urs.cz/item/CS_URS_2024_01/742330022.1  
Montáž strukturované kabeláže příslušenství a ostatní práce k rozvaděčům napájecího panelu  
https://podminky.urs.cz/item/CS_URS_2024_01/742330022.1  
Montáž strukturované kabeláže příslušenství a ostatní práce k rozvaděčům napájecího panelu  
https://podminky.urs.cz/item/CS_URS_2024_01/742330022.1</t>
  </si>
  <si>
    <t>25</t>
  </si>
  <si>
    <t>RMAT0011</t>
  </si>
  <si>
    <t>Uzeňovací panel</t>
  </si>
  <si>
    <t>Uzeňovací panelUzeňovací sběrnice  
Uzeňovací sběrnice  
Uzeňovací sběrnice  
Uzeňovací sběrnice</t>
  </si>
  <si>
    <t>26</t>
  </si>
  <si>
    <t>RMAT0012</t>
  </si>
  <si>
    <t>Ventilační jednotka</t>
  </si>
  <si>
    <t>Ventilační jednotkaVentilační jednotka  
Ventilační jednotka  
Ventilační jednotka  
Ventilační jednotka</t>
  </si>
  <si>
    <t>27</t>
  </si>
  <si>
    <t>742330036</t>
  </si>
  <si>
    <t>Montáž optické vany - sestavení</t>
  </si>
  <si>
    <t>Montáž optické vany - sestaveníMontáž strukturované kabeláže příslušenství a ostatní práce k rozvaděčům sestavení optické vany  
https://podminky.urs.cz/item/CS_URS_2024_01/742330036  
Montáž strukturované kabeláže příslušenství a ostatní práce k rozvaděčům sestavení optické vany  
https://podminky.urs.cz/item/CS_URS_2024_01/742330036  
Montáž strukturované kabeláže příslušenství a ostatní práce k rozvaděčům sestavení optické vany  
https://podminky.urs.cz/item/CS_URS_2024_01/742330036  
Montáž strukturované kabeláže příslušenství a ostatní práce k rozvaděčům sestavení optické vany  
https://podminky.urs.cz/item/CS_URS_2024_01/742330036</t>
  </si>
  <si>
    <t>28</t>
  </si>
  <si>
    <t>RMAT0013</t>
  </si>
  <si>
    <t>Optická vana pro 12 vl. SM 9/125 um, kompletní, koncovky E2000</t>
  </si>
  <si>
    <t>Optická vana pro 12 vl. SM 9/125 um, kompletní, koncovky E2000Optická vana pro 12 vl. SM 9/125 um, kompletní, koncovky E2000  
Optická vana pro 12 vl. SM 9/125 um, kompletní, koncovky E2000  
Optická vana pro 12 vl. SM 9/125 um, kompletní, koncovky E2000  
Optická vana pro 12 vl. SM 9/125 um, kompletní, koncovky E2000</t>
  </si>
  <si>
    <t>D3</t>
  </si>
  <si>
    <t>Reproduktory</t>
  </si>
  <si>
    <t>29</t>
  </si>
  <si>
    <t>742410062</t>
  </si>
  <si>
    <t>Montáž reproduktoru podhledového s krytem rozhlasu</t>
  </si>
  <si>
    <t>Montáž reproduktoru podhledového s krytem rozhlasuMontáž rozhlasu reproduktoru podhledového s krytem  
https://podminky.urs.cz/item/CS_URS_2024_01/742410062  
Montáž rozhlasu reproduktoru podhledového s krytem  
https://podminky.urs.cz/item/CS_URS_2024_01/742410062  
Montáž rozhlasu reproduktoru podhledového s krytem  
https://podminky.urs.cz/item/CS_URS_2024_01/742410062  
Montáž rozhlasu reproduktoru podhledového s krytem  
https://podminky.urs.cz/item/CS_URS_2024_01/742410062</t>
  </si>
  <si>
    <t>30</t>
  </si>
  <si>
    <t>RMAT0017</t>
  </si>
  <si>
    <t>Požární kryt reproduktoru</t>
  </si>
  <si>
    <t>Požární kryt reproduktoruPožární kryt reproduktoru  
Požární kryt reproduktoru  
Požární kryt reproduktoru  
Požární kryt reproduktoru</t>
  </si>
  <si>
    <t>31</t>
  </si>
  <si>
    <t>RMAT0018</t>
  </si>
  <si>
    <t>Reproduktor EN54-24, Podhledový</t>
  </si>
  <si>
    <t>Reproduktor EN54-24, PodhledovýReproduktor EN54-24, Podhledový  
- Jmenovitý výkon 6W;  
- Jmenovité napětí 100V;  
- Počet odboček na nejnižší výkon: 4;  
- Nejnižší výkon: 0,75W;  
- Úroveň akustického tlaku(dB) při 1W:88dB;  
- Úhel vyzařování 1kHz: 180°;  
- Úhel vyzařování 4kHz: 128°;  
- Možnost zápustné montáže;  
- Možnost povrchové montáže;  
- Možnost závěsné montáže;  
- IP 21;  
Reproduktor EN54-24, Podhledový  
- Jmenovitý výkon 6W;  
- Jmenovité napětí 100V;  
- Počet odboček na nejnižší výkon: 4;  
- Nejnižší výkon: 0,75W;  
- Úroveň akustického tlaku(dB) při 1W:88dB;  
- Úhel vyzařování 1kHz: 180°;  
- Úhel vyzařování 4kHz: 128°;  
- Možnost zápustné montáže;  
- Možnost povrchové montáže;  
- Možnost závěsné montáže;  
- IP 21;  
Reproduktor EN54-24, Podhledový  
- Jmenovitý výkon 6W;  
- Jmenovité napětí 100V;  
- Počet odboček na nejnižší výkon: 4;  
- Nejnižší výkon: 0,75W;  
- Úroveň akustického tlaku(dB) při 1W:88dB;  
- Úhel vyzařování 1kHz: 180°;  
- Úhel vyzařování 4kHz: 128°;  
- Možnost zápustné montáže;  
- Možnost povrchové montáže;  
- Možnost závěsné montáže;  
- IP 21;  
Reproduktor EN54-24, Podhledový  
- Jmenovitý výkon 6W;  
- Jmenovité napětí 100V;  
- Počet odboček na nejnižší výkon: 4;  
- Nejnižší výkon: 0,75W;  
- Úroveň akustického tlaku(dB) při 1W:88dB;  
- Úhel vyzařování 1kHz: 180°;  
- Úhel vyzařování 4kHz: 128°;  
- Možnost zápustné montáže;  
- Možnost povrchové montáže;  
- Možnost závěsné montáže;  
- IP 21;</t>
  </si>
  <si>
    <t>32</t>
  </si>
  <si>
    <t>742410063</t>
  </si>
  <si>
    <t>Montáž reproduktoru nástěnného rozhlasu</t>
  </si>
  <si>
    <t>Montáž reproduktoru nástěnného rozhlasuMontáž rozhlasu reproduktoru nástěnného  
https://podminky.urs.cz/item/CS_URS_2024_01/742410063  
Montáž rozhlasu reproduktoru nástěnného  
https://podminky.urs.cz/item/CS_URS_2024_01/742410063  
Montáž rozhlasu reproduktoru nástěnného  
https://podminky.urs.cz/item/CS_URS_2024_01/742410063  
Montáž rozhlasu reproduktoru nástěnného  
https://podminky.urs.cz/item/CS_URS_2024_01/742410063</t>
  </si>
  <si>
    <t>33</t>
  </si>
  <si>
    <t>RMAT0019</t>
  </si>
  <si>
    <t>Reproduktor EN54-24, Nástěnný</t>
  </si>
  <si>
    <t>Reproduktor EN54-24, NástěnnýReproduktor EN54-24, Nástěnný  
- Jmenovitý výkon 6W;  
- Jmenovité napětí 100V;  
- Počet odboček na nejnižší výkon: 4;  
- Nejnižší výkon: 0,75W;  
- Úroveň akustického tlaku(dB) při 1W: 94dB;  
- Možnost zápustné montáže;  
- Možnost povrchové montáže;  
- IP 32;  
Reproduktor EN54-24, Nástěnný  
- Jmenovitý výkon 6W;  
- Jmenovité napětí 100V;  
- Počet odboček na nejnižší výkon: 4;  
- Nejnižší výkon: 0,75W;  
- Úroveň akustického tlaku(dB) při 1W: 94dB;  
- Možnost zápustné montáže;  
- Možnost povrchové montáže;  
- IP 32;  
Reproduktor EN54-24, Nástěnný  
- Jmenovitý výkon 6W;  
- Jmenovité napětí 100V;  
- Počet odboček na nejnižší výkon: 4;  
- Nejnižší výkon: 0,75W;  
- Úroveň akustického tlaku(dB) při 1W: 94dB;  
- Možnost zápustné montáže;  
- Možnost povrchové montáže;  
- IP 32;  
Reproduktor EN54-24, Nástěnný  
- Jmenovitý výkon 6W;  
- Jmenovité napětí 100V;  
- Počet odboček na nejnižší výkon: 4;  
- Nejnižší výkon: 0,75W;  
- Úroveň akustického tlaku(dB) při 1W: 94dB;  
- Možnost zápustné montáže;  
- Možnost povrchové montáže;  
- IP 32;</t>
  </si>
  <si>
    <t>34</t>
  </si>
  <si>
    <t>742410064</t>
  </si>
  <si>
    <t>Montáž reproduktoru směrového rozhlasu</t>
  </si>
  <si>
    <t>Montáž reproduktoru směrového rozhlasuMontáž rozhlasu reproduktoru směrového  
https://podminky.urs.cz/item/CS_URS_2024_01/742410064  
Montáž rozhlasu reproduktoru směrového  
https://podminky.urs.cz/item/CS_URS_2024_01/742410064  
Montáž rozhlasu reproduktoru směrového  
https://podminky.urs.cz/item/CS_URS_2024_01/742410064  
Montáž rozhlasu reproduktoru směrového  
https://podminky.urs.cz/item/CS_URS_2024_01/742410064</t>
  </si>
  <si>
    <t>35</t>
  </si>
  <si>
    <t>3RMAT0020</t>
  </si>
  <si>
    <t>Reproduktor EN54-24, Směrový</t>
  </si>
  <si>
    <t>Reproduktor EN54-24, SměrovýReproduktor EN54-24, Směrový  
- Jmenovitý výkon 80W;  
- Jmenovité napětí 100V;¨  
- Frekvenční odezva (-3dB): 90Hz - 16kHz  
- Frekvenční rozsah (-10dB): 80Hz - 18kHz  
- Počet odboček na nejnižší výkon: 4;  
- Nejnižší výkon: 10W;  
- Úroveň akustického tlaku(dB) při 1W:93dB;  
- Vyzařovací úhel 120° - 60°  
- černá barva;  
Reproduktor EN54-24, Směrový  
- Jmenovitý výkon 80W;  
- Jmenovité napětí 100V;¨  
- Frekvenční odezva (-3dB): 90Hz - 16kHz  
- Frekvenční rozsah (-10dB): 80Hz - 18kHz  
- Počet odboček na nejnižší výkon: 4;  
- Nejnižší výkon: 10W;  
- Úroveň akustického tlaku(dB) při 1W:93dB;  
- Vyzařovací úhel 120° - 60°  
- černá barva;  
Reproduktor EN54-24, Směrový  
- Jmenovitý výkon 80W;  
- Jmenovité napětí 100V;¨  
- Frekvenční odezva (-3dB): 90Hz - 16kHz  
- Frekvenční rozsah (-10dB): 80Hz - 18kHz  
- Počet odboček na nejnižší výkon: 4;  
- Nejnižší výkon: 10W;  
- Úroveň akustického tlaku(dB) při 1W:93dB;  
- Vyzařovací úhel 120° - 60°  
- černá barva;  
Reproduktor EN54-24, Směrový  
- Jmenovitý výkon 80W;  
- Jmenovité napětí 100V;¨  
- Frekvenční odezva (-3dB): 90Hz - 16kHz  
- Frekvenční rozsah (-10dB): 80Hz - 18kHz  
- Počet odboček na nejnižší výkon: 4;  
- Nejnižší výkon: 10W;  
- Úroveň akustického tlaku(dB) při 1W:93dB;  
- Vyzařovací úhel 120° - 60°  
- černá barva;</t>
  </si>
  <si>
    <t>D4</t>
  </si>
  <si>
    <t>Elektroinstalační materiál</t>
  </si>
  <si>
    <t>36</t>
  </si>
  <si>
    <t>741122121</t>
  </si>
  <si>
    <t>Montáž kabel Cu plný kulatý žíla 2x1,5 až 6 mm2 zatažený v trubkách (např. CYKY)</t>
  </si>
  <si>
    <t>M</t>
  </si>
  <si>
    <t>Montáž kabel Cu plný kulatý žíla 2x1,5 až 6 mm2 zatažený v trubkách (např. CYKY)Montáž kabelů měděných bez ukončení uložených v trubkách zatažených plných kulatých nebo bezhalogenových (např. CYKY) počtu a průřezu žil 2x1,5 až 6 mm2  
https://podminky.urs.cz/item/CS_URS_2024_01/741122121  
Montáž kabelů měděných bez ukončení uložených v trubkách zatažených plných kulatých nebo bezhalogenových (např. CYKY) počtu a průřezu žil 2x1,5 až 6 mm2  
https://podminky.urs.cz/item/CS_URS_2024_01/741122121  
Montáž kabelů měděných bez ukončení uložených v trubkách zatažených plných kulatých nebo bezhalogenových (např. CYKY) počtu a průřezu žil 2x1,5 až 6 mm2  
https://podminky.urs.cz/item/CS_URS_2024_01/741122121  
Montáž kabelů měděných bez ukončení uložených v trubkách zatažených plných kulatých nebo bezhalogenových (např. CYKY) počtu a průřezu žil 2x1,5 až 6 mm2  
https://podminky.urs.cz/item/CS_URS_2024_01/741122121</t>
  </si>
  <si>
    <t>37</t>
  </si>
  <si>
    <t>RMAT0021</t>
  </si>
  <si>
    <t>1-CSKH-V 2x2,5, s funkčností kabelové trasy</t>
  </si>
  <si>
    <t>1-CSKH-V 2x2,5, s funkčností kabelové trasy1-CSKH-V180 P15-R - P60-R, PH120-R, P75090-R, PS15 – PS60, B2ca s1d1a1 SiR/FRNC silové kabely 2x2,5, s funkčností kabelové trasy  
1-CSKH-V180 P15-R - P60-R, PH120-R, P75090-R, PS15 – PS60, B2ca s1d1a1 SiR/FRNC silové kabely 2x2,5, s funkčností kabelové trasy  
1-CSKH-V180 P15-R - P60-R, PH120-R, P75090-R, PS15 – PS60, B2ca s1d1a1 SiR/FRNC silové kabely 2x2,5, s funkčností kabelové trasy  
1-CSKH-V180 P15-R - P60-R, PH120-R, P75090-R, PS15 – PS60, B2ca s1d1a1 SiR/FRNC silové kabely 2x2,5, s funkčností kabelové trasy</t>
  </si>
  <si>
    <t>38</t>
  </si>
  <si>
    <t>741122122</t>
  </si>
  <si>
    <t>Montáž kabel Cu plný kulatý žíla 3x1,5 až 6 mm2 zatažený v trubkách (např. CYKY)</t>
  </si>
  <si>
    <t>Montáž kabel Cu plný kulatý žíla 3x1,5 až 6 mm2 zatažený v trubkách (např. CYKY)Montáž kabelů měděných bez ukončení uložených v trubkách zatažených plných kulatých nebo bezhalogenových (např. CYKY) počtu a průřezu žil 3x1,5 až 6 mm2  
https://podminky.urs.cz/item/CS_URS_2024_01/741122122  
Montáž kabelů měděných bez ukončení uložených v trubkách zatažených plných kulatých nebo bezhalogenových (např. CYKY) počtu a průřezu žil 3x1,5 až 6 mm2  
https://podminky.urs.cz/item/CS_URS_2024_01/741122122  
Montáž kabelů měděných bez ukončení uložených v trubkách zatažených plných kulatých nebo bezhalogenových (např. CYKY) počtu a průřezu žil 3x1,5 až 6 mm2  
https://podminky.urs.cz/item/CS_URS_2024_01/741122122  
Montáž kabelů měděných bez ukončení uložených v trubkách zatažených plných kulatých nebo bezhalogenových (např. CYKY) počtu a průřezu žil 3x1,5 až 6 mm2  
https://podminky.urs.cz/item/CS_URS_2024_01/741122122</t>
  </si>
  <si>
    <t>39</t>
  </si>
  <si>
    <t>RMAT0022</t>
  </si>
  <si>
    <t>1-CSKH-V180 3x2,5, s funkčností kabelové trasy</t>
  </si>
  <si>
    <t>1-CSKH-V180 3x2,5, s funkčností kabelové trasy1-CSKH-V180 P15-R - P60-R, PH120-R, P75090-R, PS15 – PS60, B2ca s1d1a1 SiR/FRNC silové kabely 3x2,5, s funkčností kabelové trasy  
1-CSKH-V180 P15-R - P60-R, PH120-R, P75090-R, PS15 – PS60, B2ca s1d1a1 SiR/FRNC silové kabely 3x2,5, s funkčností kabelové trasy  
1-CSKH-V180 P15-R - P60-R, PH120-R, P75090-R, PS15 – PS60, B2ca s1d1a1 SiR/FRNC silové kabely 3x2,5, s funkčností kabelové trasy  
1-CSKH-V180 P15-R - P60-R, PH120-R, P75090-R, PS15 – PS60, B2ca s1d1a1 SiR/FRNC silové kabely 3x2,5, s funkčností kabelové trasy</t>
  </si>
  <si>
    <t>40</t>
  </si>
  <si>
    <t>742121001</t>
  </si>
  <si>
    <t>Montáž kabelů sdělovacích pro vnitřní rozvody do 15 žil</t>
  </si>
  <si>
    <t>Montáž kabelů sdělovacích pro vnitřní rozvody do 15 žilMontáž kabelů sdělovacích pro vnitřní rozvody počtu žil do 15  
https://podminky.urs.cz/item/CS_URS_2024_01/742121001  
Montáž kabelů sdělovacích pro vnitřní rozvody počtu žil do 15  
https://podminky.urs.cz/item/CS_URS_2024_01/742121001  
Montáž kabelů sdělovacích pro vnitřní rozvody počtu žil do 15  
https://podminky.urs.cz/item/CS_URS_2024_01/742121001  
Montáž kabelů sdělovacích pro vnitřní rozvody počtu žil do 15  
https://podminky.urs.cz/item/CS_URS_2024_01/742121001</t>
  </si>
  <si>
    <t>41</t>
  </si>
  <si>
    <t>RMAT0023</t>
  </si>
  <si>
    <t>SSKFH-V180 P15-R – P90-R, PH120-R, P75090-R, PS15 – PS90 B2ca s1d1a1, FRNC nízkofrekvenční sdělovací kabely, se zachováním funkčnosti, stíněné 3x2x0,8</t>
  </si>
  <si>
    <t>SSKFH-V180 P15-R – P90-R, PH120-R, P75090-R, PS15 – PS90 B2ca s1d1a1, FRNC nízkofrekvenční sdělovací kabely, se zachováním funkčnosti, stíněné 3x2x0,8SSKFH-V180 P15-R – P90-R, PH120-R, P75090-R, PS15 – PS90 B2ca s1d1a1, FRNC nízkofrekvenční sdělovací kabely, se zachováním funkčnosti, stíněné 3x2x0,8  
SSKFH-V180 P15-R – P90-R, PH120-R, P75090-R, PS15 – PS90 B2ca s1d1a1, FRNC nízkofrekvenční sdělovací kabely, se zachováním funkčnosti, stíněné 3x2x0,8  
SSKFH-V180 P15-R – P90-R, PH120-R, P75090-R, PS15 – PS90 B2ca s1d1a1, FRNC nízkofrekvenční sdělovací kabely, se zachováním funkčnosti, stíněné 3x2x0,8  
SSKFH-V180 P15-R – P90-R, PH120-R, P75090-R, PS15 – PS90 B2ca s1d1a1, FRNC nízkofrekvenční sdělovací kabely, se zachováním funkčnosti, stíněné 3x2x0,8</t>
  </si>
  <si>
    <t>42</t>
  </si>
  <si>
    <t>Pol106</t>
  </si>
  <si>
    <t>OK SM 9/125 4vl. - vhodný pro zafukování</t>
  </si>
  <si>
    <t>OK SM 9/125 4vl. - vhodný pro zafukováníOK SM 9/125 4vl., plášť s třídou reakce na oheň B2caa1s1d1 - vhodný pro zafukování  
OK SM 9/125 4vl., plášť s třídou reakce na oheň B2caa1s1d1 - vhodný pro zafukování  
OK SM 9/125 4vl., plášť s třídou reakce na oheň B2caa1s1d1 - vhodný pro zafukování  
OK SM 9/125 4vl., plášť s třídou reakce na oheň B2caa1s1d1 - vhodný pro zafukování</t>
  </si>
  <si>
    <t>43</t>
  </si>
  <si>
    <t>742124011</t>
  </si>
  <si>
    <t>Montáž kabelů datových optických pro vnitřní rozvody do trubky zatažením</t>
  </si>
  <si>
    <t>Montáž kabelů datových optických pro vnitřní rozvody do trubky zataženímMontáž kabelů datových optických pro vnitřní rozvody do trubky zatažením  
https://podminky.urs.cz/item/CS_URS_2024_01/742124011  
Montáž kabelů datových optických pro vnitřní rozvody do trubky zatažením  
https://podminky.urs.cz/item/CS_URS_2024_01/742124011  
Montáž kabelů datových optických pro vnitřní rozvody do trubky zatažením  
https://podminky.urs.cz/item/CS_URS_2024_01/742124011  
Montáž kabelů datových optických pro vnitřní rozvody do trubky zatažením  
https://podminky.urs.cz/item/CS_URS_2024_01/742124011</t>
  </si>
  <si>
    <t>44</t>
  </si>
  <si>
    <t>742124012</t>
  </si>
  <si>
    <t>Montáž kabelů datových optických pro vnitřní rozvody do trubky zafouknutím</t>
  </si>
  <si>
    <t>Montáž kabelů datových optických pro vnitřní rozvody do trubky zafouknutímMontáž kabelů datových optických pro vnitřní rozvody do trubky zafouknutím  
https://podminky.urs.cz/item/CS_URS_2024_01/742124012  
Montáž kabelů datových optických pro vnitřní rozvody do trubky zafouknutím  
https://podminky.urs.cz/item/CS_URS_2024_01/742124012  
Montáž kabelů datových optických pro vnitřní rozvody do trubky zafouknutím  
https://podminky.urs.cz/item/CS_URS_2024_01/742124012  
Montáž kabelů datových optických pro vnitřní rozvody do trubky zafouknutím  
https://podminky.urs.cz/item/CS_URS_2024_01/742124012</t>
  </si>
  <si>
    <t>45</t>
  </si>
  <si>
    <t>Pol111</t>
  </si>
  <si>
    <t>Příprava zafukovacího zařízení</t>
  </si>
  <si>
    <t>KPL</t>
  </si>
  <si>
    <t>Příprava zafukovacího zařízeníPříprava zafukovacího zařízení  
Příprava zafukovacího zařízení  
Příprava zafukovacího zařízení  
Příprava zafukovacího zařízení</t>
  </si>
  <si>
    <t>46</t>
  </si>
  <si>
    <t>Pol109</t>
  </si>
  <si>
    <t>Nástěnná optická vana pro 4 vl., koncovky LC, kompletní osazení koncovkami</t>
  </si>
  <si>
    <t>KS</t>
  </si>
  <si>
    <t>Nástěnná optická vana pro 4 vl., koncovky LC, kompletní osazení koncovkamiNástěnná optická vana pro 4 vl., koncovky LC, kompletní osazení koncovkami  
Nástěnná optická vana pro 4 vl., koncovky LC, kompletní osazení koncovkami  
Nástěnná optická vana pro 4 vl., koncovky LC, kompletní osazení koncovkami  
Nástěnná optická vana pro 4 vl., koncovky LC, kompletní osazení koncovkami</t>
  </si>
  <si>
    <t>47</t>
  </si>
  <si>
    <t>742330029</t>
  </si>
  <si>
    <t>Montáž konektoru SM, MM</t>
  </si>
  <si>
    <t>Montáž konektoru SM, MMMontáž strukturované kabeláže příslušenství a ostatní práce k rozvaděčům konektoru MM/SM  
https://podminky.urs.cz/item/CS_URS_2024_01/742330029  
Montáž strukturované kabeláže příslušenství a ostatní práce k rozvaděčům konektoru MM/SM  
https://podminky.urs.cz/item/CS_URS_2024_01/742330029  
Montáž strukturované kabeláže příslušenství a ostatní práce k rozvaděčům konektoru MM/SM  
https://podminky.urs.cz/item/CS_URS_2024_01/742330029  
Montáž strukturované kabeláže příslušenství a ostatní práce k rozvaděčům konektoru MM/SM  
https://podminky.urs.cz/item/CS_URS_2024_01/742330029</t>
  </si>
  <si>
    <t>48</t>
  </si>
  <si>
    <t>742330031</t>
  </si>
  <si>
    <t>Teplem smrštitelná ochrana sváru</t>
  </si>
  <si>
    <t>Teplem smrštitelná ochrana sváruMontáž strukturované kabeláže příslušenství a ostatní práce k rozvaděčům teplem smrštitelná ochrana sváru  
https://podminky.urs.cz/item/CS_URS_2024_01/742330031  
Montáž strukturované kabeláže příslušenství a ostatní práce k rozvaděčům teplem smrštitelná ochrana sváru  
https://podminky.urs.cz/item/CS_URS_2024_01/742330031  
Montáž strukturované kabeláže příslušenství a ostatní práce k rozvaděčům teplem smrštitelná ochrana sváru  
https://podminky.urs.cz/item/CS_URS_2024_01/742330031  
Montáž strukturované kabeláže příslušenství a ostatní práce k rozvaděčům teplem smrštitelná ochrana sváru  
https://podminky.urs.cz/item/CS_URS_2024_01/742330031</t>
  </si>
  <si>
    <t>49</t>
  </si>
  <si>
    <t>50</t>
  </si>
  <si>
    <t>51</t>
  </si>
  <si>
    <t>RMAT0024</t>
  </si>
  <si>
    <t>U/UTP cat 6a, B2ca s1a1d1</t>
  </si>
  <si>
    <t>U/UTP cat 6a, B2ca s1a1d1U/UTP cat 6a, B2ca s1a1d1  
U/UTP cat 6a, B2ca s1a1d1  
U/UTP cat 6a, B2ca s1a1d1  
U/UTP cat 6a, B2ca s1a1d1</t>
  </si>
  <si>
    <t>52</t>
  </si>
  <si>
    <t>742330034</t>
  </si>
  <si>
    <t>Montáž patch panelu 24 portů neosazeného</t>
  </si>
  <si>
    <t>Montáž patch panelu 24 portů neosazenéhoMontáž strukturované kabeláže příslušenství a ostatní práce k rozvaděčům patch panelu 24 portů neosazeného  
https://podminky.urs.cz/item/CS_URS_2024_01/742330034  
Montáž strukturované kabeláže příslušenství a ostatní práce k rozvaděčům patch panelu 24 portů neosazeného  
https://podminky.urs.cz/item/CS_URS_2024_01/742330034  
Montáž strukturované kabeláže příslušenství a ostatní práce k rozvaděčům patch panelu 24 portů neosazeného  
https://podminky.urs.cz/item/CS_URS_2024_01/742330034  
Montáž strukturované kabeláže příslušenství a ostatní práce k rozvaděčům patch panelu 24 portů neosazeného  
https://podminky.urs.cz/item/CS_URS_2024_01/742330034</t>
  </si>
  <si>
    <t>53</t>
  </si>
  <si>
    <t>37451120</t>
  </si>
  <si>
    <t>patch panel neosazený 1U 24 portů 19" STP</t>
  </si>
  <si>
    <t>patch panel neosazený 1U 24 portů 19' STPpatch panel neosazený 1U 24 portů 19' STP  
patch panel neosazený 1U 24 portů 19' STP  
patch panel neosazený 1U 24 portů 19' STP  
patch panel neosazený 1U 24 portů 19' STP</t>
  </si>
  <si>
    <t>54</t>
  </si>
  <si>
    <t>742330045</t>
  </si>
  <si>
    <t>Montáž datové zásuvky 1 až 6 pozic přisazené na omítku</t>
  </si>
  <si>
    <t>Montáž datové zásuvky 1 až 6 pozic přisazené na omítkuMontáž strukturované kabeláže zásuvek datových přisazené na omítku 1 až 6 pozic  
https://podminky.urs.cz/item/CS_URS_2024_01/742330045  
Montáž strukturované kabeláže zásuvek datových přisazené na omítku 1 až 6 pozic  
https://podminky.urs.cz/item/CS_URS_2024_01/742330045  
Montáž strukturované kabeláže zásuvek datových přisazené na omítku 1 až 6 pozic  
https://podminky.urs.cz/item/CS_URS_2024_01/742330045  
Montáž strukturované kabeláže zásuvek datových přisazené na omítku 1 až 6 pozic  
https://podminky.urs.cz/item/CS_URS_2024_01/742330045</t>
  </si>
  <si>
    <t>55</t>
  </si>
  <si>
    <t>742330051</t>
  </si>
  <si>
    <t>Popis portu datové zásuvky</t>
  </si>
  <si>
    <t>Popis portu datové zásuvkyMontáž strukturované kabeláže zásuvek datových popis portu zásuvky  
https://podminky.urs.cz/item/CS_URS_2024_01/742330051  
Montáž strukturované kabeláže zásuvek datových popis portu zásuvky  
https://podminky.urs.cz/item/CS_URS_2024_01/742330051  
Montáž strukturované kabeláže zásuvek datových popis portu zásuvky  
https://podminky.urs.cz/item/CS_URS_2024_01/742330051  
Montáž strukturované kabeláže zásuvek datových popis portu zásuvky  
https://podminky.urs.cz/item/CS_URS_2024_01/742330051</t>
  </si>
  <si>
    <t>56</t>
  </si>
  <si>
    <t>RMAT0025</t>
  </si>
  <si>
    <t>datová zásuvka 2xRJ 45, U/UTP Cat 6a, kompletní</t>
  </si>
  <si>
    <t>datová zásuvka 2xRJ 45, U/UTP Cat 6a, kompletnídatová zásuvka 2xRJ 45, U/UTP Cat 6a, kompletní  
datová zásuvka 2xRJ 45, U/UTP Cat 6a, kompletní  
datová zásuvka 2xRJ 45, U/UTP Cat 6a, kompletní  
datová zásuvka 2xRJ 45, U/UTP Cat 6a, kompletní</t>
  </si>
  <si>
    <t>57</t>
  </si>
  <si>
    <t>Pol92</t>
  </si>
  <si>
    <t>Keystone modul RJ45 UTP Cat 6a</t>
  </si>
  <si>
    <t>Keystone modul RJ45 UTP Cat 6aKeystone modul RJ45 UTP Cat 6a  
Keystone modul RJ45 UTP Cat 6a  
Keystone modul RJ45 UTP Cat 6a  
Keystone modul RJ45 UTP Cat 6a</t>
  </si>
  <si>
    <t>58</t>
  </si>
  <si>
    <t>ssk0001</t>
  </si>
  <si>
    <t>zapojení patch kabelu</t>
  </si>
  <si>
    <t>zapojení patch kabeluzapojení patch kabelu  
zapojení patch kabelu  
zapojení patch kabelu  
zapojení patch kabelu</t>
  </si>
  <si>
    <t>59</t>
  </si>
  <si>
    <t>Pol98</t>
  </si>
  <si>
    <t>Datový patch kabel UTP cat.6A , 2 m</t>
  </si>
  <si>
    <t>Datový patch kabel UTP cat.6A , 2 mDatový patch kabel UTP cat.6A , 2 m  
Datový patch kabel UTP cat.6A , 2 m  
Datový patch kabel UTP cat.6A , 2 m  
Datový patch kabel UTP cat.6A , 2 m</t>
  </si>
  <si>
    <t>60</t>
  </si>
  <si>
    <t>Pol99</t>
  </si>
  <si>
    <t>Datový patch kabel UTP cat.6A , 3 m</t>
  </si>
  <si>
    <t>Datový patch kabel UTP cat.6A , 3 mDatový patch kabel UTP cat.6A , 3 m  
Datový patch kabel UTP cat.6A , 3 m  
Datový patch kabel UTP cat.6A , 3 m  
Datový patch kabel UTP cat.6A , 3 m</t>
  </si>
  <si>
    <t>61</t>
  </si>
  <si>
    <t>Pol100.1</t>
  </si>
  <si>
    <t>Datový patch kabel UTP cat.6A , 5 m</t>
  </si>
  <si>
    <t>Datový patch kabel UTP cat.6A , 5 mDatový patch kabel UTP cat.6A , 5 m  
Datový patch kabel UTP cat.6A , 5 m  
Datový patch kabel UTP cat.6A , 5 m  
Datový patch kabel UTP cat.6A , 5 m</t>
  </si>
  <si>
    <t>62</t>
  </si>
  <si>
    <t>Pol102</t>
  </si>
  <si>
    <t>Optický patch kabel SM LC//LC, délka 5m</t>
  </si>
  <si>
    <t>Optický patch kabel SM LC//LC, délka 5mOptický patch kabel SM LC//LC, délka 5m  
Optický patch kabel SM LC//LC, délka 5m  
Optický patch kabel SM LC//LC, délka 5m  
Optický patch kabel SM LC//LC, délka 5m</t>
  </si>
  <si>
    <t>63</t>
  </si>
  <si>
    <t>STR2578</t>
  </si>
  <si>
    <t>Osazení optického patch kabelu</t>
  </si>
  <si>
    <t>Osazení optického patch kabeluOsazení optického patch kabelu  
Osazení optického patch kabelu  
Osazení optického patch kabelu  
Osazení optického patch kabelu</t>
  </si>
  <si>
    <t>64</t>
  </si>
  <si>
    <t>742110013</t>
  </si>
  <si>
    <t>Montáž trubek pro slaboproud plastových tuhých pro vnitřní rozvody pro optická vlákna</t>
  </si>
  <si>
    <t>Montáž trubek pro slaboproud plastových tuhých pro vnitřní rozvody pro optická vláknaMontáž trubek elektroinstalačních plastových tuhých pro vnitřní rozvody pro optická vlákna  
https://podminky.urs.cz/item/CS_URS_2024_01/742110013  
Montáž trubek elektroinstalačních plastových tuhých pro vnitřní rozvody pro optická vlákna  
https://podminky.urs.cz/item/CS_URS_2024_01/742110013  
Montáž trubek elektroinstalačních plastových tuhých pro vnitřní rozvody pro optická vlákna  
https://podminky.urs.cz/item/CS_URS_2024_01/742110013  
Montáž trubek elektroinstalačních plastových tuhých pro vnitřní rozvody pro optická vlákna  
https://podminky.urs.cz/item/CS_URS_2024_01/742110013</t>
  </si>
  <si>
    <t>65</t>
  </si>
  <si>
    <t>34571360</t>
  </si>
  <si>
    <t>trubka elektroinstalační HDPE tuhá dvouplášťová korugovaná D 32/40mm</t>
  </si>
  <si>
    <t>trubka elektroinstalační HDPE tuhá dvouplášťová korugovaná D 32/40mmtrubka elektroinstalační HDPE tuhá dvouplášťová korugovaná D 32/40mm  
trubka elektroinstalační HDPE tuhá dvouplášťová korugovaná D 32/40mm  
trubka elektroinstalační HDPE tuhá dvouplášťová korugovaná D 32/40mm  
trubka elektroinstalační HDPE tuhá dvouplášťová korugovaná D 32/40mm</t>
  </si>
  <si>
    <t>66</t>
  </si>
  <si>
    <t>742111001</t>
  </si>
  <si>
    <t>Montáž příchytky pro kabely samostatné ohniodolné pro slaboproud</t>
  </si>
  <si>
    <t>Montáž příchytky pro kabely samostatné ohniodolné pro slaboproudMontáž příchytek pro kabely samostatné ohniodolné včetně šroubu a hmoždinky  
https://podminky.urs.cz/item/CS_URS_2024_01/742111001  
Montáž příchytek pro kabely samostatné ohniodolné včetně šroubu a hmoždinky  
https://podminky.urs.cz/item/CS_URS_2024_01/742111001  
Montáž příchytek pro kabely samostatné ohniodolné včetně šroubu a hmoždinky  
https://podminky.urs.cz/item/CS_URS_2024_01/742111001  
Montáž příchytek pro kabely samostatné ohniodolné včetně šroubu a hmoždinky  
https://podminky.urs.cz/item/CS_URS_2024_01/742111001</t>
  </si>
  <si>
    <t>67</t>
  </si>
  <si>
    <t>Pol59</t>
  </si>
  <si>
    <t>Požárně odolná PŘÍCHYTKA 1-stranná 10 mm</t>
  </si>
  <si>
    <t>Požárně odolná PŘÍCHYTKA 1-stranná 10 mmPožárně odolná PŘÍCHYTKA 1-stranná 10 mm  
Požárně odolná PŘÍCHYTKA 1-stranná 10 mm  
Požárně odolná PŘÍCHYTKA 1-stranná 10 mm  
Požárně odolná PŘÍCHYTKA 1-stranná 10 mm</t>
  </si>
  <si>
    <t>68</t>
  </si>
  <si>
    <t>Pol60</t>
  </si>
  <si>
    <t>Požárně odolný ŠROUB DO BETONU SB 6.3X35</t>
  </si>
  <si>
    <t>Požárně odolný ŠROUB DO BETONU SB 6.3X35Požárně odolný ŠROUB DO BETONU SB 6.3X35  
Požárně odolný ŠROUB DO BETONU SB 6.3X35  
Požárně odolný ŠROUB DO BETONU SB 6.3X35  
Požárně odolný ŠROUB DO BETONU SB 6.3X35</t>
  </si>
  <si>
    <t>69</t>
  </si>
  <si>
    <t>742110002</t>
  </si>
  <si>
    <t>Montáž trubek pro slaboproud plastových ohebných uložených pod omítku</t>
  </si>
  <si>
    <t>Montáž trubek pro slaboproud plastových ohebných uložených pod omítkuMontáž trubek elektroinstalačních plastových ohebných uložených pod omítku  
https://podminky.urs.cz/item/CS_URS_2024_01/742110002  
Montáž trubek elektroinstalačních plastových ohebných uložených pod omítku  
https://podminky.urs.cz/item/CS_URS_2024_01/742110002  
Montáž trubek elektroinstalačních plastových ohebných uložených pod omítku  
https://podminky.urs.cz/item/CS_URS_2024_01/742110002  
Montáž trubek elektroinstalačních plastových ohebných uložených pod omítku  
https://podminky.urs.cz/item/CS_URS_2024_01/742110002</t>
  </si>
  <si>
    <t>70</t>
  </si>
  <si>
    <t>34571073</t>
  </si>
  <si>
    <t>trubka elektroinstalační ohebná z PVC (EN) 2325</t>
  </si>
  <si>
    <t>trubka elektroinstalační ohebná z PVC (EN) 2325trubka elektroinstalační ohebná z PVC (EN) 2325  
trubka elektroinstalační ohebná z PVC (EN) 2325  
trubka elektroinstalační ohebná z PVC (EN) 2325  
trubka elektroinstalační ohebná z PVC (EN) 2325</t>
  </si>
  <si>
    <t>71</t>
  </si>
  <si>
    <t>34571074</t>
  </si>
  <si>
    <t>trubka elektroinstalační ohebná z PVC (EN) 2332</t>
  </si>
  <si>
    <t>trubka elektroinstalační ohebná z PVC (EN) 2332trubka elektroinstalační ohebná z PVC (EN) 2332  
trubka elektroinstalační ohebná z PVC (EN) 2332  
trubka elektroinstalační ohebná z PVC (EN) 2332  
trubka elektroinstalační ohebná z PVC (EN) 2332</t>
  </si>
  <si>
    <t>D5</t>
  </si>
  <si>
    <t>Ostatní služby</t>
  </si>
  <si>
    <t>72</t>
  </si>
  <si>
    <t>741920451</t>
  </si>
  <si>
    <t>Ucpávka prostupu kabelového svazku tmelem otvor D 90 mm zaplnění prostupu kabely z 30% stropem tl 150 mm požární odolnost EI 90</t>
  </si>
  <si>
    <t>Ucpávka prostupu kabelového svazku tmelem otvor D 90 mm zaplnění prostupu kabely z 30% stropem tl 150 mm požární odolnost EI 90Protipožární ucpávky svazků kabelů prostup stropem tloušťky 150 mm tmelem, požární odolnost EI 90 při 30% zaplnění prostupu kabely průměr prostupu 90 mm  
https://podminky.urs.cz/item/CS_URS_2024_01/741920451  
Protipožární ucpávky svazků kabelů prostup stropem tloušťky 150 mm tmelem, požární odolnost EI 90 při 30% zaplnění prostupu kabely průměr prostupu 90 mm  
https://podminky.urs.cz/item/CS_URS_2024_01/741920451  
Protipožární ucpávky svazků kabelů prostup stropem tloušťky 150 mm tmelem, požární odolnost EI 90 při 30% zaplnění prostupu kabely průměr prostupu 90 mm  
https://podminky.urs.cz/item/CS_URS_2024_01/741920451  
Protipožární ucpávky svazků kabelů prostup stropem tloušťky 150 mm tmelem, požární odolnost EI 90 při 30% zaplnění prostupu kabely průměr prostupu 90 mm  
https://podminky.urs.cz/item/CS_URS_2024_01/741920451</t>
  </si>
  <si>
    <t>73</t>
  </si>
  <si>
    <t>Pol252</t>
  </si>
  <si>
    <t>Požární ucpávka P90.</t>
  </si>
  <si>
    <t>Požární ucpávka P90.Požární ucpávka P90.  
Požární ucpávka P90.  
Požární ucpávka P90.  
Požární ucpávka P90.</t>
  </si>
  <si>
    <t>74</t>
  </si>
  <si>
    <t>Pol68</t>
  </si>
  <si>
    <t>Spojovací materiál a ostatní elektroinstalační materiály</t>
  </si>
  <si>
    <t>Spojovací materiál a ostatní elektroinstalační materiálySpojovací materiál a ostatní elektroinstalační materiály  
Spojovací materiál a ostatní elektroinstalační materiály  
Spojovací materiál a ostatní elektroinstalační materiály  
Spojovací materiál a ostatní elektroinstalační materiály</t>
  </si>
  <si>
    <t>75</t>
  </si>
  <si>
    <t>Pol254</t>
  </si>
  <si>
    <t>Zapravení drážky</t>
  </si>
  <si>
    <t>Zapravení drážkyZapravení drážky  
Zapravení drážky  
Zapravení drážky  
Zapravení drážky</t>
  </si>
  <si>
    <t>76</t>
  </si>
  <si>
    <t>977332122</t>
  </si>
  <si>
    <t>Frézování drážek ve stěnách z cihel včetně omítky do 50x50 mm</t>
  </si>
  <si>
    <t>Frézování drážek ve stěnách z cihel včetně omítky do 50x50 mmFrézování drážek pro vodiče ve stěnách z cihel včetně omítky, rozměru do 50x50 mm  
https://podminky.urs.cz/item/CS_URS_2024_01/977332122  
Frézování drážek pro vodiče ve stěnách z cihel včetně omítky, rozměru do 50x50 mm  
https://podminky.urs.cz/item/CS_URS_2024_01/977332122  
Frézování drážek pro vodiče ve stěnách z cihel včetně omítky, rozměru do 50x50 mm  
https://podminky.urs.cz/item/CS_URS_2024_01/977332122  
Frézování drážek pro vodiče ve stěnách z cihel včetně omítky, rozměru do 50x50 mm  
https://podminky.urs.cz/item/CS_URS_2024_01/977332122</t>
  </si>
  <si>
    <t>77</t>
  </si>
  <si>
    <t>Pol69</t>
  </si>
  <si>
    <t>Jádrový vrt průměru do 50 mm do délky 1 metru</t>
  </si>
  <si>
    <t>Jádrový vrt průměru do 50 mm do délky 1 metruJádrový vrt průměru do 50 mm do délky 1 metru  
Jádrový vrt průměru do 50 mm do délky 1 metru  
Jádrový vrt průměru do 50 mm do délky 1 metru  
Jádrový vrt průměru do 50 mm do délky 1 metru</t>
  </si>
  <si>
    <t>78</t>
  </si>
  <si>
    <t>Pol70</t>
  </si>
  <si>
    <t>Průrazy do velikosti 70x70 mm</t>
  </si>
  <si>
    <t>Průrazy do velikosti 70x70 mmPrůrazy do velikosti 70x70 mm  
Průrazy do velikosti 70x70 mm  
Průrazy do velikosti 70x70 mm  
Průrazy do velikosti 70x70 mm</t>
  </si>
  <si>
    <t>79</t>
  </si>
  <si>
    <t>Pol108.1</t>
  </si>
  <si>
    <t>Průvrty stropu/podlah pro vedení kabeláže</t>
  </si>
  <si>
    <t>Průvrty stropu/podlah pro vedení kabelážePrůvrty stropu/podlah pro vedení kabeláže  
Průvrty stropu/podlah pro vedení kabeláže  
Průvrty stropu/podlah pro vedení kabeláže  
Průvrty stropu/podlah pro vedení kabeláže</t>
  </si>
  <si>
    <t>80</t>
  </si>
  <si>
    <t>Pol76</t>
  </si>
  <si>
    <t>Zaškolení obsluhy</t>
  </si>
  <si>
    <t>Zaškolení obsluhyZaškolení obsluhy  
Zaškolení obsluhy  
Zaškolení obsluhy  
Zaškolení obsluhy</t>
  </si>
  <si>
    <t>81</t>
  </si>
  <si>
    <t>Pol139</t>
  </si>
  <si>
    <t>Zkušební provoz, součinnost při uvádění systému do provozu a předání</t>
  </si>
  <si>
    <t>Zkušební provoz, součinnost při uvádění systému do provozu a předáníZkušební provoz, součinnost při uvádění systému do provozu a předání  
Zkušební provoz, součinnost při uvádění systému do provozu a předání  
Zkušební provoz, součinnost při uvádění systému do provozu a předání  
Zkušební provoz, součinnost při uvádění systému do provozu a předání</t>
  </si>
  <si>
    <t>84</t>
  </si>
  <si>
    <t>Pol211</t>
  </si>
  <si>
    <t>Zhotovení Realizační dokumentace RDS</t>
  </si>
  <si>
    <t>Zhotovení Realizační dokumentace RDSZhotovení Realizační dokumentace RDS  
Zhotovení Realizační dokumentace RDS  
Zhotovení Realizační dokumentace RDS  
Zhotovení Realizační dokumentace RDS</t>
  </si>
  <si>
    <t>85</t>
  </si>
  <si>
    <t>POL2222</t>
  </si>
  <si>
    <t>Zhotovení montážních postupů</t>
  </si>
  <si>
    <t>Zhotovení montážních postupůZhotovení montážních postupů  
Zhotovení montážních postupů  
Zhotovení montážních postupů  
Zhotovení montážních postupů</t>
  </si>
  <si>
    <t>86</t>
  </si>
  <si>
    <t>742410201</t>
  </si>
  <si>
    <t>Oživení a nastavení ústředny rozhlasu, programování</t>
  </si>
  <si>
    <t>Oživení a nastavení ústředny rozhlasu, programováníMontáž rozhlasu nastavení a oživení ústředny rozhlasu a naprogramování  
https://podminky.urs.cz/item/CS_URS_2024_01/742410201  
Montáž rozhlasu nastavení a oživení ústředny rozhlasu a naprogramování  
https://podminky.urs.cz/item/CS_URS_2024_01/742410201  
Montáž rozhlasu nastavení a oživení ústředny rozhlasu a naprogramování  
https://podminky.urs.cz/item/CS_URS_2024_01/742410201  
Montáž rozhlasu nastavení a oživení ústředny rozhlasu a naprogramování  
https://podminky.urs.cz/item/CS_URS_2024_01/742410201</t>
  </si>
  <si>
    <t>87</t>
  </si>
  <si>
    <t>742410301</t>
  </si>
  <si>
    <t>Měření impedance rozhlasové ústředny</t>
  </si>
  <si>
    <t>Měření impedance rozhlasové ústřednyMontáž rozhlasu měření impedance rozhlasové ústředny  
https://podminky.urs.cz/item/CS_URS_2024_01/742410301  
Montáž rozhlasu měření impedance rozhlasové ústředny  
https://podminky.urs.cz/item/CS_URS_2024_01/742410301  
Montáž rozhlasu měření impedance rozhlasové ústředny  
https://podminky.urs.cz/item/CS_URS_2024_01/742410301  
Montáž rozhlasu měření impedance rozhlasové ústředny  
https://podminky.urs.cz/item/CS_URS_2024_01/742410301</t>
  </si>
  <si>
    <t>88</t>
  </si>
  <si>
    <t>742410302</t>
  </si>
  <si>
    <t>Měření srozumitelnosti systému rozhlasu</t>
  </si>
  <si>
    <t>Měření srozumitelnosti systému rozhlasuMontáž rozhlasu měření srozumitelnosti systému  
https://podminky.urs.cz/item/CS_URS_2024_01/742410302  
Montáž rozhlasu měření srozumitelnosti systému  
https://podminky.urs.cz/item/CS_URS_2024_01/742410302  
Montáž rozhlasu měření srozumitelnosti systému  
https://podminky.urs.cz/item/CS_URS_2024_01/742410302  
Montáž rozhlasu měření srozumitelnosti systému  
https://podminky.urs.cz/item/CS_URS_2024_01/742410302</t>
  </si>
  <si>
    <t>90</t>
  </si>
  <si>
    <t>R015631.905</t>
  </si>
  <si>
    <t>POPLATKY ZA LIKVIDACE ODPADŮ NEKONTAMINOVANÝCH - 17 09 04 STAVEBNÍ ODPAD SMĚSNÝ A DEMOLIČNÍ VČETNĚ DOPRAVY - Evidenční položka. Neoceňovat v objektu SO/PS, polo</t>
  </si>
  <si>
    <t>T</t>
  </si>
  <si>
    <t>[bez vazby na CS]</t>
  </si>
  <si>
    <t>POPLATKY ZA LIKVIDACE ODPADŮ NEKONTAMINOVANÝCH - 17 09 04 STAVEBNÍ ODPAD SMĚSNÝ A DEMOLIČNÍ VČETNĚ DOPRAVY - Evidenční položka. Neoceňovat v objektu SO/PS, položka se oceňuje pouze v objektu SO 90-90</t>
  </si>
  <si>
    <t>POPLATKY ZA LIKVIDACE ODPADŮ NEKONTAMINOVANÝCH - 17 09 04 STAVEBNÍ ODPAD SMĚSNÝ A DEMOLIČNÍ VČETNĚ DOPRAVY - Evidenční položka. Neoceňovat v objektu SO/PS, položka se oceňuje pouze v objektu SO 90-90POPLATKY ZA LIKVIDACE ODPADŮ NEKONTAMINOVANÝCH - 17 09 04 STAVEBNÍ ODPAD SMĚSNÝ A DEMOLIČNÍ - Evidenční položka. Neoceňovat v objektu SO/PS, položka se oceňuje pouze v objektu SO 90-90  
POPLATKY ZA LIKVIDACE ODPADŮ NEKONTAMINOVANÝCH - 17 09 04 STAVEBNÍ ODPAD SMĚSNÝ A DEMOLIČNÍ - Evidenční položka. Neoceňovat v objektu SO/PS, položka se oceňuje pouze v objektu SO 90-90  
POPLATKY ZA LIKVIDACE ODPADŮ NEKONTAMINOVANÝCH - 17 09 04 STAVEBNÍ ODPAD SMĚSNÝ A DEMOLIČNÍ - Evidenční položka. Neoceňovat v objektu SO/PS, položka se oceňuje pouze v objektu SO 90-90  
POPLATKY ZA LIKVIDACE ODPADŮ NEKONTAMINOVANÝCH - 17 09 04 STAVEBNÍ ODPAD SMĚSNÝ A DEMOLIČNÍ - Evidenční položka. Neoceňovat v objektu SO/PS, položka se oceňuje pouze v objektu SO 90-90</t>
  </si>
  <si>
    <t>91</t>
  </si>
  <si>
    <t>997013217</t>
  </si>
  <si>
    <t>Vnitrostaveništní doprava suti a vybouraných hmot pro budovy v přes 21 do 24 m ručně</t>
  </si>
  <si>
    <t>Vnitrostaveništní doprava suti a vybouraných hmot pro budovy v přes 21 do 24 m ručněVnitrostaveništní doprava suti a vybouraných hmot vodorovně do 50 m s naložením ručně pro budovy a haly výšky přes 21 do 24 m  
https://podminky.urs.cz/item/CS_URS_2024_01/997013217  
Vnitrostaveništní doprava suti a vybouraných hmot vodorovně do 50 m s naložením ručně pro budovy a haly výšky přes 21 do 24 m  
https://podminky.urs.cz/item/CS_URS_2024_01/997013217  
Vnitrostaveništní doprava suti a vybouraných hmot vodorovně do 50 m s naložením ručně pro budovy a haly výšky přes 21 do 24 m  
https://podminky.urs.cz/item/CS_URS_2024_01/997013217  
Vnitrostaveništní doprava suti a vybouraných hmot vodorovně do 50 m s naložením ručně pro budovy a haly výšky přes 21 do 24 m  
https://podminky.urs.cz/item/CS_URS_2024_01/997013217</t>
  </si>
  <si>
    <t xml:space="preserve">  D.1.2.4.1</t>
  </si>
  <si>
    <t>PZTS, EACS - Elektrická požární a zabezpečovací signalizace</t>
  </si>
  <si>
    <t>D.1.2.4.1</t>
  </si>
  <si>
    <t>100</t>
  </si>
  <si>
    <t>RPol65</t>
  </si>
  <si>
    <t>Autonomní řídící jednotka integrující PZTS a EKV. Parametry ŘJ: 4 sběrnice RS-485, možnost rozšíření až na 12; Na sběrnici možnost připojení až 30 modulů; 2 eth</t>
  </si>
  <si>
    <t>Autonomní řídící jednotka integrující PZTS a EKV. Parametry ŘJ: 4 sběrnice RS-485, možnost rozšíření až na 12; Na sběrnici možnost připojení až 30 modulů; 2 ethernetové porty 100Mb/s;</t>
  </si>
  <si>
    <t>Autonomní řídící jednotka integrující PZTS a EKV. Parametry ŘJ: 4 sběrnice RS-485, možnost rozšíření až na 12; Na sběrnici možnost připojení až 30 modulů; 2 ethernetové porty 100Mb/s;Autonomní řídící jednotka integrující PZTS a EKV. Parametry ŘJ: 4 sběrnice RS-485, možnost rozšíření až na 12; Na sběrnici možnost připojení až 30 modulů; 2 ethernetové porty 100Mb/s;  
Autonomní řídící jednotka integrující PZTS a EKV. Parametry ŘJ: 4 sběrnice RS-485, možnost rozšíření až na 12; Na sběrnici možnost připojení až 30 modulů; 2 ethernetové porty 100Mb/s;  
Autonomní řídící jednotka integrující PZTS a EKV. Parametry ŘJ: 4 sběrnice RS-485, možnost rozšíření až na 12; Na sběrnici možnost připojení až 30 modulů; 2 ethernetové porty 100Mb/s;  
Autonomní řídící jednotka integrující PZTS a EKV. Parametry ŘJ: 4 sběrnice RS-485, možnost rozšíření až na 12; Na sběrnici možnost připojení až 30 modulů; 2 ethernetové porty 100Mb/s;</t>
  </si>
  <si>
    <t>R_PZTS_0001</t>
  </si>
  <si>
    <t>Montáž ústředny PZTS</t>
  </si>
  <si>
    <t>Montáž ústředny PZTSMontáž ústředny PZTS  
Montáž ústředny PZTS  
Montáž ústředny PZTS  
Montáž ústředny PZTS</t>
  </si>
  <si>
    <t>40466029</t>
  </si>
  <si>
    <t>brána GSM se simulací telefonní linky, 2IN/2OUT pro SMS</t>
  </si>
  <si>
    <t>brána GSM se simulací telefonní linky, 2IN/2OUT pro SMSbrána GSM se simulací telefonní linky, 2IN/2OUT pro SMS  
brána GSM se simulací telefonní linky, 2IN/2OUT pro SMS  
brána GSM se simulací telefonní linky, 2IN/2OUT pro SMS  
brána GSM se simulací telefonní linky, 2IN/2OUT pro SMS</t>
  </si>
  <si>
    <t>742220172</t>
  </si>
  <si>
    <t>Montáž komunikátoru GSM do ústředny</t>
  </si>
  <si>
    <t>Montáž komunikátoru GSM do ústřednyMontáž komunikátoru do ústředny GSM  
https://podminky.urs.cz/item/CS_URS_2024_01/742220172  
Montáž komunikátoru do ústředny GSM  
https://podminky.urs.cz/item/CS_URS_2024_01/742220172  
Montáž komunikátoru do ústředny GSM  
https://podminky.urs.cz/item/CS_URS_2024_01/742220172  
Montáž komunikátoru do ústředny GSM  
https://podminky.urs.cz/item/CS_URS_2024_01/742220172</t>
  </si>
  <si>
    <t>RPol68</t>
  </si>
  <si>
    <t>Univerzální modul pro připojení 2 čteček, 6 vstupů v krytu</t>
  </si>
  <si>
    <t>Univerzální modul pro připojení 2 čteček, 6 vstupů v krytuUniverzální modul pro připojení 2 čteček, 6 vstupů v krytu  
Univerzální modul pro připojení 2 čteček, 6 vstupů v krytu  
Univerzální modul pro připojení 2 čteček, 6 vstupů v krytu  
Univerzální modul pro připojení 2 čteček, 6 vstupů v krytu</t>
  </si>
  <si>
    <t>RPol70</t>
  </si>
  <si>
    <t>Univerzální modul pro připojení 2 čteček, 16 vstupů ve velkém krytu</t>
  </si>
  <si>
    <t>Univerzální modul pro připojení 2 čteček, 16 vstupů ve velkém krytuUniverzální modul pro připojení 2 čteček, 16 vstupů ve velkém krytu  
Univerzální modul pro připojení 2 čteček, 16 vstupů ve velkém krytu  
Univerzální modul pro připojení 2 čteček, 16 vstupů ve velkém krytu  
Univerzální modul pro připojení 2 čteček, 16 vstupů ve velkém krytu</t>
  </si>
  <si>
    <t>742220031</t>
  </si>
  <si>
    <t>Montáž koncentrátoru nebo expanderu v krytu</t>
  </si>
  <si>
    <t>Montáž koncentrátoru nebo expanderu v krytuMontáž koncentrátoru nebo expanderu pro PZTS  
https://podminky.urs.cz/item/CS_URS_2024_01/742220031  
Montáž koncentrátoru nebo expanderu pro PZTS  
https://podminky.urs.cz/item/CS_URS_2024_01/742220031  
Montáž koncentrátoru nebo expanderu pro PZTS  
https://podminky.urs.cz/item/CS_URS_2024_01/742220031  
Montáž koncentrátoru nebo expanderu pro PZTS  
https://podminky.urs.cz/item/CS_URS_2024_01/742220031</t>
  </si>
  <si>
    <t>742220071</t>
  </si>
  <si>
    <t>Montáž dveřního modulu pro připojení čteček v krytu</t>
  </si>
  <si>
    <t>Montáž dveřního modulu pro připojení čteček v krytuMontáž dveřního modulu pro připojení čteček v krytu  
https://podminky.urs.cz/item/CS_URS_2024_01/742220071  
Montáž dveřního modulu pro připojení čteček v krytu  
https://podminky.urs.cz/item/CS_URS_2024_01/742220071  
Montáž dveřního modulu pro připojení čteček v krytu  
https://podminky.urs.cz/item/CS_URS_2024_01/742220071  
Montáž dveřního modulu pro připojení čteček v krytu  
https://podminky.urs.cz/item/CS_URS_2024_01/742220071</t>
  </si>
  <si>
    <t>742220051</t>
  </si>
  <si>
    <t>Montáž krabice pro expander s uložením na omítku</t>
  </si>
  <si>
    <t>Montáž krabice pro expander s uložením na omítkuMontáž krabice pro expander uložené na omítce  
https://podminky.urs.cz/item/CS_URS_2024_01/742220051  
Montáž krabice pro expander uložené na omítce  
https://podminky.urs.cz/item/CS_URS_2024_01/742220051  
Montáž krabice pro expander uložené na omítce  
https://podminky.urs.cz/item/CS_URS_2024_01/742220051  
Montáž krabice pro expander uložené na omítce  
https://podminky.urs.cz/item/CS_URS_2024_01/742220051</t>
  </si>
  <si>
    <t>RPol71</t>
  </si>
  <si>
    <t>Reléový modul, 4výstupy, max zatížitelnost +24VDC/1A, 50VAC 0,5A, konektor Micro-Match</t>
  </si>
  <si>
    <t>Reléový modul, 4výstupy, max zatížitelnost +24VDC/1A, 50VAC 0,5A, konektor Micro-MatchReléový modul, 4výstupy, max zatížitelnost +24VDC/1A, 50VAC 0,5A, konektor Micro-Match  
Reléový modul, 4výstupy, max zatížitelnost +24VDC/1A, 50VAC 0,5A, konektor Micro-Match  
Reléový modul, 4výstupy, max zatížitelnost +24VDC/1A, 50VAC 0,5A, konektor Micro-Match  
Reléový modul, 4výstupy, max zatížitelnost +24VDC/1A, 50VAC 0,5A, konektor Micro-Match</t>
  </si>
  <si>
    <t>742220121</t>
  </si>
  <si>
    <t>Montáž modulu do systému PZTS pro 8 relé</t>
  </si>
  <si>
    <t>Montáž modulu do systému PZTS pro 8 reléMontáž modulu do systému PZTS pro 8 relé  
https://podminky.urs.cz/item/CS_URS_2024_01/742220121  
Montáž modulu do systému PZTS pro 8 relé  
https://podminky.urs.cz/item/CS_URS_2024_01/742220121  
Montáž modulu do systému PZTS pro 8 relé  
https://podminky.urs.cz/item/CS_URS_2024_01/742220121  
Montáž modulu do systému PZTS pro 8 relé  
https://podminky.urs.cz/item/CS_URS_2024_01/742220121</t>
  </si>
  <si>
    <t>RPol72</t>
  </si>
  <si>
    <t>Opakovač s galvanickým oddělením sběrnice RS-485</t>
  </si>
  <si>
    <t>Opakovač s galvanickým oddělením sběrnice RS-485Opakovač s galvanickým oddělením sběrnice RS-485  
Opakovač s galvanickým oddělením sběrnice RS-485  
Opakovač s galvanickým oddělením sběrnice RS-485  
Opakovač s galvanickým oddělením sběrnice RS-485</t>
  </si>
  <si>
    <t>R_PZTS0002</t>
  </si>
  <si>
    <t>Montáž galvanického oddělovače</t>
  </si>
  <si>
    <t>Montáž galvanického oddělovačeMontáž galvanického oddělovače  
Montáž galvanického oddělovače  
Montáž galvanického oddělovače  
Montáž galvanického oddělovače</t>
  </si>
  <si>
    <t>RPol73</t>
  </si>
  <si>
    <t>Ovládací panel - černé provedení</t>
  </si>
  <si>
    <t>Ovládací panel - černé provedeníOvládací panel - černé provedení  
Ovládací panel - černé provedení  
Ovládací panel - černé provedení  
Ovládací panel - černé provedení</t>
  </si>
  <si>
    <t>742220141</t>
  </si>
  <si>
    <t>Montáž ovládací klávesnice pro dodanou ústřednu</t>
  </si>
  <si>
    <t>Montáž ovládací klávesnice pro dodanou ústřednuMontáž klávesnice pro dodanou ústřednu  
https://podminky.urs.cz/item/CS_URS_2024_01/742220141  
Montáž klávesnice pro dodanou ústřednu  
https://podminky.urs.cz/item/CS_URS_2024_01/742220141  
Montáž klávesnice pro dodanou ústřednu  
https://podminky.urs.cz/item/CS_URS_2024_01/742220141  
Montáž klávesnice pro dodanou ústřednu  
https://podminky.urs.cz/item/CS_URS_2024_01/742220141</t>
  </si>
  <si>
    <t>Pol001</t>
  </si>
  <si>
    <t>Autonomní řídící jednotka integrující PZTS a EKV. Parametry ŘJ: 1 sběrnice RS-485; Na sběrnici možnost připojení až 30 modulů;</t>
  </si>
  <si>
    <t>Autonomní řídící jednotka integrující PZTS a EKV. Parametry ŘJ: 1 sběrnice RS-485; Na sběrnici možnost připojení až 30 modulů;Autonomní řídící jednotka integrující PZTS a EKV. Parametry ŘJ: 1 sběrnice RS-485; Na sběrnici možnost připojení až 30 modulů;  
Autonomní řídící jednotka integrující PZTS a EKV. Parametry ŘJ: 1 sběrnice RS-485; Na sběrnici možnost připojení až 30 modulů;  
Autonomní řídící jednotka integrující PZTS a EKV. Parametry ŘJ: 1 sběrnice RS-485; Na sběrnici možnost připojení až 30 modulů;  
Autonomní řídící jednotka integrující PZTS a EKV. Parametry ŘJ: 1 sběrnice RS-485; Na sběrnici možnost připojení až 30 modulů;</t>
  </si>
  <si>
    <t>Pol002</t>
  </si>
  <si>
    <t>Autonomní řídící jednotka integrující PZTS a EKV. Parametry ŘJ: 12 sběrnic RS-485; Na sběrnici možnost připojení až 30 modulů; 2 ethernetové porty 100Mb/s;</t>
  </si>
  <si>
    <t>Autonomní řídící jednotka integrující PZTS a EKV. Parametry ŘJ: 12 sběrnic RS-485; Na sběrnici možnost připojení až 30 modulů; 2 ethernetové porty 100Mb/s;Autonomní řídící jednotka integrující PZTS a EKV. Parametry ŘJ: 12 sběrnic RS-485; Na sběrnici možnost připojení až 30 modulů; 2 ethernetové porty 100Mb/s;  
Autonomní řídící jednotka integrující PZTS a EKV. Parametry ŘJ: 12 sběrnic RS-485; Na sběrnici možnost připojení až 30 modulů; 2 ethernetové porty 100Mb/s;  
Autonomní řídící jednotka integrující PZTS a EKV. Parametry ŘJ: 12 sběrnic RS-485; Na sběrnici možnost připojení až 30 modulů; 2 ethernetové porty 100Mb/s;  
Autonomní řídící jednotka integrující PZTS a EKV. Parametry ŘJ: 12 sběrnic RS-485; Na sběrnici možnost připojení až 30 modulů; 2 ethernetové porty 100Mb/s;</t>
  </si>
  <si>
    <t>RPol73.1</t>
  </si>
  <si>
    <t>Ovládací panel - černé provedeníOvládací panel s integrovanou čtečkou - černé provedení  
Ovládací panel s integrovanou čtečkou - černé provedení  
Ovládací panel s integrovanou čtečkou - černé provedení  
Ovládací panel s integrovanou čtečkou - černé provedení</t>
  </si>
  <si>
    <t>95</t>
  </si>
  <si>
    <t>R4651462</t>
  </si>
  <si>
    <t>Odolný kryt pro klávesnici</t>
  </si>
  <si>
    <t>Odolný kryt pro klávesniciOdolný kryt pro klávesnici  
Odolný kryt pro klávesnici  
Odolný kryt pro klávesnici  
Odolný kryt pro klávesnici</t>
  </si>
  <si>
    <t>96</t>
  </si>
  <si>
    <t>R426</t>
  </si>
  <si>
    <t>Montáž odolného krytu pro klávesnici</t>
  </si>
  <si>
    <t>Montáž odolného krytu pro klávesniciMontáž odolného krytu pro klávesnici  
Montáž odolného krytu pro klávesnici  
Montáž odolného krytu pro klávesnici  
Montáž odolného krytu pro klávesnici</t>
  </si>
  <si>
    <t>Konvenční materiál</t>
  </si>
  <si>
    <t>RPol74</t>
  </si>
  <si>
    <t>PIR detektor se zrcadlovou optikou, dosahem 15m a funkcí PET, odběr - nominální 10mA</t>
  </si>
  <si>
    <t>PIR detektor se zrcadlovou optikou, dosahem 15m a funkcí PET, odběr - nominální 10mAPIR detektor se zrcadlovou optikou, dosahem 15m a funkcí PET, odběr - nominální 10mA  
PIR detektor se zrcadlovou optikou, dosahem 15m a funkcí PET, odběr - nominální 10mA  
PIR detektor se zrcadlovou optikou, dosahem 15m a funkcí PET, odběr - nominální 10mA  
PIR detektor se zrcadlovou optikou, dosahem 15m a funkcí PET, odběr - nominální 10mA</t>
  </si>
  <si>
    <t>RPol75</t>
  </si>
  <si>
    <t>PIR detektor s funkcí trojitého vyvážení T-EOL, funkcí antimasking a dosahem 15m, stupeň zabezpečení 3 dle ČSN EN 50131, nominální odběr 19 mA</t>
  </si>
  <si>
    <t>PIR detektor s funkcí trojitého vyvážení T-EOL, funkcí antimasking a dosahem 15m, stupeň zabezpečení 3 dle ČSN EN 50131, nominální odběr 19 mAPIR detektor s funkcí trojitého vyvážení T-EOL, funkcí antimasking a dosahem 15m, stupeň zabezpečení 3 dle ČSN EN 50131, nominální odběr 19 mA  
PIR detektor s funkcí trojitého vyvážení T-EOL, funkcí antimasking a dosahem 15m, stupeň zabezpečení 3 dle ČSN EN 50131, nominální odběr 19 mA  
PIR detektor s funkcí trojitého vyvážení T-EOL, funkcí antimasking a dosahem 15m, stupeň zabezpečení 3 dle ČSN EN 50131, nominální odběr 19 mA  
PIR detektor s funkcí trojitého vyvážení T-EOL, funkcí antimasking a dosahem 15m, stupeň zabezpečení 3 dle ČSN EN 50131, nominální odběr 19 mA</t>
  </si>
  <si>
    <t>742220232</t>
  </si>
  <si>
    <t>Montáž detektoru na stěnu nebo na strop</t>
  </si>
  <si>
    <t>Montáž detektoru na stěnu nebo na stropMontáž příslušenství pro PZTS detektor na stěnu nebo na strop  
https://podminky.urs.cz/item/CS_URS_2024_01/742220232  
Montáž příslušenství pro PZTS detektor na stěnu nebo na strop  
https://podminky.urs.cz/item/CS_URS_2024_01/742220232  
Montáž příslušenství pro PZTS detektor na stěnu nebo na strop  
https://podminky.urs.cz/item/CS_URS_2024_01/742220232  
Montáž příslušenství pro PZTS detektor na stěnu nebo na strop  
https://podminky.urs.cz/item/CS_URS_2024_01/742220232</t>
  </si>
  <si>
    <t>742220231</t>
  </si>
  <si>
    <t>Montáž kloubového držáku na strop nebo na stěnu pro pohybový detektor</t>
  </si>
  <si>
    <t>Montáž kloubového držáku na strop nebo na stěnu pro pohybový detektorMontáž příslušenství pro PZTS kombinovaný kloubový držák pro pohybový detektor na strop nebo na stěnu  
https://podminky.urs.cz/item/CS_URS_2024_01/742220231  
Montáž příslušenství pro PZTS kombinovaný kloubový držák pro pohybový detektor na strop nebo na stěnu  
https://podminky.urs.cz/item/CS_URS_2024_01/742220231  
Montáž příslušenství pro PZTS kombinovaný kloubový držák pro pohybový detektor na strop nebo na stěnu  
https://podminky.urs.cz/item/CS_URS_2024_01/742220231  
Montáž příslušenství pro PZTS kombinovaný kloubový držák pro pohybový detektor na strop nebo na stěnu  
https://podminky.urs.cz/item/CS_URS_2024_01/742220231</t>
  </si>
  <si>
    <t>RPol76</t>
  </si>
  <si>
    <t>Akustický detektor tříštění skla s AM, dosah max. 9m, stupeň zabezpečení 3</t>
  </si>
  <si>
    <t>Akustický detektor tříštění skla s AM, dosah max. 9m, stupeň zabezpečení 3Akustický detektor tříštění skla s AM, dosah max. 9m, stupeň zabezpečení 3  
Akustický detektor tříštění skla s AM, dosah max. 9m, stupeň zabezpečení 3  
Akustický detektor tříštění skla s AM, dosah max. 9m, stupeň zabezpečení 3  
Akustický detektor tříštění skla s AM, dosah max. 9m, stupeň zabezpečení 3</t>
  </si>
  <si>
    <t>RPol77</t>
  </si>
  <si>
    <t>Magnetický kontakt třída zabezpečení 3, délka kabelu 6m</t>
  </si>
  <si>
    <t>Magnetický kontakt třída zabezpečení 3, délka kabelu 6mMagnetický kontakt třída zabezpečení 3, délka kabelu 6m  
Magnetický kontakt třída zabezpečení 3, délka kabelu 6m  
Magnetický kontakt třída zabezpečení 3, délka kabelu 6m  
Magnetický kontakt třída zabezpečení 3, délka kabelu 6m</t>
  </si>
  <si>
    <t>RPol78</t>
  </si>
  <si>
    <t>MG kontakt čtyřdrátový s pracovní mezerou až 22 mm, kabel 12m</t>
  </si>
  <si>
    <t>MG kontakt čtyřdrátový s pracovní mezerou až 22 mm, kabel 12mMG kontakt čtyřdrátový s pracovní mezerou až 22 mm, kabel 12m  
MG kontakt čtyřdrátový s pracovní mezerou až 22 mm, kabel 12m  
MG kontakt čtyřdrátový s pracovní mezerou až 22 mm, kabel 12m  
MG kontakt čtyřdrátový s pracovní mezerou až 22 mm, kabel 12m</t>
  </si>
  <si>
    <t>RPol80</t>
  </si>
  <si>
    <t>Propojovací krabice tamperovana</t>
  </si>
  <si>
    <t>Propojovací krabice tamperovanaPropojovací krabice tamperovana  
Propojovací krabice tamperovana  
Propojovací krabice tamperovana  
Propojovací krabice tamperovana</t>
  </si>
  <si>
    <t>742220061</t>
  </si>
  <si>
    <t>Montáž rozbočovače sběrnice v krabici</t>
  </si>
  <si>
    <t>Montáž rozbočovače sběrnice v krabiciMontáž rozbočovače sběrnice v krabici  
https://podminky.urs.cz/item/CS_URS_2024_01/742220061  
Montáž rozbočovače sběrnice v krabici  
https://podminky.urs.cz/item/CS_URS_2024_01/742220061  
Montáž rozbočovače sběrnice v krabici  
https://podminky.urs.cz/item/CS_URS_2024_01/742220061  
Montáž rozbočovače sběrnice v krabici  
https://podminky.urs.cz/item/CS_URS_2024_01/742220061</t>
  </si>
  <si>
    <t>RPol81</t>
  </si>
  <si>
    <t>Tísňové NC tlačítko s odklopným krytem a pamětí poplachu, stupeň zabezpeční 4</t>
  </si>
  <si>
    <t>Tísňové NC tlačítko s odklopným krytem a pamětí poplachu, stupeň zabezpeční 4Tísňové NC tlačítko s odklopným krytem a pamětí poplachu, stupeň zabezpeční 4  
Tísňové NC tlačítko s odklopným krytem a pamětí poplachu, stupeň zabezpeční 4  
Tísňové NC tlačítko s odklopným krytem a pamětí poplachu, stupeň zabezpeční 4  
Tísňové NC tlačítko s odklopným krytem a pamětí poplachu, stupeň zabezpeční 4</t>
  </si>
  <si>
    <t>742220251</t>
  </si>
  <si>
    <t>Montáž tlačítka tísňového výklopného s pamětí poplachu</t>
  </si>
  <si>
    <t>Montáž tlačítka tísňového výklopného s pamětí poplachuMontáž příslušenství pro PZTS tlačítka tísňové výklopné s pamětí poplachu  
https://podminky.urs.cz/item/CS_URS_2024_01/742220251  
Montáž příslušenství pro PZTS tlačítka tísňové výklopné s pamětí poplachu  
https://podminky.urs.cz/item/CS_URS_2024_01/742220251  
Montáž příslušenství pro PZTS tlačítka tísňové výklopné s pamětí poplachu  
https://podminky.urs.cz/item/CS_URS_2024_01/742220251  
Montáž příslušenství pro PZTS tlačítka tísňové výklopné s pamětí poplachu  
https://podminky.urs.cz/item/CS_URS_2024_01/742220251</t>
  </si>
  <si>
    <t>Rpol75.1</t>
  </si>
  <si>
    <t>PIR detektor stropní s dosahem průměr až 12m</t>
  </si>
  <si>
    <t>PIR detektor stropní s dosahem průměr až 12mPIR detektor stropní s dosahem průměr až 12m  
PIR detektor stropní s dosahem průměr až 12m  
PIR detektor stropní s dosahem průměr až 12m  
PIR detektor stropní s dosahem průměr až 12m</t>
  </si>
  <si>
    <t>742220235</t>
  </si>
  <si>
    <t>Montáž magnetického kontaktu povrchového</t>
  </si>
  <si>
    <t>Montáž magnetického kontaktu povrchovéhoMontáž příslušenství pro PZTS magnetický kontakt povrchový  
https://podminky.urs.cz/item/CS_URS_2024_01/742220235  
Montáž příslušenství pro PZTS magnetický kontakt povrchový  
https://podminky.urs.cz/item/CS_URS_2024_01/742220235  
Montáž příslušenství pro PZTS magnetický kontakt povrchový  
https://podminky.urs.cz/item/CS_URS_2024_01/742220235  
Montáž příslušenství pro PZTS magnetický kontakt povrchový  
https://podminky.urs.cz/item/CS_URS_2024_01/742220235</t>
  </si>
  <si>
    <t>Prvky EACS</t>
  </si>
  <si>
    <t>RPol82</t>
  </si>
  <si>
    <t>Krabice KU 68, s víčkem</t>
  </si>
  <si>
    <t>Krabice KU 68, s víčkemKrabice KU 68, s víčkem  
Krabice KU 68, s víčkem  
Krabice KU 68, s víčkem  
Krabice KU 68, s víčkem</t>
  </si>
  <si>
    <t>742110506</t>
  </si>
  <si>
    <t>Montáž krabic pro slaboproud zapuštěných plastových odbočných univerzálních s víčkem</t>
  </si>
  <si>
    <t>Montáž krabic pro slaboproud zapuštěných plastových odbočných univerzálních s víčkemMontáž krabic elektroinstalačních s víčkem zapuštěných plastových odbočných univerzálních  
https://podminky.urs.cz/item/CS_URS_2024_01/742110506  
Montáž krabic elektroinstalačních s víčkem zapuštěných plastových odbočných univerzálních  
https://podminky.urs.cz/item/CS_URS_2024_01/742110506  
Montáž krabic elektroinstalačních s víčkem zapuštěných plastových odbočných univerzálních  
https://podminky.urs.cz/item/CS_URS_2024_01/742110506  
Montáž krabic elektroinstalačních s víčkem zapuštěných plastových odbočných univerzálních  
https://podminky.urs.cz/item/CS_URS_2024_01/742110506</t>
  </si>
  <si>
    <t>RPol83</t>
  </si>
  <si>
    <t>Přístupová čtečka bezkontaktních karet - černé provedení - kompatibilní se stávajícími kartami zaměstnance SŽ</t>
  </si>
  <si>
    <t>Přístupová čtečka bezkontaktních karet - černé provedení - kompatibilní se stávajícími kartami zaměstnance SŽPřístupová čtečka bezkontaktních karet - černé provedení - kompatibilní se stávajícími kartami zaměstnance SŽ  
Přístupová čtečka bezkontaktních karet - černé provedení - kompatibilní se stávajícími kartami zaměstnance SŽ  
Přístupová čtečka bezkontaktních karet - černé provedení - kompatibilní se stávajícími kartami zaměstnance SŽ  
Přístupová čtečka bezkontaktních karet - černé provedení - kompatibilní se stávajícími kartami zaměstnance SŽ</t>
  </si>
  <si>
    <t>742220081</t>
  </si>
  <si>
    <t>Montáž čtečky bezkontaktních karet bez PIN</t>
  </si>
  <si>
    <t>Montáž čtečky bezkontaktních karet bez PINMontáž čtečky bezkontaktních karet  
https://podminky.urs.cz/item/CS_URS_2024_01/742220081  
Montáž čtečky bezkontaktních karet  
https://podminky.urs.cz/item/CS_URS_2024_01/742220081  
Montáž čtečky bezkontaktních karet  
https://podminky.urs.cz/item/CS_URS_2024_01/742220081  
Montáž čtečky bezkontaktních karet  
https://podminky.urs.cz/item/CS_URS_2024_01/742220081</t>
  </si>
  <si>
    <t>RPol100</t>
  </si>
  <si>
    <t>Montáž únikového terminálu</t>
  </si>
  <si>
    <t>Montáž únikového termináluMontáž únikového terminálu  
Montáž únikového terminálu  
Montáž únikového terminálu  
Montáž únikového terminálu</t>
  </si>
  <si>
    <t>Pol1000</t>
  </si>
  <si>
    <t>Akumulátor 12V/45Ah</t>
  </si>
  <si>
    <t>Akumulátor 12V/45AhZápustný únikový terminál dle EN 13637  
Zápustný únikový terminál dle EN 13637  
Zápustný únikový terminál dle EN 13637  
Zápustný únikový terminál dle EN 13637</t>
  </si>
  <si>
    <t>Pol1001</t>
  </si>
  <si>
    <t>Rozhraní pro zamykací prvek včetně krabice pro povrchovou montáž</t>
  </si>
  <si>
    <t>Rozhraní pro zamykací prvek včetně krabice pro povrchovou montážRozhraní pro zamykací prvek včetně krabice pro povrchovou montáž  
Rozhraní pro zamykací prvek včetně krabice pro povrchovou montáž  
Rozhraní pro zamykací prvek včetně krabice pro povrchovou montáž  
Rozhraní pro zamykací prvek včetně krabice pro povrchovou montáž</t>
  </si>
  <si>
    <t>Pol1002</t>
  </si>
  <si>
    <t>Přídržný magnet 544kg</t>
  </si>
  <si>
    <t>Přídržný magnet 544kgPřídržný magnet 544kg  
Přídržný magnet 544kg  
Přídržný magnet 544kg  
Přídržný magnet 544kg</t>
  </si>
  <si>
    <t>742210231</t>
  </si>
  <si>
    <t>Montáž přídržného magnetu s tlačítkem</t>
  </si>
  <si>
    <t>Montáž přídržného magnetu s tlačítkemMontáž magnetu přídržného s tlačítkem  
https://podminky.urs.cz/item/CS_URS_2024_01/742210231  
Montáž magnetu přídržného s tlačítkem  
https://podminky.urs.cz/item/CS_URS_2024_01/742210231  
Montáž magnetu přídržného s tlačítkem  
https://podminky.urs.cz/item/CS_URS_2024_01/742210231  
Montáž magnetu přídržného s tlačítkem  
https://podminky.urs.cz/item/CS_URS_2024_01/742210231</t>
  </si>
  <si>
    <t>Napájecí zdroje</t>
  </si>
  <si>
    <t>RPol94</t>
  </si>
  <si>
    <t>Zálohovaný napájecí zdroj 13,8V s maximální zatížitelností 4A dělenou mezi výstup a akumulátor,možnost nastavení velikosti dobíjecího proudu o velikosti: 0,75A,</t>
  </si>
  <si>
    <t>Zálohovaný napájecí zdroj 13,8V s maximální zatížitelností 4A dělenou mezi výstup a akumulátor,možnost nastavení velikosti dobíjecího proudu o velikosti: 0,75A, 1,1A, 1,5A, 1,85A, v krytu pro akumulát</t>
  </si>
  <si>
    <t>Zálohovaný napájecí zdroj 13,8V s maximální zatížitelností 4A dělenou mezi výstup a akumulátor,možnost nastavení velikosti dobíjecího proudu o velikosti: 0,75A, 1,1A, 1,5A, 1,85A, v krytu pro akumulátZálohovaný napájecí zdroj 13,8V s maximální zatížitelností 4A dělenou mezi výstup a akumulátor,možnost nastavení velikosti dobíjecího proudu o velikosti: 0,75A, 1,1A, 1,5A, 1,85A, v krytu pro akumulátor o velikosti 40Ah, zdroj je vybaven signalizací poruchu zdroje, výpadek síťového napájení a vybitý akumulátor  
Zálohovaný napájecí zdroj 13,8V s maximální zatížitelností 4A dělenou mezi výstup a akumulátor,možnost nastavení velikosti dobíjecího proudu o velikosti: 0,75A, 1,1A, 1,5A, 1,85A, v krytu pro akumulátor o velikosti 40Ah, zdroj je vybaven signalizací poruchu zdroje, výpadek síťového napájení a vybitý akumulátor  
Zálohovaný napájecí zdroj 13,8V s maximální zatížitelností 4A dělenou mezi výstup a akumulátor,možnost nastavení velikosti dobíjecího proudu o velikosti: 0,75A, 1,1A, 1,5A, 1,85A, v krytu pro akumulátor o velikosti 40Ah, zdroj je vybaven signalizací poruchu zdroje, výpadek síťového napájení a vybitý akumulátor  
Zálohovaný napájecí zdroj 13,8V s maximální zatížitelností 4A dělenou mezi výstup a akumulátor,možnost nastavení velikosti dobíjecího proudu o velikosti: 0,75A, 1,1A, 1,5A, 1,85A, v krytu pro akumulátor o velikosti 40Ah, zdroj je vybaven signalizací poruchu zdroje, výpadek síťového napájení a vybitý akumulátor</t>
  </si>
  <si>
    <t>RPol95</t>
  </si>
  <si>
    <t>Zálohovaný napájecí zdroj 13,8V s maximální zatížitelností 7,5A dělenou mezi 2 výstupy a akumulátor,maximální zatížitelnost jednolivých výstupů: 5A, 3A, 3A, mož</t>
  </si>
  <si>
    <t>Zálohovaný napájecí zdroj 13,8V s maximální zatížitelností 7,5A dělenou mezi 2 výstupy a akumulátor,maximální zatížitelnost jednolivých výstupů: 5A, 3A, 3A, možnost nastavení velikosti dobíjecího prou</t>
  </si>
  <si>
    <t>Zálohovaný napájecí zdroj 13,8V s maximální zatížitelností 7,5A dělenou mezi 2 výstupy a akumulátor,maximální zatížitelnost jednolivých výstupů: 5A, 3A, 3A, možnost nastavení velikosti dobíjecího prouZálohovaný napájecí zdroj 13,8V s maximální zatížitelností 7,5A dělenou mezi 2 výstupy a akumulátor,maximální zatížitelnost jednolivých výstupů: 5A, 3A, 3A, možnost nastavení velikosti dobíjecího proudu akumulátoru na 1,5A nebo 3A, v krytu pro akumulátor o velikosti 70Ah, zdroj je vybaven signalizací poruchu zdroje, výpadek síťového napájení a vybitý akumulátor  
Zálohovaný napájecí zdroj 13,8V s maximální zatížitelností 7,5A dělenou mezi 2 výstupy a akumulátor,maximální zatížitelnost jednolivých výstupů: 5A, 3A, 3A, možnost nastavení velikosti dobíjecího proudu akumulátoru na 1,5A nebo 3A, v krytu pro akumulátor o velikosti 70Ah, zdroj je vybaven signalizací poruchu zdroje, výpadek síťového napájení a vybitý akumulátor  
Zálohovaný napájecí zdroj 13,8V s maximální zatížitelností 7,5A dělenou mezi 2 výstupy a akumulátor,maximální zatížitelnost jednolivých výstupů: 5A, 3A, 3A, možnost nastavení velikosti dobíjecího proudu akumulátoru na 1,5A nebo 3A, v krytu pro akumulátor o velikosti 70Ah, zdroj je vybaven signalizací poruchu zdroje, výpadek síťového napájení a vybitý akumulátor  
Zálohovaný napájecí zdroj 13,8V s maximální zatížitelností 7,5A dělenou mezi 2 výstupy a akumulátor,maximální zatížitelnost jednolivých výstupů: 5A, 3A, 3A, možnost nastavení velikosti dobíjecího proudu akumulátoru na 1,5A nebo 3A, v krytu pro akumulátor o velikosti 70Ah, zdroj je vybaven signalizací poruchu zdroje, výpadek síťového napájení a vybitý akumulátor</t>
  </si>
  <si>
    <t>RPol97</t>
  </si>
  <si>
    <t>Spínaný zdroj, 27,6 V ss / 3,8 A, aku max. 2 x 40 Ah v krytu</t>
  </si>
  <si>
    <t>Spínaný zdroj, 27,6 V ss / 3,8 A, aku max. 2 x 40 Ah v krytuSpínaný zdroj, 27,6 V ss / 3,8 A, aku max. 2 x 40 Ah v krytu  
Spínaný zdroj, 27,6 V ss / 3,8 A, aku max. 2 x 40 Ah v krytu  
Spínaný zdroj, 27,6 V ss / 3,8 A, aku max. 2 x 40 Ah v krytu  
Spínaný zdroj, 27,6 V ss / 3,8 A, aku max. 2 x 40 Ah v krytu</t>
  </si>
  <si>
    <t>RPol98</t>
  </si>
  <si>
    <t>Akumulátor 12V/17Ah</t>
  </si>
  <si>
    <t>Akumulátor 12V/17AhAkumulátor 12V/17Ah  
Akumulátor 12V/17Ah  
Akumulátor 12V/17Ah  
Akumulátor 12V/17Ah</t>
  </si>
  <si>
    <t>RPol99</t>
  </si>
  <si>
    <t>Akumulátor 12V/26Ah</t>
  </si>
  <si>
    <t>Akumulátor 12V/26Ahakumulátor 12V/26Ah  
akumulátor 12V/26Ah  
Akumulátor 12V/26Ah  
Akumulátor 12V/26Ah</t>
  </si>
  <si>
    <t>Akumulátor 12V/40Ah</t>
  </si>
  <si>
    <t>Akumulátor 12V/40AhAkumulátor 12V/40Ah  
Akumulátor 12V/40Ah  
Akumulátor 12V/40Ah  
Akumulátor 12V/40Ah</t>
  </si>
  <si>
    <t>742220211</t>
  </si>
  <si>
    <t>Montáž zálohového napájecího zdroje s dobíječem a akumulátorem</t>
  </si>
  <si>
    <t>Montáž zálohového napájecího zdroje s dobíječem a akumulátoremMontáž zálohového napájecího zdroje s dobíječem a akumulátorem  
https://podminky.urs.cz/item/CS_URS_2024_01/742220211  
Montáž zálohového napájecího zdroje s dobíječem a akumulátorem  
https://podminky.urs.cz/item/CS_URS_2024_01/742220211  
Montáž zálohového napájecího zdroje s dobíječem a akumulátorem  
https://podminky.urs.cz/item/CS_URS_2024_01/742220211  
Montáž zálohového napájecího zdroje s dobíječem a akumulátorem  
https://podminky.urs.cz/item/CS_URS_2024_01/742220211</t>
  </si>
  <si>
    <t>RPol104</t>
  </si>
  <si>
    <t>kabel sběrnice FTP cat5e, B2cas1d1a1</t>
  </si>
  <si>
    <t>kabel sběrnice FTP cat5e, B2cas1d1a1FTP cat5e, B2cas1d1a1  
FTP cat5e, B2cas1d1a1  
FTP cat5e, B2cas1d1a1  
FTP cat5e, B2cas1d1a1</t>
  </si>
  <si>
    <t>RPol106</t>
  </si>
  <si>
    <t>1-CSKH-R RF (M) B2ca s1ad1a1 3x1,5</t>
  </si>
  <si>
    <t>1-CSKH-R RF (M) B2ca s1ad1a1 3x1,5SiR/FRNC měděné silové kabely, bez funkční schopnosti kabelové trasy a jádry třídy 5  
1-CSKH-R RF (M) B2ca s1ad1a1 3x1,5  
SiR/FRNC měděné silové kabely, bez funkční schopnosti kabelové trasy a jádry třídy 5  
1-CSKH-R RF (M) B2ca s1ad1a1 3x1,5  
SiR/FRNC měděné silové kabely, bez funkční schopnosti kabelové trasy a jádry třídy 5  
1-CSKH-R RF (M) B2ca s1ad1a1 3x1,5  
SiR/FRNC měděné silové kabely, bez funkční schopnosti kabelové trasy a jádry třídy 5  
1-CSKH-R RF (M) B2ca s1ad1a1 3x1,5</t>
  </si>
  <si>
    <t>742110041</t>
  </si>
  <si>
    <t>Montáž lišt vkládacích pro slaboproud</t>
  </si>
  <si>
    <t>Montáž lišt vkládacích pro slaboproudMontáž lišt elektroinstalačních vkládacích  
https://podminky.urs.cz/item/CS_URS_2024_01/742110041  
Montáž lišt elektroinstalačních vkládacích  
https://podminky.urs.cz/item/CS_URS_2024_01/742110041  
Montáž lišt elektroinstalačních vkládacích  
https://podminky.urs.cz/item/CS_URS_2024_01/742110041  
Montáž lišt elektroinstalačních vkládacích  
https://podminky.urs.cz/item/CS_URS_2024_01/742110041</t>
  </si>
  <si>
    <t>RPol108</t>
  </si>
  <si>
    <t>Instalační trubka prům. 32mm</t>
  </si>
  <si>
    <t>Instalační trubka prům. 32mmInstalační trubka prům. 32mm  
Instalační trubka prům. 32mm  
Instalační trubka prům. 32mm  
Instalační trubka prům. 32mm</t>
  </si>
  <si>
    <t>RPol109</t>
  </si>
  <si>
    <t>Kabelové příchytky, natřelovací</t>
  </si>
  <si>
    <t>Kabelové příchytky, natřelovacíKabelové příchytky, natřelovací  
Kabelové příchytky, natřelovací  
Kabelové příchytky, natřelovací  
Kabelové příchytky, natřelovací</t>
  </si>
  <si>
    <t>RPol1010</t>
  </si>
  <si>
    <t>Elektro instalační lišta 110x65 - bezhalogenová</t>
  </si>
  <si>
    <t>Elektro instalační lišta 110x65 - bezhalogenováElektro instalační lišta 110x65 - bezhalogenová  
Elektro instalační lišta 110x65 - bezhalogenová  
Elektro instalační lišta 110x65 - bezhalogenová  
Elektro instalační lišta 110x65 - bezhalogenová</t>
  </si>
  <si>
    <t>742110003</t>
  </si>
  <si>
    <t>Montáž trubek pro slaboproud plastových ohebných uložených volně na příchytky</t>
  </si>
  <si>
    <t>Montáž trubek pro slaboproud plastových ohebných uložených volně na příchytkyMontáž trubek elektroinstalačních plastových ohebných uložených volně na příchytky  
https://podminky.urs.cz/item/CS_URS_2024_01/742110003  
Montáž trubek elektroinstalačních plastových ohebných uložených volně na příchytky  
https://podminky.urs.cz/item/CS_URS_2024_01/742110003  
Montáž trubek elektroinstalačních plastových ohebných uložených volně na příchytky  
https://podminky.urs.cz/item/CS_URS_2024_01/742110003  
Montáž trubek elektroinstalačních plastových ohebných uložených volně na příchytky  
https://podminky.urs.cz/item/CS_URS_2024_01/742110003</t>
  </si>
  <si>
    <t>Ocelová trubka se závitem pr. 47/44, pozinkovaná ocel Sendzimir</t>
  </si>
  <si>
    <t>Ocelová trubka se závitem pr. 47/44, pozinkovaná ocel SendzimirOcelová trubka se závitem pr. 47/44, pozinkovaná ocel Sendzimir  
Ocelová trubka se závitem pr. 47/44, pozinkovaná ocel Sendzimir  
Ocelová trubka se závitem pr. 47/44, pozinkovaná ocel Sendzimir  
Ocelová trubka se závitem pr. 47/44, pozinkovaná ocel Sendzimir</t>
  </si>
  <si>
    <t>Pol47</t>
  </si>
  <si>
    <t>Příchytky pro ocelové trubky pr. 47mm</t>
  </si>
  <si>
    <t>Příchytky pro ocelové trubky pr. 47mmPříchytky pro ocelové trubky pr. 47mm  
Příchytky pro ocelové trubky pr. 47mm  
Příchytky pro ocelové trubky pr. 47mm  
Příchytky pro ocelové trubky pr. 47mm</t>
  </si>
  <si>
    <t>R1002</t>
  </si>
  <si>
    <t>Montáž trubek ocelových na příchytky</t>
  </si>
  <si>
    <t>Montáž trubek ocelových na příchytkyMontáž trubek ocelových na příchytky  
Montáž trubek ocelových na příchytky  
Montáž trubek ocelových na příchytky  
Montáž trubek ocelových na příchytky</t>
  </si>
  <si>
    <t>99</t>
  </si>
  <si>
    <t>34571008</t>
  </si>
  <si>
    <t>Elektro instalační lišta 40x40mm</t>
  </si>
  <si>
    <t>Elektro instalační lišta 40x40mmElektro instalační lišta 40x40mm  
Elektro instalační lišta 40x40mm  
Elektro instalační lišta 40x40mm  
Elektro instalační lišta 40x40mm</t>
  </si>
  <si>
    <t>D6</t>
  </si>
  <si>
    <t>Ostatní</t>
  </si>
  <si>
    <t>741920114</t>
  </si>
  <si>
    <t>Ucpávka prostupu tmelem kabelové chráničky D přes 30 do 40 mm stěnou tl 100 mm požární odolnost EI 90</t>
  </si>
  <si>
    <t>Ucpávka prostupu tmelem kabelové chráničky D přes 30 do 40 mm stěnou tl 100 mm požární odolnost EI 90Protipožární ucpávky kabelových chrániček prostup stěnou tloušťky 100 mm tmelem požární odolnost EI 90, průměru chráničky přes 30 do 40 mm  
https://podminky.urs.cz/item/CS_URS_2024_01/741920114  
Protipožární ucpávky kabelových chrániček prostup stěnou tloušťky 100 mm tmelem požární odolnost EI 90, průměru chráničky přes 30 do 40 mm  
https://podminky.urs.cz/item/CS_URS_2024_01/741920114  
Protipožární ucpávky kabelových chrániček prostup stěnou tloušťky 100 mm tmelem požární odolnost EI 90, průměru chráničky přes 30 do 40 mm  
https://podminky.urs.cz/item/CS_URS_2024_01/741920114  
Protipožární ucpávky kabelových chrániček prostup stěnou tloušťky 100 mm tmelem požární odolnost EI 90, průměru chráničky přes 30 do 40 mm  
https://podminky.urs.cz/item/CS_URS_2024_01/741920114</t>
  </si>
  <si>
    <t>RPol111</t>
  </si>
  <si>
    <t>82</t>
  </si>
  <si>
    <t>83</t>
  </si>
  <si>
    <t>RPol113</t>
  </si>
  <si>
    <t>742220401</t>
  </si>
  <si>
    <t>Programování základních parametrů ústředny PZTS</t>
  </si>
  <si>
    <t>Programování základních parametrů ústředny PZTSNastavení a oživení PZTS programování základních parametrů ústředny  
https://podminky.urs.cz/item/CS_URS_2024_01/742220401  
Nastavení a oživení PZTS programování základních parametrů ústředny  
https://podminky.urs.cz/item/CS_URS_2024_01/742220401  
Nastavení a oživení PZTS programování základních parametrů ústředny  
https://podminky.urs.cz/item/CS_URS_2024_01/742220401  
Nastavení a oživení PZTS programování základních parametrů ústředny  
https://podminky.urs.cz/item/CS_URS_2024_01/742220401</t>
  </si>
  <si>
    <t>742220402</t>
  </si>
  <si>
    <t>Programování systému na jeden detektor PZTS</t>
  </si>
  <si>
    <t>Programování systému na jeden detektor PZTSNastavení a oživení PZTS programování systému na jeden detektor  
https://podminky.urs.cz/item/CS_URS_2024_01/742220402  
Nastavení a oživení PZTS programování systému na jeden detektor  
https://podminky.urs.cz/item/CS_URS_2024_01/742220402  
Nastavení a oživení PZTS programování systému na jeden detektor  
https://podminky.urs.cz/item/CS_URS_2024_01/742220402  
Nastavení a oživení PZTS programování systému na jeden detektor  
https://podminky.urs.cz/item/CS_URS_2024_01/742220402</t>
  </si>
  <si>
    <t>742220421</t>
  </si>
  <si>
    <t>Instalace přístupového SW PZTS</t>
  </si>
  <si>
    <t>Instalace přístupového SW PZTSNastavení a oživení PZTS instalace přístupového SW  
https://podminky.urs.cz/item/CS_URS_2024_01/742220421  
Nastavení a oživení PZTS instalace přístupového SW  
https://podminky.urs.cz/item/CS_URS_2024_01/742220421  
Nastavení a oživení PZTS instalace přístupového SW  
https://podminky.urs.cz/item/CS_URS_2024_01/742220421  
Nastavení a oživení PZTS instalace přístupového SW  
https://podminky.urs.cz/item/CS_URS_2024_01/742220421</t>
  </si>
  <si>
    <t>742220501</t>
  </si>
  <si>
    <t>Provedení zkoušky TIČR pro PZTS</t>
  </si>
  <si>
    <t>Provedení zkoušky TIČR pro PZTSZkoušky a revize PZTS zkoušky TIČR  
https://podminky.urs.cz/item/CS_URS_2024_01/742220501  
Zkoušky a revize PZTS zkoušky TIČR  
https://podminky.urs.cz/item/CS_URS_2024_01/742220501  
Zkoušky a revize PZTS zkoušky TIČR  
https://podminky.urs.cz/item/CS_URS_2024_01/742220501  
Zkoušky a revize PZTS zkoušky TIČR  
https://podminky.urs.cz/item/CS_URS_2024_01/742220501</t>
  </si>
  <si>
    <t>742220511</t>
  </si>
  <si>
    <t>Výchozí revize systému PZTS</t>
  </si>
  <si>
    <t>Výchozí revize systému PZTSZkoušky a revize PZTS revize výchozí systému PZTS  
https://podminky.urs.cz/item/CS_URS_2024_01/742220511  
Zkoušky a revize PZTS revize výchozí systému PZTS  
https://podminky.urs.cz/item/CS_URS_2024_01/742220511  
Zkoušky a revize PZTS revize výchozí systému PZTS  
https://podminky.urs.cz/item/CS_URS_2024_01/742220511  
Zkoušky a revize PZTS revize výchozí systému PZTS  
https://podminky.urs.cz/item/CS_URS_2024_01/742220511</t>
  </si>
  <si>
    <t>RPol121</t>
  </si>
  <si>
    <t>Provedení funkčních zkoušek</t>
  </si>
  <si>
    <t>Provedení funkčních zkoušekProvedení funkčních zkoušek  
Provedení funkčních zkoušek  
Provedení funkčních zkoušek  
Provedení funkčních zkoušek</t>
  </si>
  <si>
    <t>RPol123</t>
  </si>
  <si>
    <t>HOD</t>
  </si>
  <si>
    <t>RPol63</t>
  </si>
  <si>
    <t>92</t>
  </si>
  <si>
    <t>091960001R</t>
  </si>
  <si>
    <t>Průkaz způsobilosti</t>
  </si>
  <si>
    <t>Průkaz způsobilostiPrůkaz způsobilosti  
Průkaz způsobilosti  
Průkaz způsobilosti  
Průkaz způsobilosti</t>
  </si>
  <si>
    <t>94</t>
  </si>
  <si>
    <t>Zhotovení realizační dokumentace</t>
  </si>
  <si>
    <t>KPS</t>
  </si>
  <si>
    <t>Zhotovení realizační dokumentaceZhotovení realizační dokumentace  
Zhotovení realizační dokumentace  
Zhotovení realizační dokumentace  
Zhotovení realizační dokumentace</t>
  </si>
  <si>
    <t>97</t>
  </si>
  <si>
    <t>POL222</t>
  </si>
  <si>
    <t>98</t>
  </si>
  <si>
    <t>Rpol51</t>
  </si>
  <si>
    <t>Integrace do DDTS</t>
  </si>
  <si>
    <t>Integrace do DDTSIntegrace do DDTS  
Integrace do DDTS  
Integrace do DDTS  
Integrace do DDTS</t>
  </si>
  <si>
    <t>101</t>
  </si>
  <si>
    <t>102</t>
  </si>
  <si>
    <t xml:space="preserve">  D.1.2.4.2</t>
  </si>
  <si>
    <t>VSS - Elektrická požární a zabezpečovací signalizace</t>
  </si>
  <si>
    <t>D.1.2.4.2</t>
  </si>
  <si>
    <t>742230001</t>
  </si>
  <si>
    <t>Montáž DVR nebo NAS, nahrávacího zařízení pro kamery</t>
  </si>
  <si>
    <t>Montáž DVR nebo NAS, nahrávacího zařízení pro kameryMontáž kamerového systému DVR nebo NAS, nahrávacího zařízení pro kamery  
https://podminky.urs.cz/item/CS_URS_2024_01/742230001  
Montáž kamerového systému DVR nebo NAS, nahrávacího zařízení pro kamery  
https://podminky.urs.cz/item/CS_URS_2024_01/742230001  
Montáž kamerového systému DVR nebo NAS, nahrávacího zařízení pro kamery  
https://podminky.urs.cz/item/CS_URS_2024_01/742230001  
Montáž kamerového systému DVR nebo NAS, nahrávacího zařízení pro kamery  
https://podminky.urs.cz/item/CS_URS_2024_01/742230001</t>
  </si>
  <si>
    <t>RPolK1</t>
  </si>
  <si>
    <t>serverové záznamové zařízení , schválené pro provoz v síti SŽ - Kompatibilní se stávajícím kamerovým systémem</t>
  </si>
  <si>
    <t>serverové záznamové zařízení , schválené pro provoz v síti SŽ - Kompatibilní se stávajícím kamerovým systémemserverové záznamové zařízení , schválené pro provoz v síti SŽ - Kompatibilní se stávajícím kamerovým systémem  
příklad konfigurace:  
Aktuální konfigurace serveru (výrobce Fujitsu)  
Intel® Xeon® Silver 4215 Processor nebo vyšší  
OS MS Windows Server 2019 standard edition   
1x Výstup na monitor VGA   
2 x 16GB RAM  
2 x Gbit/s Ethernet  
1 x dedicated management LAN port for iRMC S5  
Pozice pro 12x HDD 3,5 Hot Swap  
Raid 5 nebo 6, možnost výměny za provozu  
2x systémový HDD 500GB SSD (nebo větší) v Raid 1, nebo točivý 1TB v Raid 1 Hot Swap  
Zdroj redundantní  
IPMI 2.0, Integrovaný řadič pro vzdálenou správu  
Uchycení do rackové skříně, velikost 2U  
serverové záznamové zařízení , schválené pro provoz v síti SŽ - Kompatibilní se stávajícím kamerovým systémem  
příklad konfigurace:  
Aktuální konfigurace serveru (výrobce Fujitsu)  
Intel® Xeon® Silver 4215 Processor nebo vyšší  
OS MS Windows Server 2019 standard edition   
1x Výstup na monitor VGA   
2 x 16GB RAM  
2 x Gbit/s Ethernet  
1 x dedicated management LAN port for iRMC S5  
Pozice pro 12x HDD 3,5 Hot Swap  
Raid 5 nebo 6, možnost výměny za provozu  
2x systémový HDD 500GB SSD (nebo větší) v Raid 1, nebo točivý 1TB v Raid 1 Hot Swap  
Zdroj redundantní  
IPMI 2.0, Integrovaný řadič pro vzdálenou správu  
Uchycení do rackové skříně, velikost 2U  
serverové záznamové zařízení , schválené pro provoz v síti SŽ - Kompatibilní se stávajícím kamerovým systémem  
příklad konfigurace:  
Aktuální konfigurace serveru (výrobce Fujitsu)  
Intel® Xeon® Silver 4215 Processor nebo vyšší  
OS MS Windows Server 2019 standard edition   
1x Výstup na monitor VGA   
2 x 16GB RAM  
2 x Gbit/s Ethernet  
1 x dedicated management LAN port for iRMC S5  
Pozice pro 12x HDD 3,5 Hot Swap  
Raid 5 nebo 6, možnost výměny za provozu  
2x systémový HDD 500GB SSD (nebo větší) v Raid 1, nebo točivý 1TB v Raid 1 Hot Swap  
Zdroj redundantní  
IPMI 2.0, Integrovaný řadič pro vzdálenou správu  
Uchycení do rackové skříně, velikost 2U  
serverové záznamové zařízení , schválené pro provoz v síti SŽ - Kompatibilní se stávajícím kamerovým systémem  
příklad konfigurace:  
Aktuální konfigurace serveru (výrobce Fujitsu)  
Intel® Xeon® Silver 4215 Processor nebo vyšší  
OS MS Windows Server 2019 standard edition   
1x Výstup na monitor VGA   
2 x 16GB RAM  
2 x Gbit/s Ethernet  
1 x dedicated management LAN port for iRMC S5  
Pozice pro 12x HDD 3,5 Hot Swap  
Raid 5 nebo 6, možnost výměny za provozu  
2x systémový HDD 500GB SSD (nebo větší) v Raid 1, nebo točivý 1TB v Raid 1 Hot Swap  
Zdroj redundantní  
IPMI 2.0, Integrovaný řadič pro vzdálenou správu  
Uchycení do rackové skříně, velikost 2U</t>
  </si>
  <si>
    <t>RPolK2</t>
  </si>
  <si>
    <t>HDD 6TB, pro záznamové zařízení s provozem 24/4</t>
  </si>
  <si>
    <t>HDD 6TB, pro záznamové zařízení s provozem 24/4HDD 6TB, pro záznamové zařízení s provozem 24/4  
HDD 6TB, pro záznamové zařízení s provozem 24/4  
HDD 6TB, pro záznamové zařízení s provozem 24/4  
HDD 6TB, pro záznamové zařízení s provozem 24/4</t>
  </si>
  <si>
    <t>RPolK3</t>
  </si>
  <si>
    <t>SW licence pro záložní záznamové zařízení: Záložní server až 128 kanálů</t>
  </si>
  <si>
    <t>SW licence pro záložní záznamové zařízení: Záložní server až 128 kanálůSW licence pro záložní záznamové zařízení: Záložní server až 128 kanálů  
SW licence pro záložní záznamové zařízení: Záložní server až 128 kanálů  
SW licence pro záložní záznamové zařízení: Záložní server až 128 kanálů  
SW licence pro záložní záznamové zařízení: Záložní server až 128 kanálů</t>
  </si>
  <si>
    <t>RPolK4</t>
  </si>
  <si>
    <t>SW licence pro záložní záznamové zařízení: Pro nahrávání 32 Kanálů</t>
  </si>
  <si>
    <t>SW licence pro záložní záznamové zařízení: Pro nahrávání 32 KanálůSW licence pro záložní záznamové zařízení: Pro nahrávání 32 Kanálů  
SW licence pro záložní záznamové zařízení: Pro nahrávání 32 Kanálů  
SW licence pro záložní záznamové zařízení: Pro nahrávání 32 Kanálů  
SW licence pro záložní záznamové zařízení: Pro nahrávání 32 Kanálů</t>
  </si>
  <si>
    <t>742230102</t>
  </si>
  <si>
    <t>Instalace a nastavení SW pro sledování kamer</t>
  </si>
  <si>
    <t>Instalace a nastavení SW pro sledování kamerMontáž kamerového systému nastavení a instalace instalace a nastavení SW pro sledování kamer  
https://podminky.urs.cz/item/CS_URS_2024_01/742230102  
Montáž kamerového systému nastavení a instalace instalace a nastavení SW pro sledování kamer  
https://podminky.urs.cz/item/CS_URS_2024_01/742230102  
Montáž kamerového systému nastavení a instalace instalace a nastavení SW pro sledování kamer  
https://podminky.urs.cz/item/CS_URS_2024_01/742230102  
Montáž kamerového systému nastavení a instalace instalace a nastavení SW pro sledování kamer  
https://podminky.urs.cz/item/CS_URS_2024_01/742230102</t>
  </si>
  <si>
    <t>Kamery</t>
  </si>
  <si>
    <t>742230004</t>
  </si>
  <si>
    <t>Montáž vnitřní kamery</t>
  </si>
  <si>
    <t>Montáž vnitřní kameryMontáž kamerového systému vnitřní kamery  
https://podminky.urs.cz/item/CS_URS_2024_01/742230004  
Montáž kamerového systému vnitřní kamery  
https://podminky.urs.cz/item/CS_URS_2024_01/742230004  
Montáž kamerového systému vnitřní kamery  
https://podminky.urs.cz/item/CS_URS_2024_01/742230004  
Montáž kamerového systému vnitřní kamery  
https://podminky.urs.cz/item/CS_URS_2024_01/742230004</t>
  </si>
  <si>
    <t>Venkovní/vnitřní dome IP kamera s inteligentními funkcemi AI</t>
  </si>
  <si>
    <t>Venkovní/vnitřní dome IP kamera s inteligentními funkcemi AIVenkovní/vnitřní dome IP kamera s inteligentními funkcemi AI, IR přísvitem 40m a motorovým zoom objektivem 2.7-13,5mm, (úhel záběru 98°-31°). Triple stream, komprese H265, H.264, MJPEG, LowLux, WDR Pro, antisabotáž, defog. Napájení 12V DC/ PoE IEEE802.3af. 3D montáž. Kompatibilita ONVIF profile G,S, T. IP66, IK10, citlivost 0,002 Luxu, přepínání D/N s mechanickým IR-cut filtrem, rozhraní 10/100 Mbit/s Ethernet, RJ-45, PoE IEEE 802.3af. Menu kamery v češtině  
Venkovní/vnitřní dome IP kamera s inteligentními funkcemi AI, IR přísvitem 40m a motorovým zoom objektivem 2.7-13,5mm, (úhel záběru 98°-31°). Triple stream, komprese H265, H.264, MJPEG, LowLux, WDR Pro, antisabotáž, defog. Napájení 12V DC/ PoE IEEE802.3af. 3D montáž. Kompatibilita ONVIF profile G,S, T. IP66, IK10, citlivost 0,002 Luxu, přepínání D/N s mechanickým IR-cut filtrem, rozhraní 10/100 Mbit/s Ethernet, RJ-45, PoE IEEE 802.3af. Menu kamery v češtině  
Venkovní/vnitřní dome IP kamera s inteligentními funkcemi AI, IR přísvitem 40m a motorovým zoom objektivem 2.7-13,5mm, (úhel záběru 98°-31°). Triple stream, komprese H265, H.264, MJPEG, LowLux, WDR Pro, antisabotáž, defog. Napájení 12V DC/ PoE IEEE802.3af. 3D montáž. Kompatibilita ONVIF profile G,S, T. IP66, IK10, citlivost 0,002 Luxu, přepínání D/N s mechanickým IR-cut filtrem, rozhraní 10/100 Mbit/s Ethernet, RJ-45, PoE IEEE 802.3af. Menu kamery v češtině  
Venkovní/vnitřní dome IP kamera s inteligentními funkcemi AI, IR přísvitem 40m a motorovým zoom objektivem 2.7-13,5mm, (úhel záběru 98°-31°). Triple stream, komprese H265, H.264, MJPEG, LowLux, WDR Pro, antisabotáž, defog. Napájení 12V DC/ PoE IEEE802.3af. 3D montáž. Kompatibilita ONVIF profile G,S, T. IP66, IK10, citlivost 0,002 Luxu, přepínání D/N s mechanickým IR-cut filtrem, rozhraní 10/100 Mbit/s Ethernet, RJ-45, PoE IEEE 802.3af. Menu kamery v češtině</t>
  </si>
  <si>
    <t>Box pro povrchovou montáž pro kamery s kopulovým krytem</t>
  </si>
  <si>
    <t>Box pro povrchovou montáž pro kamery s kopulovým krytemBox pro povrchovou montáž pro kamery s kopulovým krytem  
Box pro povrchovou montáž pro kamery s kopulovým krytem  
Box pro povrchovou montáž pro kamery s kopulovým krytem  
Box pro povrchovou montáž pro kamery s kopulovým krytem</t>
  </si>
  <si>
    <t>RPolK5</t>
  </si>
  <si>
    <t>Venkovní 360° FishEye IP kamera s přísvitem pro bezeztrátový záznam. Rozlišení 5MPix/30fps.</t>
  </si>
  <si>
    <t>Venkovní 360° FishEye IP kamera s přísvitem pro bezeztrátový záznam. Rozlišení 5MPix/30fps.Venkovní 360° FishEye IP kamera s přísvitem pro bezeztrátový záznam. Rozlišení 5MPix/30fps, hemisférický objektiv 1.4mm. IR přísvit 10 metrů, komprese H.265, H.264, MJPEG, triple stream, WDR PRO, antisabotáž, defog. Napájení 12V DC/PoE (IEEE 802.3af). Kompatibilita ONVIF, RTSP,  
gt; 1/2.8' megapixel progressive scan CMOS  
gt; Rozlišení 2592x1944  
gt; 30 snímků za vteřinu  
gt; 360° objektiv  
gt; Triple streams H.265, H.264 and MJPEG  
gt; Interní mikrofon  
gt; Podpora micro SD card slot (SD / SDHC / SDXC / UHS-I, Class 10)  
gt; Rozměry O 125x 44 mm  
gt; DC 12V /  PoE+ (802,3 af)  
gt; Nepodporuje sw GV-NVR  
gt; Kompatibilita protokolů RTSP, ONVIF  
Venkovní 360° FishEye IP kamera s přísvitem pro bezeztrátový záznam. Rozlišení 5MPix/30fps, hemisférický objektiv 1.4mm. IR přísvit 10 metrů, komprese H.265, H.264, MJPEG, triple stream, WDR PRO, antisabotáž, defog. Napájení 12V DC/PoE (IEEE 802.3af). Kompatibilita ONVIF, RTSP,  
gt; 1/2.8' megapixel progressive scan CMOS  
gt; Rozlišení 2592x1944  
gt; 30 snímků za vteřinu  
gt; 360° objektiv  
gt; Triple streams H.265, H.264 and MJPEG  
gt; Interní mikrofon  
gt; Podpora micro SD card slot (SD / SDHC / SDXC / UHS-I, Class 10)  
gt; Rozměry O 125x 44 mm  
gt; DC 12V /  PoE+ (802,3 af)  
gt; Nepodporuje sw GV-NVR  
gt; Kompatibilita protokolů RTSP, ONVIF  
Venkovní 360° FishEye IP kamera s přísvitem pro bezeztrátový záznam. Rozlišení 5MPix/30fps, hemisférický objektiv 1.4mm. IR přísvit 10 metrů, komprese H.265, H.264, MJPEG, triple stream, WDR PRO, antisabotáž, defog. Napájení 12V DC/PoE (IEEE 802.3af). Kompatibilita ONVIF, RTSP,  
 gt; 1/2.8' megapixel progressive scan CMOS  
 gt; Rozlišení 2592x1944  
 gt; 30 snímků za vteřinu  
 gt; 360° objektiv  
 gt; Triple streams H.265, H.264 and MJPEG  
 gt; Interní mikrofon  
 gt; Podpora micro SD card slot (SD / SDHC / SDXC / UHS-I, Class 10)  
 gt; Rozměry O 125x 44 mm  
 gt; DC 12V /  PoE+ (802,3 af)  
 gt; Nepodporuje sw GV-NVR  
 gt; Kompatibilita protokolů RTSP, ONVIF  
Venkovní 360° FishEye IP kamera s přísvitem pro bezeztrátový záznam. Rozlišení 5MPix/30fps, hemisférický objektiv 1.4mm. IR přísvit 10 metrů, komprese H.265, H.264, MJPEG, triple stream, WDR PRO, antisabotáž, defog. Napájení 12V DC/PoE (IEEE 802.3af). Kompatibilita ONVIF, RTSP,  
 gt; 1/2.8' megapixel progressive scan CMOS  
 gt; Rozlišení 2592x1944  
 gt; 30 snímků za vteřinu  
 gt; 360° objektiv  
 gt; Triple streams H.265, H.264 and MJPEG  
 gt; Interní mikrofon  
 gt; Podpora micro SD card slot (SD / SDHC / SDXC / UHS-I, Class 10)  
 gt; Rozměry O 125x 44 mm  
 gt; DC 12V /  PoE+ (802,3 af)  
 gt; Nepodporuje sw GV-NVR  
 gt; Kompatibilita protokolů RTSP, ONVIF</t>
  </si>
  <si>
    <t>RPolK6</t>
  </si>
  <si>
    <t>Montáž a nastavení stávajících kamer</t>
  </si>
  <si>
    <t>Montáž a nastavení stávajících kamerMontáž a nastavení stávajících kamer  
Montáž a nastavení stávajících kamer  
Montáž a nastavení stávajících kamer  
Montáž a nastavení stávajících kamer</t>
  </si>
  <si>
    <t>742230101</t>
  </si>
  <si>
    <t>Licence k připojení jedné kamery k SW</t>
  </si>
  <si>
    <t>Licence k připojení jedné kamery k SWMontáž kamerového systému nastavení a instalace licence k připojení jedné kamery k SW  
https://podminky.urs.cz/item/CS_URS_2024_01/742230101  
Montáž kamerového systému nastavení a instalace licence k připojení jedné kamery k SW  
https://podminky.urs.cz/item/CS_URS_2024_01/742230101  
Montáž kamerového systému nastavení a instalace licence k připojení jedné kamery k SW  
https://podminky.urs.cz/item/CS_URS_2024_01/742230101  
Montáž kamerového systému nastavení a instalace licence k připojení jedné kamery k SW  
https://podminky.urs.cz/item/CS_URS_2024_01/742230101</t>
  </si>
  <si>
    <t>741122211</t>
  </si>
  <si>
    <t>Montáž kabel Cu plný kulatý žíla 3x1,5 až 6 mm2 uložený volně (např. CYKY)</t>
  </si>
  <si>
    <t>Montáž kabel Cu plný kulatý žíla 3x1,5 až 6 mm2 uložený volně (např. CYKY)Montáž kabelů měděných bez ukončení uložených volně nebo v liště plných kulatých (např. CYKY) počtu a průřezu žil 3x1,5 až 6 mm2  
https://podminky.urs.cz/item/CS_URS_2024_01/741122211  
Montáž kabelů měděných bez ukončení uložených volně nebo v liště plných kulatých (např. CYKY) počtu a průřezu žil 3x1,5 až 6 mm2  
https://podminky.urs.cz/item/CS_URS_2024_01/741122211  
Montáž kabelů měděných bez ukončení uložených volně nebo v liště plných kulatých (např. CYKY) počtu a průřezu žil 3x1,5 až 6 mm2  
https://podminky.urs.cz/item/CS_URS_2024_01/741122211  
Montáž kabelů měděných bez ukončení uložených volně nebo v liště plných kulatých (např. CYKY) počtu a průřezu žil 3x1,5 až 6 mm2  
https://podminky.urs.cz/item/CS_URS_2024_01/741122211</t>
  </si>
  <si>
    <t>34111259</t>
  </si>
  <si>
    <t>kabel silový oheň retardující bezhalogenový bez funkční schopnosti při požáru jádro Cu 0,6/1kV (N2XH) 3x2,5mm2</t>
  </si>
  <si>
    <t>kabel silový oheň retardující bezhalogenový bez funkční schopnosti při požáru jádro Cu 0,6/1kV (N2XH) 3x2,5mm2kabel silový oheň retardující bezhalogenový bez funkční schopnosti při požáru jádro Cu 0,6/1kV (N2XH) 3x2,5mm2  
kabel silový oheň retardující bezhalogenový bez funkční schopnosti při požáru jádro Cu 0,6/1kV (N2XH) 3x2,5mm2  
kabel silový oheň retardující bezhalogenový bez funkční schopnosti při požáru jádro Cu 0,6/1kV (N2XH) 3x2,5mm2  
kabel silový oheň retardující bezhalogenový bez funkční schopnosti při požáru jádro Cu 0,6/1kV (N2XH) 3x2,5mm2</t>
  </si>
  <si>
    <t>741313012</t>
  </si>
  <si>
    <t>Montáž zásuvka chráněná bezšroubové připojení v krabici 2P+PE dvojí zapojení prostředí základní,vlhké se zapojením vodičů</t>
  </si>
  <si>
    <t>Montáž zásuvka chráněná bezšroubové připojení v krabici 2P+PE dvojí zapojení prostředí základní,vlhké se zapojením vodičůMontáž zásuvek domovních se zapojením vodičů bezšroubové připojení chráněných v krabici 10/16 A, pro prostředí normální, provedení 2P + PE dvojí zapojení pro průběžnou montáž  
https://podminky.urs.cz/item/CS_URS_2024_01/741313012  
Montáž zásuvek domovních se zapojením vodičů bezšroubové připojení chráněných v krabici 10/16 A, pro prostředí normální, provedení 2P + PE dvojí zapojení pro průběžnou montáž  
https://podminky.urs.cz/item/CS_URS_2024_01/741313012  
Montáž zásuvek domovních se zapojením vodičů bezšroubové připojení chráněných v krabici 10/16 A, pro prostředí normální, provedení 2P + PE dvojí zapojení pro průběžnou montáž  
https://podminky.urs.cz/item/CS_URS_2024_01/741313012  
Montáž zásuvek domovních se zapojením vodičů bezšroubové připojení chráněných v krabici 10/16 A, pro prostředí normální, provedení 2P + PE dvojí zapojení pro průběžnou montáž  
https://podminky.urs.cz/item/CS_URS_2024_01/741313012</t>
  </si>
  <si>
    <t>34555247</t>
  </si>
  <si>
    <t>zásuvka nástěnná jednonásobná s víčkem pro průběžnou montáž, IP54, bezšroubové svorky</t>
  </si>
  <si>
    <t>zásuvka nástěnná jednonásobná s víčkem pro průběžnou montáž, IP54, bezšroubové svorkyzásuvka nástěnná jednonásobná s víčkem pro průběžnou montáž, IP54, bezšroubové svorky  
zásuvka nástěnná jednonásobná s víčkem pro průběžnou montáž, IP54, bezšroubové svorky  
zásuvka nástěnná jednonásobná s víčkem pro průběžnou montáž, IP54, bezšroubové svorky  
zásuvka nástěnná jednonásobná s víčkem pro průběžnou montáž, IP54, bezšroubové svorky</t>
  </si>
  <si>
    <t>U/UTP Cat 6a, B2ca a1s1d1</t>
  </si>
  <si>
    <t>U/UTP Cat 6a, B2ca a1s1d1U/UTP Cat 6a, B2ca a1s1d1  
U/UTP Cat 6a, B2ca a1s1d1  
U/UTP Cat 6a, B2ca a1s1d1  
U/UTP Cat 6a, B2ca a1s1d1</t>
  </si>
  <si>
    <t>742330024</t>
  </si>
  <si>
    <t>Montáž patch panelu 24 portů</t>
  </si>
  <si>
    <t>Montáž patch panelu 24 portůMontáž strukturované kabeláže příslušenství a ostatní práce k rozvaděčům patch panelu 24 portů  
https://podminky.urs.cz/item/CS_URS_2024_01/742330024  
Montáž strukturované kabeláže příslušenství a ostatní práce k rozvaděčům patch panelu 24 portů  
https://podminky.urs.cz/item/CS_URS_2024_01/742330024  
Montáž strukturované kabeláže příslušenství a ostatní práce k rozvaděčům patch panelu 24 portů  
https://podminky.urs.cz/item/CS_URS_2024_01/742330024  
Montáž strukturované kabeláže příslušenství a ostatní práce k rozvaděčům patch panelu 24 portů  
https://podminky.urs.cz/item/CS_URS_2024_01/742330024</t>
  </si>
  <si>
    <t>patch panel UTP Cat 6a, plně osazený</t>
  </si>
  <si>
    <t>patch panel UTP Cat 6a, plně osazenýpatch panel UTP Cat 6a, plně osazený  
patch panel UTP Cat 6a, plně osazený  
patch panel UTP Cat 6a, plně osazený  
patch panel UTP Cat 6a, plně osazený</t>
  </si>
  <si>
    <t>Administrovatelný L2/L3 PoE switch</t>
  </si>
  <si>
    <t>Administrovatelný L2/L3 PoE switchAdministrovatelný L2/L3 PoE switch, 24x GbE RJ-45, 4x 10Gb SFP+  podpora PoE napájení 802.3af/at (PoE budget 370 W).  
Diagnostika SFP-DDM, rackmount 19'/1U, napájení AC 100-240 V.  
Administrovatelný L2/L3 PoE switch, 24x GbE RJ-45, 4x 10Gb SFP+  podpora PoE napájení 802.3af/at (PoE budget 370 W).  
Diagnostika SFP-DDM, rackmount 19'/1U, napájení AC 100-240 V.  
Administrovatelný L2/L3 PoE switch, 24x GbE RJ-45, 4x 10Gb SFP+  podpora PoE napájení 802.3af/at (PoE budget 370 W).  
Diagnostika SFP-DDM, rackmount 19'/1U, napájení AC 100-240 V.  
Administrovatelný L2/L3 PoE switch, 24x GbE RJ-45, 4x 10Gb SFP+  podpora PoE napájení 802.3af/at (PoE budget 370 W).  
Diagnostika SFP-DDM, rackmount 19'/1U, napájení AC 100-240 V.</t>
  </si>
  <si>
    <t>RPolK7</t>
  </si>
  <si>
    <t>SFP 10Gb SM LC</t>
  </si>
  <si>
    <t>SFP 10Gb SM LCSFP 10Gb SM LC  
SFP 10Gb SM LC  
SFP 10Gb SM LC  
SFP 10Gb SM LC</t>
  </si>
  <si>
    <t>RPolK8</t>
  </si>
  <si>
    <t>Instalace optického patch kabelu</t>
  </si>
  <si>
    <t>Instalace optického patch kabeluInstalace optického patch kabelu  
Instalace optického patch kabelu  
Instalace optického patch kabelu  
Instalace optického patch kabelu</t>
  </si>
  <si>
    <t>RPolK9</t>
  </si>
  <si>
    <t>Optický patch kabel E2000/LC, 10m</t>
  </si>
  <si>
    <t>Optický patch kabel E2000/LC, 10mOptický patch kabel E2000/LC, 10m  
Optický patch kabel E2000/LC, 10m  
Optický patch kabel E2000/LC, 10m  
Optický patch kabel E2000/LC, 10m</t>
  </si>
  <si>
    <t>UPS RT 1000 VA 230 V, 2U</t>
  </si>
  <si>
    <t>UPS RT 1000 VA 230 V, 2UUPS RT 1000 VA 230 V, 2U  
UPS RT 1000 VA 230 V, 2U  
UPS RT 1000 VA 230 V, 2U  
UPS RT 1000 VA 230 V, 2U</t>
  </si>
  <si>
    <t>UPS RT 48 V – Sada baterií, 2U</t>
  </si>
  <si>
    <t>UPS RT 48 V – Sada baterií, 2UUPS RT 48 V – Sada baterií, 2U  
UPS RT 48 V – Sada baterií, 2U  
UPS RT 48 V – Sada baterií, 2U  
UPS RT 48 V – Sada baterií, 2U</t>
  </si>
  <si>
    <t>R306</t>
  </si>
  <si>
    <t>Montáž Patch kabelu</t>
  </si>
  <si>
    <t>Montáž Patch kabeluMontáž Patch kabelu  
Montáž Patch kabelu  
Montáž Patch kabelu  
Montáž Patch kabelu</t>
  </si>
  <si>
    <t>R307</t>
  </si>
  <si>
    <t>Patch kabel 3m, UTP Cat 6a</t>
  </si>
  <si>
    <t>Patch kabel 3m, UTP Cat 6aPatch kabel 3m, UTP Cat 6a  
Patch kabel 3m, UTP Cat 6a  
Patch kabel 3m, UTP Cat 6a  
Patch kabel 3m, UTP Cat 6a</t>
  </si>
  <si>
    <t>R308</t>
  </si>
  <si>
    <t>Patch kabel 5m, UTP Cat 6a</t>
  </si>
  <si>
    <t>Patch kabel 5m, UTP Cat 6aPatch kabel 5m, UTP Cat 6a  
Patch kabel 5m, UTP Cat 6a  
Patch kabel 5m, UTP Cat 6a  
Patch kabel 5m, UTP Cat 6a</t>
  </si>
  <si>
    <t>742330101</t>
  </si>
  <si>
    <t>Měření metalického segmentu s vyhotovením protokolu</t>
  </si>
  <si>
    <t>Měření metalického segmentu s vyhotovením protokoluMontáž strukturované kabeláže měření segmentu metalického s vyhotovením protokolu  
https://podminky.urs.cz/item/CS_URS_2024_01/742330101  
Montáž strukturované kabeláže měření segmentu metalického s vyhotovením protokolu  
https://podminky.urs.cz/item/CS_URS_2024_01/742330101  
Montáž strukturované kabeláže měření segmentu metalického s vyhotovením protokolu  
https://podminky.urs.cz/item/CS_URS_2024_01/742330101  
Montáž strukturované kabeláže měření segmentu metalického s vyhotovením protokolu  
https://podminky.urs.cz/item/CS_URS_2024_01/742330101</t>
  </si>
  <si>
    <t>Doplnění datového racku do místnosti F013 v 3. PP</t>
  </si>
  <si>
    <t>742330005</t>
  </si>
  <si>
    <t>Montáž rozvaděče stojanového přes 30U</t>
  </si>
  <si>
    <t>Montáž rozvaděče stojanového přes 30UMontáž strukturované kabeláže rozvaděče stojanového přes 30U  
https://podminky.urs.cz/item/CS_URS_2024_01/742330005  
Montáž strukturované kabeláže rozvaděče stojanového přes 30U  
https://podminky.urs.cz/item/CS_URS_2024_01/742330005  
Montáž strukturované kabeláže rozvaděče stojanového přes 30U  
https://podminky.urs.cz/item/CS_URS_2024_01/742330005  
Montáž strukturované kabeláže rozvaděče stojanového přes 30U  
https://podminky.urs.cz/item/CS_URS_2024_01/742330005</t>
  </si>
  <si>
    <t>Datový Rack 800x1000mm, 47U, dělené přední dveře, vysokozátěžový, nosnost min 1000kg</t>
  </si>
  <si>
    <t>Datový Rack 800x1000mm, 47U, dělené přední dveře, vysokozátěžový, nosnost min 1000kgDatový Rack 800x1000mm, 47U, dělené přední dveře, vysokozátěžový, nosnost min 1000kg  
Datový Rack 800x1000mm, 47U, dělené přední dveře, vysokozátěžový, nosnost min 1000kg  
Datový Rack 800x1000mm, 47U, dělené přední dveře, vysokozátěžový, nosnost min 1000kg  
Datový Rack 800x1000mm, 47U, dělené přední dveře, vysokozátěžový, nosnost min 1000kg</t>
  </si>
  <si>
    <t>RPolK10</t>
  </si>
  <si>
    <t>Instalace příslušenství racku</t>
  </si>
  <si>
    <t>Instalace příslušenství rackuInstalace příslušenství racku  
Instalace příslušenství racku  
Instalace příslušenství racku  
Instalace příslušenství racku</t>
  </si>
  <si>
    <t>RPolK11</t>
  </si>
  <si>
    <t>RPolK12</t>
  </si>
  <si>
    <t>Svislý vyvazovací panel, dvouřadý</t>
  </si>
  <si>
    <t>Svislý vyvazovací panel, dvouřadýSvislý vyvazovací panel, dvouřadý  
Svislý vyvazovací panel, dvouřadý  
Svislý vyvazovací panel, dvouřadý  
Svislý vyvazovací panel, dvouřadý</t>
  </si>
  <si>
    <t>RPolK13</t>
  </si>
  <si>
    <t>Uzemňovací sběrnice</t>
  </si>
  <si>
    <t>Uzemňovací sběrniceUzemňovací sběrnice  
Uzemňovací sběrnice  
Uzemňovací sběrnice  
Uzemňovací sběrnice</t>
  </si>
  <si>
    <t>UPS On-Line, 3kVA, věžová UPS, 230V, 2U</t>
  </si>
  <si>
    <t>UPS On-Line, 3kVA, věžová UPS, 230V, 2UUPS On-Line, 3kVA, věžová UPS, 230V, 2U  
UPS On-Line, 3kVA, věžová UPS, 230V, 2U  
UPS On-Line, 3kVA, věžová UPS, 230V, 2U  
UPS On-Line, 3kVA, věžová UPS, 230V, 2U</t>
  </si>
  <si>
    <t>UPS SRT 96 V 3 kVA – Sada baterií, 2U</t>
  </si>
  <si>
    <t>UPS SRT 96 V 3 kVA – Sada baterií, 2UUPS SRT 96 V 3 kVA – Sada baterií, 2U  
UPS SRT 96 V 3 kVA – Sada baterií, 2U  
UPS SRT 96 V 3 kVA – Sada baterií, 2U  
UPS SRT 96 V 3 kVA – Sada baterií, 2U</t>
  </si>
  <si>
    <t>742230103</t>
  </si>
  <si>
    <t>Nastavení záběru podle přání uživatele</t>
  </si>
  <si>
    <t>Nastavení záběru podle přání uživateleMontáž kamerového systému nastavení a instalace nastavení záběru podle přání uživatele  
https://podminky.urs.cz/item/CS_URS_2024_01/742230103  
Montáž kamerového systému nastavení a instalace nastavení záběru podle přání uživatele  
https://podminky.urs.cz/item/CS_URS_2024_01/742230103  
Montáž kamerového systému nastavení a instalace nastavení záběru podle přání uživatele  
https://podminky.urs.cz/item/CS_URS_2024_01/742230103  
Montáž kamerového systému nastavení a instalace nastavení záběru podle přání uživatele  
https://podminky.urs.cz/item/CS_URS_2024_01/742230103</t>
  </si>
  <si>
    <t>742230009</t>
  </si>
  <si>
    <t>Montáž samolepky "Střeženo kamerovým systémem"</t>
  </si>
  <si>
    <t>Montáž samolepky 'Střeženo kamerovým systémem'Montáž kamerového systému samolepky 'Střeženo kamerovým systémem'  
https://podminky.urs.cz/item/CS_URS_2024_01/742230009  
Montáž kamerového systému samolepky 'Střeženo kamerovým systémem'  
https://podminky.urs.cz/item/CS_URS_2024_01/742230009  
Montáž kamerového systému samolepky 'Střeženo kamerovým systémem'  
https://podminky.urs.cz/item/CS_URS_2024_01/742230009  
Montáž kamerového systému samolepky 'Střeženo kamerovým systémem'  
https://podminky.urs.cz/item/CS_URS_2024_01/742230009</t>
  </si>
  <si>
    <t>73558003</t>
  </si>
  <si>
    <t>samolepka "Střeženo kamerovým systémem" A5 červený text a piktogram v červeném rámu</t>
  </si>
  <si>
    <t>samolepka 'Střeženo kamerovým systémem' A5 červený text a piktogram v červeném rámusamolepka 'Střeženo kamerovým systémem' A5 červený text a piktogram v červeném rámu  
samolepka 'Střeženo kamerovým systémem' A5 červený text a piktogram v červeném rámu  
samolepka 'Střeženo kamerovým systémem' A5 červený text a piktogram v červeném rámu  
samolepka 'Střeženo kamerovým systémem' A5 červený text a piktogram v červeném rámu</t>
  </si>
  <si>
    <t>RPol142</t>
  </si>
  <si>
    <t>Oživení systému</t>
  </si>
  <si>
    <t>Oživení systémuOživení systému  
Oživení systému  
Oživení systému  
Oživení systému</t>
  </si>
  <si>
    <t>RPol143</t>
  </si>
  <si>
    <t>Výchozí revize systému</t>
  </si>
  <si>
    <t>Výchozí revize systémuVýchozí revize systému  
Výchozí revize systému  
Výchozí revize systému  
Výchozí revize systému</t>
  </si>
  <si>
    <t>RPol144</t>
  </si>
  <si>
    <t>Zhotovení Montážních postupů</t>
  </si>
  <si>
    <t>Zhotovení Montážních postupůZhotovení montážních postupů  
Zhotovení montážních postupů  
Zhotovení Montážních postupů  
Zhotovení Montážních postupů</t>
  </si>
  <si>
    <t>Dočasná instalace pro DÚ</t>
  </si>
  <si>
    <t>Síťový videorekordér NVR  pro záznam až 4 IP kamer.</t>
  </si>
  <si>
    <t>Síťový videorekordér NVR  pro záznam až 4 IP kamer.Síťový videorekordér NVR pro záznam až 4 IP kamer. Záznamová kapacita až 40Mbps s podporou kamer s rozlišením až 12MP.  Rekordér má integrovaný switch a je vybaven 4x PoE vstupy pro IP kamery, lze do něj nainstalovat 1x HDD (max. 1x 10TB)  
Síťový videorekordér NVR pro záznam až 4 IP kamer. Záznamová kapacita až 40Mbps s podporou kamer s rozlišením až 12MP.  Rekordér má integrovaný switch a je vybaven 4x PoE vstupy pro IP kamery, lze do něj nainstalovat 1x HDD (max. 1x 10TB)  
Síťový videorekordér NVR pro záznam až 4 IP kamer. Záznamová kapacita až 40Mbps s podporou kamer s rozlišením až 12MP.  Rekordér má integrovaný switch a je vybaven 4x PoE vstupy pro IP kamery, lze do něj nainstalovat 1x HDD (max. 1x 10TB)  
Síťový videorekordér NVR pro záznam až 4 IP kamer. Záznamová kapacita až 40Mbps s podporou kamer s rozlišením až 12MP.  Rekordér má integrovaný switch a je vybaven 4x PoE vstupy pro IP kamery, lze do něj nainstalovat 1x HDD (max. 1x 10TB)</t>
  </si>
  <si>
    <t>40332004</t>
  </si>
  <si>
    <t>HDD k rekordérům kamerových systémů 4TB</t>
  </si>
  <si>
    <t>HDD k rekordérům kamerových systémů 4TBHDD k rekordérům kamerových systémů 4TB  
HDD k rekordérům kamerových systémů 4TB  
HDD k rekordérům kamerových systémů 4TB  
HDD k rekordérům kamerových systémů 4TB</t>
  </si>
  <si>
    <t>38475191</t>
  </si>
  <si>
    <t>kamera vnitřní IP dome MZVF 2,8-12mm maximální rozlišení záznamu 2MP přísvit IR 30m WDR 140dB VA (AI) 12V DC/PoE</t>
  </si>
  <si>
    <t>kamera vnitřní IP dome MZVF 2,8-12mm maximální rozlišení záznamu 2MP přísvit IR 30m WDR 140dB VA (AI) 12V DC/PoEkamera vnitřní IP dome MZVF 2,8-12mm maximální rozlišení záznamu 2MP přísvit IR 30m WDR 140dB VA (AI) 12V DC/PoE  
kamera vnitřní IP dome MZVF 2,8-12mm maximální rozlišení záznamu 2MP přísvit IR 30m WDR 140dB VA (AI) 12V DC/PoE  
kamera vnitřní IP dome MZVF 2,8-12mm maximální rozlišení záznamu 2MP přísvit IR 30m WDR 140dB VA (AI) 12V DC/PoE  
kamera vnitřní IP dome MZVF 2,8-12mm maximální rozlišení záznamu 2MP přísvit IR 30m WDR 140dB VA (AI) 12V DC/PoE</t>
  </si>
  <si>
    <t>U/UTP Cat 5e</t>
  </si>
  <si>
    <t>U/UTP Cat 5eU/UTP Cat 5e  
U/UTP Cat 5e  
U/UTP Cat 5e  
U/UTP Cat 5e</t>
  </si>
  <si>
    <t>742124005</t>
  </si>
  <si>
    <t>Montáž kabelů datových FTP, UTP, STP ukončení kabelu konektorem</t>
  </si>
  <si>
    <t>Montáž kabelů datových FTP, UTP, STP ukončení kabelu konektoremMontáž kabelů datových FTP, UTP, STP ukončení kabelu konektorem  
https://podminky.urs.cz/item/CS_URS_2024_01/742124005  
Montáž kabelů datových FTP, UTP, STP ukončení kabelu konektorem  
https://podminky.urs.cz/item/CS_URS_2024_01/742124005  
Montáž kabelů datových FTP, UTP, STP ukončení kabelu konektorem  
https://podminky.urs.cz/item/CS_URS_2024_01/742124005  
Montáž kabelů datových FTP, UTP, STP ukončení kabelu konektorem  
https://podminky.urs.cz/item/CS_URS_2024_01/742124005</t>
  </si>
  <si>
    <t>37459010</t>
  </si>
  <si>
    <t>konektor na drát/lanko RJ45 UTP Cat5E nestíněný</t>
  </si>
  <si>
    <t>konektor na drát/lanko RJ45 UTP Cat5E nestíněnýkonektor na drát/lanko RJ45 UTP Cat5E nestíněný  
konektor na drát/lanko RJ45 UTP Cat5E nestíněný  
konektor na drát/lanko RJ45 UTP Cat5E nestíněný  
konektor na drát/lanko RJ45 UTP Cat5E nestíněný</t>
  </si>
  <si>
    <t>R456246</t>
  </si>
  <si>
    <t>Montáž Keystonu Cat 5e</t>
  </si>
  <si>
    <t>Montáž Keystonu Cat 5eMontáž Keystonu Cat 5e  
Montáž Keystonu Cat 5e  
Montáž Keystonu Cat 5e  
Montáž Keystonu Cat 5e</t>
  </si>
  <si>
    <t>R4651461</t>
  </si>
  <si>
    <t>Keystone UTP cat 5e</t>
  </si>
  <si>
    <t>Keystone UTP cat 5eKeystone UTP cat 5e  
Keystone UTP cat 5e  
Keystone UTP cat 5e  
Keystone UTP cat 5e</t>
  </si>
  <si>
    <t>lišta elektroinstalační hranatá PVC 40x40mm</t>
  </si>
  <si>
    <t>lišta elektroinstalační hranatá PVC 40x40mmlišta elektroinstalační hranatá PVC 40x40mm  
lišta elektroinstalační hranatá PVC 40x40mm  
lišta elektroinstalační hranatá PVC 40x40mm  
lišta elektroinstalační hranatá PVC 40x40mm</t>
  </si>
  <si>
    <t>R4164264</t>
  </si>
  <si>
    <t>Demontáž a likvidace materiálu po ukončení dočasného stavu</t>
  </si>
  <si>
    <t>Demontáž a likvidace materiálu po ukončení dočasného stavuDemontáž a likvidace materiálu po ukončení dočasného stavu  
Demontáž a likvidace materiálu po ukončení dočasného stavu  
Demontáž a likvidace materiálu po ukončení dočasného stavu  
Demontáž a likvidace materiálu po ukončení dočasného stavu</t>
  </si>
  <si>
    <t xml:space="preserve">  D.1.2.4.3</t>
  </si>
  <si>
    <t>NVI - Elektrická požární a zabezpečovací signalizace</t>
  </si>
  <si>
    <t>D.1.2.4.3</t>
  </si>
  <si>
    <t>NVI</t>
  </si>
  <si>
    <t>RPol136</t>
  </si>
  <si>
    <t>Sada pro nouzovou signalizaci podle vyhlášky 398/2009 Sb., Krytí IP20, napájení 230V AC, akustický alarm 2,3kHz/78dB, optický alrm červené blikající světlo</t>
  </si>
  <si>
    <t>Sada pro nouzovou signalizaci podle vyhlášky 398/2009 Sb., Krytí IP20, napájení 230V AC, akustický alarm 2,3kHz/78dB, optický alrm červené blikající světloSada pro nouzovou signalizaci podle vyhlášky 398/2009 Sb., Krytí IP20, napájení 230V AC, akustický alarm 2,3kHz/78dB, optický alrm červené blikající světlo  
Sada pro nouzovou signalizaci podle vyhlášky 398/2009 Sb., Krytí IP20, napájení 230V AC, akustický alarm 2,3kHz/78dB, optický alrm červené blikající světlo  
Sada pro nouzovou signalizaci podle vyhlášky 398/2009 Sb., Krytí IP20, napájení 230V AC, akustický alarm 2,3kHz/78dB, optický alrm červené blikající světlo  
Sada pro nouzovou signalizaci podle vyhlášky 398/2009 Sb., Krytí IP20, napájení 230V AC, akustický alarm 2,3kHz/78dB, optický alrm červené blikající světlo</t>
  </si>
  <si>
    <t>742350001</t>
  </si>
  <si>
    <t>Montáž signalizačního světla s elektronikou a akustickou signalizací k zařízení pro ZTP</t>
  </si>
  <si>
    <t>Montáž signalizačního světla s elektronikou a akustickou signalizací k zařízení pro ZTPMontáž zařízení pro tělesně postižené signalizačního světla s akustickou signalizací  
https://podminky.urs.cz/item/CS_URS_2024_01/742350001  
Montáž zařízení pro tělesně postižené signalizačního světla s akustickou signalizací  
https://podminky.urs.cz/item/CS_URS_2024_01/742350001  
Montáž zařízení pro tělesně postižené signalizačního světla s akustickou signalizací  
https://podminky.urs.cz/item/CS_URS_2024_01/742350001  
Montáž zařízení pro tělesně postižené signalizačního světla s akustickou signalizací  
https://podminky.urs.cz/item/CS_URS_2024_01/742350001</t>
  </si>
  <si>
    <t>742350002</t>
  </si>
  <si>
    <t>Montáž potvrzovacího tlačítka k zařízení pro ZTP</t>
  </si>
  <si>
    <t>Montáž potvrzovacího tlačítka k zařízení pro ZTPMontáž zařízení pro tělesně postižené potvrzovacího tlačítka  
https://podminky.urs.cz/item/CS_URS_2024_01/742350002  
Montáž zařízení pro tělesně postižené potvrzovacího tlačítka  
https://podminky.urs.cz/item/CS_URS_2024_01/742350002  
Montáž zařízení pro tělesně postižené potvrzovacího tlačítka  
https://podminky.urs.cz/item/CS_URS_2024_01/742350002  
Montáž zařízení pro tělesně postižené potvrzovacího tlačítka  
https://podminky.urs.cz/item/CS_URS_2024_01/742350002</t>
  </si>
  <si>
    <t>742350003</t>
  </si>
  <si>
    <t>Montáž volacího tlačítka do výšky 900 mm a táhla do výšky 150 mm k zařízení pro ZTP</t>
  </si>
  <si>
    <t>Montáž volacího tlačítka do výšky 900 mm a táhla do výšky 150 mm k zařízení pro ZTPMontáž zařízení pro tělesně postižené volacího tlačítka do výšky 900 mm a táhla do výšky 150 mm  
https://podminky.urs.cz/item/CS_URS_2024_01/742350003  
Montáž zařízení pro tělesně postižené volacího tlačítka do výšky 900 mm a táhla do výšky 150 mm  
https://podminky.urs.cz/item/CS_URS_2024_01/742350003  
Montáž zařízení pro tělesně postižené volacího tlačítka do výšky 900 mm a táhla do výšky 150 mm  
https://podminky.urs.cz/item/CS_URS_2024_01/742350003  
Montáž zařízení pro tělesně postižené volacího tlačítka do výšky 900 mm a táhla do výšky 150 mm  
https://podminky.urs.cz/item/CS_URS_2024_01/742350003</t>
  </si>
  <si>
    <t>742350004</t>
  </si>
  <si>
    <t>Montáž napájecího zdroje 24 V k zařízení pro ZTP</t>
  </si>
  <si>
    <t>Montáž napájecího zdroje 24 V k zařízení pro ZTPMontáž zařízení pro tělesně postižené napájecího zdroje 24 V  
https://podminky.urs.cz/item/CS_URS_2024_01/742350004  
Montáž zařízení pro tělesně postižené napájecího zdroje 24 V  
https://podminky.urs.cz/item/CS_URS_2024_01/742350004  
Montáž zařízení pro tělesně postižené napájecího zdroje 24 V  
https://podminky.urs.cz/item/CS_URS_2024_01/742350004  
Montáž zařízení pro tělesně postižené napájecího zdroje 24 V  
https://podminky.urs.cz/item/CS_URS_2024_01/742350004</t>
  </si>
  <si>
    <t>Elektro instalační materiál</t>
  </si>
  <si>
    <t>RPol137</t>
  </si>
  <si>
    <t>Kabel JYSTY 2x2x0,8</t>
  </si>
  <si>
    <t>Kabel JYSTY 2x2x0,8Kabel JYSTY 2x2x0,8  
Kabel JYSTY 2x2x0,8  
Kabel JYSTY 2x2x0,8  
Kabel JYSTY 2x2x0,8</t>
  </si>
  <si>
    <t>RPol138</t>
  </si>
  <si>
    <t>Instalační krabice 2 pozice</t>
  </si>
  <si>
    <t>Instalační krabice 2 poziceInstalační krabice 2 pozice  
Instalační krabice 2 pozice  
Instalační krabice 2 pozice  
Instalační krabice 2 pozice</t>
  </si>
  <si>
    <t>RPol139</t>
  </si>
  <si>
    <t>instalační krabice 1 pozice</t>
  </si>
  <si>
    <t>instalační krabice 1 poziceinstalační krabice 1 pozice  
instalační krabice 1 pozice  
instalační krabice 1 pozice  
instalační krabice 1 pozice</t>
  </si>
  <si>
    <t>742350006</t>
  </si>
  <si>
    <t>Montáž instalační krabice pro DHM</t>
  </si>
  <si>
    <t>Montáž instalační krabice pro DHMMontáž zařízení pro tělesně postižené instalační krabice pro DHM  
https://podminky.urs.cz/item/CS_URS_2024_01/742350006  
Montáž zařízení pro tělesně postižené instalační krabice pro DHM  
https://podminky.urs.cz/item/CS_URS_2024_01/742350006  
Montáž zařízení pro tělesně postižené instalační krabice pro DHM  
https://podminky.urs.cz/item/CS_URS_2024_01/742350006  
Montáž zařízení pro tělesně postižené instalační krabice pro DHM  
https://podminky.urs.cz/item/CS_URS_2024_01/742350006</t>
  </si>
  <si>
    <t>RPol141</t>
  </si>
  <si>
    <t>RPol147</t>
  </si>
  <si>
    <t>Připojení do systému PZTS</t>
  </si>
  <si>
    <t>Připojení do systému PZTSPřipojení do systému PZTS  
Připojení do systému PZTS  
Připojení do systému PZTS  
Připojení do systému PZTS</t>
  </si>
  <si>
    <t xml:space="preserve">  D.1.2.7.1</t>
  </si>
  <si>
    <t>Jiné sdělovací zařízení - SSK</t>
  </si>
  <si>
    <t>D.1.2.7.1</t>
  </si>
  <si>
    <t>417</t>
  </si>
  <si>
    <t>Rpol1</t>
  </si>
  <si>
    <t>Kabel U/UTP Cat 6a, B2cas1a1d1</t>
  </si>
  <si>
    <t>Kabel U/UTP Cat 6a, B2cas1a1d1U/UTP Cat 6a  
U/UTP Cat 6a  
Kabel U/UTP Cat 6a, B2cas1a1d1  
Kabel U/UTP Cat 6a, B2cas1a1d1</t>
  </si>
  <si>
    <t>742124006</t>
  </si>
  <si>
    <t>Montáž kabelů datových FTP, UTP, STP ukončení kabelu spojkou</t>
  </si>
  <si>
    <t>Montáž kabelů datových FTP, UTP, STP ukončení kabelu spojkouMontáž kabelů datových FTP, UTP, STP ukončení kabelu spojkou  
https://podminky.urs.cz/item/CS_URS_2024_01/742124006  
Montáž kabelů datových FTP, UTP, STP ukončení kabelu spojkou  
https://podminky.urs.cz/item/CS_URS_2024_01/742124006  
Montáž kabelů datových FTP, UTP, STP ukončení kabelu spojkou  
https://podminky.urs.cz/item/CS_URS_2024_01/742124006  
Montáž kabelů datových FTP, UTP, STP ukončení kabelu spojkou  
https://podminky.urs.cz/item/CS_URS_2024_01/742124006</t>
  </si>
  <si>
    <t>35436050.1</t>
  </si>
  <si>
    <t>spojka RJ-45/RJ-45 keystone  UTP Cat6a</t>
  </si>
  <si>
    <t>spojka RJ-45/RJ-45 keystone  UTP Cat6aspojka RJ-45/RJ-45 keystone  UTP Cat6a  
spojka RJ-45/RJ-45 keystone  UTP Cat6a  
spojka RJ-45/RJ-45 keystone  UTP Cat6a  
spojka RJ-45/RJ-45 keystone  UTP Cat6a</t>
  </si>
  <si>
    <t>Rpol</t>
  </si>
  <si>
    <t>Měření datového vývodu, včetně vyhotovení protokolu</t>
  </si>
  <si>
    <t>Měření datového vývodu, včetně vyhotovení protokoluMěření datového vývodu, včetně vyhotovení protokolu  
Měření datového vývodu, včetně vyhotovení protokolu  
Měření datového vývodu, včetně vyhotovení protokolu  
Měření datového vývodu, včetně vyhotovení protokolu</t>
  </si>
  <si>
    <t>742121002</t>
  </si>
  <si>
    <t>Montáž kabelů sdělovacích pro vnitřní rozvody přes 15 žil</t>
  </si>
  <si>
    <t>Montáž kabelů sdělovacích pro vnitřní rozvody přes 15 žilMontáž kabelů sdělovacích pro vnitřní rozvody počtu žil přes 15  
https://podminky.urs.cz/item/CS_URS_2024_01/742121002  
Montáž kabelů sdělovacích pro vnitřní rozvody počtu žil přes 15  
https://podminky.urs.cz/item/CS_URS_2024_01/742121002  
Montáž kabelů sdělovacích pro vnitřní rozvody počtu žil přes 15  
https://podminky.urs.cz/item/CS_URS_2024_01/742121002  
Montáž kabelů sdělovacích pro vnitřní rozvody počtu žil přes 15  
https://podminky.urs.cz/item/CS_URS_2024_01/742121002</t>
  </si>
  <si>
    <t>34121080</t>
  </si>
  <si>
    <t>kabel sdělovací stíněný laminovanou Al fólií s příložným Cu drátem jádro Cu plné izolace PVC plášť PVC 100V (SYKFY) 50x2x0,5mm2</t>
  </si>
  <si>
    <t>kabel sdělovací stíněný laminovanou Al fólií s příložným Cu drátem jádro Cu plné izolace PVC plášť PVC 100V (SYKFY) 50x2x0,5mm2kabel sdělovací stíněný laminovanou Al fólií s příložným Cu drátem jádro Cu plné izolace PVC plášť PVC 100V (SYKFY) 50x2x0,5mm2  
kabel sdělovací stíněný laminovanou Al fólií s příložným Cu drátem jádro Cu plné izolace PVC plášť PVC 100V (SYKFY) 50x2x0,5mm2  
kabel sdělovací stíněný laminovanou Al fólií s příložným Cu drátem jádro Cu plné izolace PVC plášť PVC 100V (SYKFY) 50x2x0,5mm2  
kabel sdělovací stíněný laminovanou Al fólií s příložným Cu drátem jádro Cu plné izolace PVC plášť PVC 100V (SYKFY) 50x2x0,5mm2</t>
  </si>
  <si>
    <t>kabel optický zafukovací SM 9/125um</t>
  </si>
  <si>
    <t>kabel optický zafukovací SM 9/125umkabel optický zafukovací SM 9/125um  
kabel optický zafukovací SM 9/125um  
kabel optický zafukovací SM 9/125um  
kabel optický zafukovací SM 9/125um</t>
  </si>
  <si>
    <t>742124014</t>
  </si>
  <si>
    <t>Provedení svaru optického vlákna</t>
  </si>
  <si>
    <t>Provedení svaru optického vláknaMontáž kabelů datových optických pro vnitřní rozvody svar optického vlákna  
https://podminky.urs.cz/item/CS_URS_2024_01/742124014  
Montáž kabelů datových optických pro vnitřní rozvody svar optického vlákna  
https://podminky.urs.cz/item/CS_URS_2024_01/742124014  
Montáž kabelů datových optických pro vnitřní rozvody svar optického vlákna  
https://podminky.urs.cz/item/CS_URS_2024_01/742124014  
Montáž kabelů datových optických pro vnitřní rozvody svar optického vlákna  
https://podminky.urs.cz/item/CS_URS_2024_01/742124014</t>
  </si>
  <si>
    <t>220182523</t>
  </si>
  <si>
    <t>Měření útlumu optického kabelu na dopravních stavbách na 3 vlnových délkách při montáži se 24 vlákny</t>
  </si>
  <si>
    <t>Měření útlumu optického kabelu na dopravních stavbách na 3 vlnových délkách při montáži se 24 vláknyMěření útlumu optického kabelu na dopravních stavbách na třech vlnových délkách při montáži (po položení) se 24 vlákny  
https://podminky.urs.cz/item/CS_URS_2024_01/220182523  
Měření útlumu optického kabelu na dopravních stavbách na třech vlnových délkách při montáži (po položení) se 24 vlákny  
https://podminky.urs.cz/item/CS_URS_2024_01/220182523  
Měření útlumu optického kabelu na dopravních stavbách na třech vlnových délkách při montáži (po položení) se 24 vlákny  
https://podminky.urs.cz/item/CS_URS_2024_01/220182523  
Měření útlumu optického kabelu na dopravních stavbách na třech vlnových délkách při montáži (po položení) se 24 vlákny  
https://podminky.urs.cz/item/CS_URS_2024_01/220182523</t>
  </si>
  <si>
    <t>Rpol1002</t>
  </si>
  <si>
    <t>Montáž zářezového pásku</t>
  </si>
  <si>
    <t>Montáž zářezového páskuMontáž zářezového pásku  
Montáž zářezového pásku  
Montáž zářezového pásku  
Montáž zářezového pásku</t>
  </si>
  <si>
    <t>Rpol1003</t>
  </si>
  <si>
    <t>Zářezový LSA pásek pro 10 párů vodičů</t>
  </si>
  <si>
    <t>Zářezový LSA pásek pro 10 párů vodičůZářezový LSA pásek pro 10 párů vodičů  
Zářezový LSA pásek pro 10 párů vodičů  
Zářezový LSA pásek pro 10 párů vodičů  
Zářezový LSA pásek pro 10 párů vodičů</t>
  </si>
  <si>
    <t>HDPE pro OK 40/32 mm</t>
  </si>
  <si>
    <t>HDPE pro OK 40/32 mmHDPE pro OK 40/32 mm  
HDPE pro OK 40/32 mm  
HDPE pro OK 40/32 mm  
HDPE pro OK 40/32 mm</t>
  </si>
  <si>
    <t>Spojka HDPEtrubky 40/32mm</t>
  </si>
  <si>
    <t>Spojka HDPEtrubky 40/32mmSpojka HDPEtrubky 40/32mm  
Spojka HDPEtrubky 40/32mm  
Spojka HDPEtrubky 40/32mm  
Spojka HDPEtrubky 40/32mm</t>
  </si>
  <si>
    <t>Příchytka pro trubku na stěnu</t>
  </si>
  <si>
    <t>Příchytka pro trubku na stěnuPříchytka pro trubku na stěnu  
Příchytka pro trubku na stěnu  
Příchytka pro trubku na stěnu  
Příchytka pro trubku na stěnu</t>
  </si>
  <si>
    <t>RMB1111</t>
  </si>
  <si>
    <t>Měření stejnosměrné - první čtyřka</t>
  </si>
  <si>
    <t>Měření stejnosměrné - první čtyřkaMěření stejnosměrné - první čtyřka  
Měření stejnosměrné - první čtyřka  
Měření stejnosměrné - první čtyřka  
Měření stejnosměrné - první čtyřka</t>
  </si>
  <si>
    <t>RMB1112</t>
  </si>
  <si>
    <t>Měření stejnosměrné - další čtyřka</t>
  </si>
  <si>
    <t>Měření stejnosměrné - další čtyřkaMěření stejnosměrné - další čtyřka  
Měření stejnosměrné - další čtyřka  
Měření stejnosměrné - další čtyřka  
Měření stejnosměrné - další čtyřka</t>
  </si>
  <si>
    <t>220182037</t>
  </si>
  <si>
    <t>Zafukování svazku mikrotrubiček HDPE do trubky do 5 trubiček</t>
  </si>
  <si>
    <t>Zafukování svazku mikrotrubiček HDPE do trubky do 5 trubičekZafukování mikrotrubičky HDPE svazku do 5 trubiček  
https://podminky.urs.cz/item/CS_URS_2024_01/220182037  
Zafukování mikrotrubičky HDPE svazku do 5 trubiček  
https://podminky.urs.cz/item/CS_URS_2024_01/220182037  
Zafukování mikrotrubičky HDPE svazku do 5 trubiček  
https://podminky.urs.cz/item/CS_URS_2024_01/220182037  
Zafukování mikrotrubičky HDPE svazku do 5 trubiček  
https://podminky.urs.cz/item/CS_URS_2024_01/220182037</t>
  </si>
  <si>
    <t>34571857</t>
  </si>
  <si>
    <t>mikrotrubička bezhalogenová vnitřní tenkostěnná vnitřní lubrikační vrstva D 12/10mm</t>
  </si>
  <si>
    <t>mikrotrubička bezhalogenová vnitřní tenkostěnná vnitřní lubrikační vrstva D 12/10mmmikrotrubička bezhalogenová vnitřní tenkostěnná vnitřní lubrikační vrstva D 12/10mm  
mikrotrubička bezhalogenová vnitřní tenkostěnná vnitřní lubrikační vrstva D 12/10mm  
mikrotrubička bezhalogenová vnitřní tenkostěnná vnitřní lubrikační vrstva D 12/10mm  
mikrotrubička bezhalogenová vnitřní tenkostěnná vnitřní lubrikační vrstva D 12/10mm</t>
  </si>
  <si>
    <t>742330102</t>
  </si>
  <si>
    <t>Měření optického segmentu, měření útlumu, 2 okna</t>
  </si>
  <si>
    <t>Měření optického segmentu, měření útlumu, 2 oknaMontáž strukturované kabeláže měření segmentu optického, měření útlumu, 2 okna  
https://podminky.urs.cz/item/CS_URS_2024_01/742330102  
Montáž strukturované kabeláže měření segmentu optického, měření útlumu, 2 okna  
https://podminky.urs.cz/item/CS_URS_2024_01/742330102  
Montáž strukturované kabeláže měření segmentu optického, měření útlumu, 2 okna  
https://podminky.urs.cz/item/CS_URS_2024_01/742330102  
Montáž strukturované kabeláže měření segmentu optického, měření útlumu, 2 okna  
https://podminky.urs.cz/item/CS_URS_2024_01/742330102</t>
  </si>
  <si>
    <t>742124013</t>
  </si>
  <si>
    <t>Montáž kabelů datových optických pro vnitřní rozvody ukončení vlákna optického kabelu pigtailem včetně svaru optického vlákna</t>
  </si>
  <si>
    <t>Montáž kabelů datových optických pro vnitřní rozvody ukončení vlákna optického kabelu pigtailem včetně svaru optického vláknaMontáž kabelů datových optických pro vnitřní rozvody ukončení vlákna optického kabelu pigtailem včetně svaru  
https://podminky.urs.cz/item/CS_URS_2024_01/742124013  
Montáž kabelů datových optických pro vnitřní rozvody ukončení vlákna optického kabelu pigtailem včetně svaru  
https://podminky.urs.cz/item/CS_URS_2024_01/742124013  
Montáž kabelů datových optických pro vnitřní rozvody ukončení vlákna optického kabelu pigtailem včetně svaru  
https://podminky.urs.cz/item/CS_URS_2024_01/742124013  
Montáž kabelů datových optických pro vnitřní rozvody ukončení vlákna optického kabelu pigtailem včetně svaru  
https://podminky.urs.cz/item/CS_URS_2024_01/742124013</t>
  </si>
  <si>
    <t>R15456156</t>
  </si>
  <si>
    <t>Osazení zafukovacího zařízení</t>
  </si>
  <si>
    <t>Osazení zafukovacího zařízeníOsazení zafukovacího zařízení  
Osazení zafukovacího zařízení  
Osazení zafukovacího zařízení  
Osazení zafukovacího zařízení</t>
  </si>
  <si>
    <t>Optický patch kabel SM E2000//LC, délka 5m</t>
  </si>
  <si>
    <t>Optický patch kabel SM E2000//LC, délka 5mOptický patch kabel SM E2000//LC, délka 5m  
Optický patch kabel SM E2000//LC, délka 5m  
Optický patch kabel SM E2000//LC, délka 5m  
Optický patch kabel SM E2000//LC, délka 5m</t>
  </si>
  <si>
    <t>RPol103</t>
  </si>
  <si>
    <t>Optický patch kabel E2000/LC, délka 10m</t>
  </si>
  <si>
    <t>Optický patch kabel E2000/LC, délka 10mOptický patch kabel E2000/LC, délka 10m  
Optický patch kabel E2000/LC, délka 10m  
Optický patch kabel E2000/LC, délka 10m  
Optický patch kabel E2000/LC, délka 10m</t>
  </si>
  <si>
    <t>34111036</t>
  </si>
  <si>
    <t>kabel instalační jádro Cu plné izolace PVC plášť PVC 450/750V (CYKY) 3x2,5mm2</t>
  </si>
  <si>
    <t>kabel instalační jádro Cu plné izolace PVC plášť PVC 450/750V (CYKY) 3x2,5mm2kabel instalační jádro Cu plné izolace PVC plášť PVC 450/750V (CYKY) 3x2,5mm2  
kabel instalační jádro Cu plné izolace PVC plášť PVC 450/750V (CYKY) 3x2,5mm2  
kabel instalační jádro Cu plné izolace PVC plášť PVC 450/750V (CYKY) 3x2,5mm2  
kabel instalační jádro Cu plné izolace PVC plášť PVC 450/750V (CYKY) 3x2,5mm2</t>
  </si>
  <si>
    <t>741320105</t>
  </si>
  <si>
    <t>Montáž jističů jednopólových nn do 25 A ve skříni se zapojením vodičů</t>
  </si>
  <si>
    <t>Montáž jističů jednopólových nn do 25 A ve skříni se zapojením vodičůMontáž jističů se zapojením vodičů jednopólových nn do 25 A ve skříni  
https://podminky.urs.cz/item/CS_URS_2024_01/741320105  
Montáž jističů se zapojením vodičů jednopólových nn do 25 A ve skříni  
https://podminky.urs.cz/item/CS_URS_2024_01/741320105  
Montáž jističů se zapojením vodičů jednopólových nn do 25 A ve skříni  
https://podminky.urs.cz/item/CS_URS_2024_01/741320105  
Montáž jističů se zapojením vodičů jednopólových nn do 25 A ve skříni  
https://podminky.urs.cz/item/CS_URS_2024_01/741320105</t>
  </si>
  <si>
    <t>35822111</t>
  </si>
  <si>
    <t>jistič 1-pólový 16 A vypínací charakteristika B vypínací schopnost 10 kA</t>
  </si>
  <si>
    <t>jistič 1-pólový 16 A vypínací charakteristika B vypínací schopnost 10 kAjistič 1-pólový 16 A vypínací charakteristika B vypínací schopnost 10 kA  
jistič 1-pólový 16 A vypínací charakteristika B vypínací schopnost 10 kA  
jistič 1-pólový 16 A vypínací charakteristika B vypínací schopnost 10 kA  
jistič 1-pólový 16 A vypínací charakteristika B vypínací schopnost 10 kA</t>
  </si>
  <si>
    <t>741120201</t>
  </si>
  <si>
    <t>Montáž vodič Cu izolovaný plný a laněný s PVC pláštěm žíla 1,5-16 mm2 volně (např. CY, CHAH-V)</t>
  </si>
  <si>
    <t>Montáž vodič Cu izolovaný plný a laněný s PVC pláštěm žíla 1,5-16 mm2 volně (např. CY, CHAH-V)Montáž vodičů izolovaných měděných bez ukončení uložených volně plných a laněných s PVC pláštěm, bezhalogenových, ohniodolných (např. CY, CHAH-V) průřezu žíly 1,5 až 16 mm2  
https://podminky.urs.cz/item/CS_URS_2024_01/741120201  
Montáž vodičů izolovaných měděných bez ukončení uložených volně plných a laněných s PVC pláštěm, bezhalogenových, ohniodolných (např. CY, CHAH-V) průřezu žíly 1,5 až 16 mm2  
https://podminky.urs.cz/item/CS_URS_2024_01/741120201  
Montáž vodičů izolovaných měděných bez ukončení uložených volně plných a laněných s PVC pláštěm, bezhalogenových, ohniodolných (např. CY, CHAH-V) průřezu žíly 1,5 až 16 mm2  
https://podminky.urs.cz/item/CS_URS_2024_01/741120201  
Montáž vodičů izolovaných měděných bez ukončení uložených volně plných a laněných s PVC pláštěm, bezhalogenových, ohniodolných (např. CY, CHAH-V) průřezu žíly 1,5 až 16 mm2  
https://podminky.urs.cz/item/CS_URS_2024_01/741120201</t>
  </si>
  <si>
    <t>34141029</t>
  </si>
  <si>
    <t>vodič propojovací flexibilní jádro Cu lanované izolace PVC 450/750V (H07V-K) 1x16mm2</t>
  </si>
  <si>
    <t>vodič propojovací flexibilní jádro Cu lanované izolace PVC 450/750V (H07V-K) 1x16mm2vodič propojovací flexibilní jádro Cu lanované izolace PVC 450/750V (H07V-K) 1x16mm2  
vodič propojovací flexibilní jádro Cu lanované izolace PVC 450/750V (H07V-K) 1x16mm2  
vodič propojovací flexibilní jádro Cu lanované izolace PVC 450/750V (H07V-K) 1x16mm2  
vodič propojovací flexibilní jádro Cu lanované izolace PVC 450/750V (H07V-K) 1x16mm2</t>
  </si>
  <si>
    <t>Datové zásuvky</t>
  </si>
  <si>
    <t>741112001</t>
  </si>
  <si>
    <t>Montáž krabice zapuštěná plastová kruhová</t>
  </si>
  <si>
    <t>Montáž krabice zapuštěná plastová kruhováMontáž krabic elektroinstalačních bez napojení na trubky a lišty, demontáže a montáže víčka a přístroje protahovacích nebo odbočných zapuštěných plastových kruhových  
https://podminky.urs.cz/item/CS_URS_2024_01/741112001  
Montáž krabic elektroinstalačních bez napojení na trubky a lišty, demontáže a montáže víčka a přístroje protahovacích nebo odbočných zapuštěných plastových kruhových  
https://podminky.urs.cz/item/CS_URS_2024_01/741112001  
Montáž krabic elektroinstalačních bez napojení na trubky a lišty, demontáže a montáže víčka a přístroje protahovacích nebo odbočných zapuštěných plastových kruhových  
https://podminky.urs.cz/item/CS_URS_2024_01/741112001  
Montáž krabic elektroinstalačních bez napojení na trubky a lišty, demontáže a montáže víčka a přístroje protahovacích nebo odbočných zapuštěných plastových kruhových  
https://podminky.urs.cz/item/CS_URS_2024_01/741112001</t>
  </si>
  <si>
    <t>34571450</t>
  </si>
  <si>
    <t>krabice pod omítku PVC přístrojová kruhová D 70mm</t>
  </si>
  <si>
    <t>krabice pod omítku PVC přístrojová kruhová D 70mmkrabice pod omítku PVC přístrojová kruhová D 70mm  
krabice pod omítku PVC přístrojová kruhová D 70mm  
krabice pod omítku PVC přístrojová kruhová D 70mm  
krabice pod omítku PVC přístrojová kruhová D 70mm</t>
  </si>
  <si>
    <t>742330043</t>
  </si>
  <si>
    <t>Montáž datové zásuvky na DIN lištu</t>
  </si>
  <si>
    <t>Montáž datové zásuvky na DIN lištuMontáž strukturované kabeláže zásuvek datových na DIN lištu  
https://podminky.urs.cz/item/CS_URS_2024_01/742330043  
Montáž strukturované kabeláže zásuvek datových na DIN lištu  
https://podminky.urs.cz/item/CS_URS_2024_01/742330043  
Montáž strukturované kabeláže zásuvek datových na DIN lištu  
https://podminky.urs.cz/item/CS_URS_2024_01/742330043  
Montáž strukturované kabeláže zásuvek datových na DIN lištu  
https://podminky.urs.cz/item/CS_URS_2024_01/742330043</t>
  </si>
  <si>
    <t>37451148</t>
  </si>
  <si>
    <t>zásuvka na DIN lištu pro 1 keystone modul (neosazená)</t>
  </si>
  <si>
    <t>zásuvka na DIN lištu pro 1 keystone modul (neosazená)zásuvka na DIN lištu pro 1 keystone modul (neosazená)  
zásuvka na DIN lištu pro 1 keystone modul (neosazená)  
zásuvka na DIN lištu pro 1 keystone modul (neosazená)  
zásuvka na DIN lištu pro 1 keystone modul (neosazená)</t>
  </si>
  <si>
    <t>742330044</t>
  </si>
  <si>
    <t>Montáž datové zásuvky 1 až 6 pozic</t>
  </si>
  <si>
    <t>Montáž datové zásuvky 1 až 6 pozicMontáž strukturované kabeláže zásuvek datových pod omítku, do nábytku, do parapetního žlabu nebo podlahové krabice 1 až 6 pozic  
https://podminky.urs.cz/item/CS_URS_2024_01/742330044  
Montáž strukturované kabeláže zásuvek datových pod omítku, do nábytku, do parapetního žlabu nebo podlahové krabice 1 až 6 pozic  
https://podminky.urs.cz/item/CS_URS_2024_01/742330044  
Montáž strukturované kabeláže zásuvek datových pod omítku, do nábytku, do parapetního žlabu nebo podlahové krabice 1 až 6 pozic  
https://podminky.urs.cz/item/CS_URS_2024_01/742330044  
Montáž strukturované kabeláže zásuvek datových pod omítku, do nábytku, do parapetního žlabu nebo podlahové krabice 1 až 6 pozic  
https://podminky.urs.cz/item/CS_URS_2024_01/742330044</t>
  </si>
  <si>
    <t>R1516161</t>
  </si>
  <si>
    <t>Datová zásuvka, 2x RJ-45, vč. 2ks keystone UTP Cat 6a, kruhová zásuvka, vyrobena z porcelánu, barva dle architektonického návrhu</t>
  </si>
  <si>
    <t>Datová zásuvka, 2x RJ-45, vč. 2ks keystone UTP Cat 6a, kruhová zásuvka, vyrobena z porcelánu, barva dle architektonického návrhuDatová zásuvka, 2x RJ-45, včetně 2x keystone UTP CAT 6a, dle standardu investora  
Datová zásuvka, 2x RJ-45, včetně 2x keystone UTP CAT 6a, dle standardu investora  
Datová zásuvka, 2x RJ-45, včetně 2x keystone UTP CAT 6a, dle standardu investora  
Datová zásuvka, 2x RJ-45, včetně 2x keystone UTP CAT 6a, dle standardu investora</t>
  </si>
  <si>
    <t>37451004</t>
  </si>
  <si>
    <t>třmen se soklem (pro 2x keystone)</t>
  </si>
  <si>
    <t>třmen se soklem (pro 2x keystone)třmen se soklem (pro 2x keystone)  
třmen se soklem (pro 2x keystone)  
třmen se soklem (pro 2x keystone)  
třmen se soklem (pro 2x keystone)</t>
  </si>
  <si>
    <t>37451021</t>
  </si>
  <si>
    <t>kryt zásuvky komunikační přímé (2x), s kovovým upevňovacím třmenem</t>
  </si>
  <si>
    <t>kryt zásuvky komunikační přímé (2x), s kovovým upevňovacím třmenemkryt zásuvky komunikační přímé (2x), s kovovým upevňovacím třmenem  
kryt zásuvky komunikační přímé (2x), s kovovým upevňovacím třmenem  
kryt zásuvky komunikační přímé (2x), s kovovým upevňovacím třmenem  
kryt zásuvky komunikační přímé (2x), s kovovým upevňovacím třmenem</t>
  </si>
  <si>
    <t>34539059</t>
  </si>
  <si>
    <t>rámeček jednonásobný</t>
  </si>
  <si>
    <t>rámeček jednonásobnýrámeček jednonásobný  
rámeček jednonásobný  
rámeček jednonásobný  
rámeček jednonásobný</t>
  </si>
  <si>
    <t>37451190</t>
  </si>
  <si>
    <t>krabička nástěnná zásuvková pro keystone moduly plast bílá 2 porty (neosazený)</t>
  </si>
  <si>
    <t>krabička nástěnná zásuvková pro keystone moduly plast bílá 2 porty (neosazený)krabička nástěnná zásuvková pro keystone moduly plast bílá 2 porty (neosazený)  
krabička nástěnná zásuvková pro keystone moduly plast bílá 2 porty (neosazený)  
krabička nástěnná zásuvková pro keystone moduly plast bílá 2 porty (neosazený)  
krabička nástěnná zásuvková pro keystone moduly plast bílá 2 porty (neosazený)</t>
  </si>
  <si>
    <t>742110272</t>
  </si>
  <si>
    <t>Montáž přístrojové jednotky k podlahovým krabicím pro slaboproud</t>
  </si>
  <si>
    <t>Montáž přístrojové jednotky k podlahovým krabicím pro slaboproudMontáž příslušenství ke krabicím přístrojové jednotky  
https://podminky.urs.cz/item/CS_URS_2024_01/742110272  
Montáž příslušenství ke krabicím přístrojové jednotky  
https://podminky.urs.cz/item/CS_URS_2024_01/742110272  
Montáž příslušenství ke krabicím přístrojové jednotky  
https://podminky.urs.cz/item/CS_URS_2024_01/742110272  
Montáž příslušenství ke krabicím přístrojové jednotky  
https://podminky.urs.cz/item/CS_URS_2024_01/742110272</t>
  </si>
  <si>
    <t>37451165</t>
  </si>
  <si>
    <t>modul zásuvkový s průhlednou záclonkou a popisovým polem přímý (neosazený) pro keystone 1xRJ45 22,5x45mm</t>
  </si>
  <si>
    <t>modul zásuvkový s průhlednou záclonkou a popisovým polem přímý (neosazený) pro keystone 1xRJ45 22,5x45mmmodul zásuvkový s průhlednou záclonkou a popisovým polem přímý (neosazený) pro keystone 1xRJ45 22,5x45mm  
modul zásuvkový s průhlednou záclonkou a popisovým polem přímý (neosazený) pro keystone 1xRJ45 22,5x45mm  
modul zásuvkový s průhlednou záclonkou a popisovým polem přímý (neosazený) pro keystone 1xRJ45 22,5x45mm  
modul zásuvkový s průhlednou záclonkou a popisovým polem přímý (neosazený) pro keystone 1xRJ45 22,5x45mm</t>
  </si>
  <si>
    <t>Trasy</t>
  </si>
  <si>
    <t>741910412</t>
  </si>
  <si>
    <t>Montáž žlab kovový šířky do 100 mm bez víka</t>
  </si>
  <si>
    <t>Montáž žlab kovový šířky do 100 mm bez víkaMontáž žlabů bez stojiny a výložníků kovových s podpěrkami a příslušenstvím bez víka, šířky do 100 mm  
https://podminky.urs.cz/item/CS_URS_2024_01/741910412  
Montáž žlabů bez stojiny a výložníků kovových s podpěrkami a příslušenstvím bez víka, šířky do 100 mm  
https://podminky.urs.cz/item/CS_URS_2024_01/741910412  
Montáž žlabů bez stojiny a výložníků kovových s podpěrkami a příslušenstvím bez víka, šířky do 100 mm  
https://podminky.urs.cz/item/CS_URS_2024_01/741910412  
Montáž žlabů bez stojiny a výložníků kovových s podpěrkami a příslušenstvím bez víka, šířky do 100 mm  
https://podminky.urs.cz/item/CS_URS_2024_01/741910412</t>
  </si>
  <si>
    <t>Kabelový žlab perforovaný 100x60, kompletní</t>
  </si>
  <si>
    <t>Kabelový žlab perforovaný 100x60, kompletníKabelový žlab perforovaný 100x60, kompletní  
Kabelový žlab perforovaný 100x60, kompletní  
Kabelový žlab perforovaný 100x60, kompletní  
Kabelový žlab perforovaný 100x60, kompletní</t>
  </si>
  <si>
    <t>R16546165</t>
  </si>
  <si>
    <t>Kabelový žlab perforovaný 100x85, kompletní</t>
  </si>
  <si>
    <t>Kabelový žlab perforovaný 100x85, kompletníKabelový žlab perforovaný 100x85, kompletní  
Kabelový žlab perforovaný 100x85, kompletní  
Kabelový žlab perforovaný 100x85, kompletní  
Kabelový žlab perforovaný 100x85, kompletní</t>
  </si>
  <si>
    <t>741910414</t>
  </si>
  <si>
    <t>Montáž žlab kovový šířky do 250 mm bez víka</t>
  </si>
  <si>
    <t>Montáž žlab kovový šířky do 250 mm bez víkaMontáž žlabů bez stojiny a výložníků kovových s podpěrkami a příslušenstvím bez víka, šířky do 250 mm  
https://podminky.urs.cz/item/CS_URS_2024_01/741910414  
Montáž žlabů bez stojiny a výložníků kovových s podpěrkami a příslušenstvím bez víka, šířky do 250 mm  
https://podminky.urs.cz/item/CS_URS_2024_01/741910414  
Montáž žlabů bez stojiny a výložníků kovových s podpěrkami a příslušenstvím bez víka, šířky do 250 mm  
https://podminky.urs.cz/item/CS_URS_2024_01/741910414  
Montáž žlabů bez stojiny a výložníků kovových s podpěrkami a příslušenstvím bez víka, šířky do 250 mm  
https://podminky.urs.cz/item/CS_URS_2024_01/741910414</t>
  </si>
  <si>
    <t>R54846649489</t>
  </si>
  <si>
    <t>kabelový žlab perforovaný 150x85, kompletní</t>
  </si>
  <si>
    <t>kabelový žlab perforovaný 150x85, kompletníkabelový žlab perforovaný 150x85, kompletní  
kabelový žlab perforovaný 150x85, kompletní  
kabelový žlab perforovaný 150x85, kompletní  
kabelový žlab perforovaný 150x85, kompletní</t>
  </si>
  <si>
    <t>žlab kabelový perforovaný 200x60, kompletní</t>
  </si>
  <si>
    <t>žlab kabelový perforovaný 200x60, kompletnížlab kabelový perforovaný 200x60, kompletní  
žlab kabelový perforovaný 200x60, kompletní  
žlab kabelový perforovaný 200x60, kompletní  
žlab kabelový perforovaný 200x60, kompletní</t>
  </si>
  <si>
    <t>Kabelový žlab perforovaný 150x60, kompletní</t>
  </si>
  <si>
    <t>Kabelový žlab perforovaný 150x60, kompletníKabelový žlab perforovaný 150x60, kompletní  
Kabelový žlab perforovaný 150x60, kompletní  
Kabelový žlab perforovaný 150x60, kompletní  
Kabelový žlab perforovaný 150x60, kompletní</t>
  </si>
  <si>
    <t>R56461684</t>
  </si>
  <si>
    <t>Kabelový žlab perforovaný, 200x110, kompletní</t>
  </si>
  <si>
    <t>Kabelový žlab perforovaný, 200x110, kompletníKabelový žlab perforovaný, 200x110, kompletní  
Kabelový žlab perforovaný, 200x110, kompletní  
Kabelový žlab perforovaný, 200x110, kompletní  
Kabelový žlab perforovaný, 200x110, kompletní</t>
  </si>
  <si>
    <t>R156464916</t>
  </si>
  <si>
    <t>kabelový žlab perforovaný 250x50, kompletní</t>
  </si>
  <si>
    <t>kabelový žlab perforovaný 250x50, kompletníkabelový žlab perforovaný 250x50, kompletní  
kabelový žlab perforovaný 250x50, kompletní  
kabelový žlab perforovaný 250x50, kompletní  
kabelový žlab perforovaný 250x50, kompletní</t>
  </si>
  <si>
    <t>741910415</t>
  </si>
  <si>
    <t>Montáž žlab kovový šířky do 500 mm bez víka</t>
  </si>
  <si>
    <t>Montáž žlab kovový šířky do 500 mm bez víkaMontáž žlabů bez stojiny a výložníků kovových s podpěrkami a příslušenstvím bez víka, šířky do 500 mm  
https://podminky.urs.cz/item/CS_URS_2024_01/741910415  
Montáž žlabů bez stojiny a výložníků kovových s podpěrkami a příslušenstvím bez víka, šířky do 500 mm  
https://podminky.urs.cz/item/CS_URS_2024_01/741910415  
Montáž žlabů bez stojiny a výložníků kovových s podpěrkami a příslušenstvím bez víka, šířky do 500 mm  
https://podminky.urs.cz/item/CS_URS_2024_01/741910415  
Montáž žlabů bez stojiny a výložníků kovových s podpěrkami a příslušenstvím bez víka, šířky do 500 mm  
https://podminky.urs.cz/item/CS_URS_2024_01/741910415</t>
  </si>
  <si>
    <t>Kabelový žlab  perforovaný, 300 x 60, kompletní</t>
  </si>
  <si>
    <t>Kabelový žlab  perforovaný, 300 x 60, kompletníKabelový žlab  perforovaný, 300 x 60, kompletní  
Kabelový žlab  perforovaný, 300 x 60, kompletní  
Kabelový žlab  perforovaný, 300 x 60, kompletní  
Kabelový žlab  perforovaný, 300 x 60, kompletní</t>
  </si>
  <si>
    <t>34571075</t>
  </si>
  <si>
    <t>trubka elektroinstalační ohebná z PVC (EN) 2340</t>
  </si>
  <si>
    <t>trubka elektroinstalační ohebná z PVC (EN) 2340trubka elektroinstalační ohebná z PVC (EN) 2340  
trubka elektroinstalační ohebná z PVC (EN) 2340  
trubka elektroinstalační ohebná z PVC (EN) 2340  
trubka elektroinstalační ohebná z PVC (EN) 2340</t>
  </si>
  <si>
    <t>34571002</t>
  </si>
  <si>
    <t>lišta elektroinstalační hranatá PVC 60x40mm</t>
  </si>
  <si>
    <t>lišta elektroinstalační hranatá PVC 60x40mmlišta elektroinstalační hranatá PVC 60x40mm  
lišta elektroinstalační hranatá PVC 60x40mm  
lišta elektroinstalační hranatá PVC 60x40mm  
lišta elektroinstalační hranatá PVC 60x40mm</t>
  </si>
  <si>
    <t>742110107</t>
  </si>
  <si>
    <t>Montáž kabelového žlabu pro slaboproud drátěného 500/100 mm</t>
  </si>
  <si>
    <t>Montáž kabelového žlabu pro slaboproud drátěného 500/100 mmMontáž kabelového žlabu drátěného 500/100 mm  
https://podminky.urs.cz/item/CS_URS_2024_01/742110107  
Montáž kabelového žlabu drátěného 500/100 mm  
https://podminky.urs.cz/item/CS_URS_2024_01/742110107  
Montáž kabelového žlabu drátěného 500/100 mm  
https://podminky.urs.cz/item/CS_URS_2024_01/742110107  
Montáž kabelového žlabu drátěného 500/100 mm  
https://podminky.urs.cz/item/CS_URS_2024_01/742110107</t>
  </si>
  <si>
    <t>34575605</t>
  </si>
  <si>
    <t>žlab kabelový drátěný žárově zinkovaný 500/100mm</t>
  </si>
  <si>
    <t>žlab kabelový drátěný žárově zinkovaný 500/100mmžlab kabelový drátěný žárově zinkovaný 500/100mm  
žlab kabelový drátěný žárově zinkovaný 500/100mm  
žlab kabelový drátěný žárově zinkovaný 500/100mm  
žlab kabelový drátěný žárově zinkovaný 500/100mm</t>
  </si>
  <si>
    <t>R45426</t>
  </si>
  <si>
    <t>Drobný spojovací a elektroinstalační materiál</t>
  </si>
  <si>
    <t>Drobný spojovací a elektroinstalační materiálDrobný spojovací a elektroinstalační materiál  
Drobný spojovací a elektroinstalační materiál  
Drobný spojovací a elektroinstalační materiál  
Drobný spojovací a elektroinstalační materiál</t>
  </si>
  <si>
    <t>D4.1.1</t>
  </si>
  <si>
    <t>Úprava stávajících racků</t>
  </si>
  <si>
    <t>R1654681</t>
  </si>
  <si>
    <t>Switch: 24 Gigabit Ethernet portů, volitelné moduly, L3</t>
  </si>
  <si>
    <t>Switch: 24 Gigabit Ethernet portů, volitelné moduly, L3L3 Switch 24 Gigabit Ethernet portů, volitelné moduly: 4 1GE, 4 XG, 8 SFP+, 2 QSFP, 2 SFP28, 8 SFP+ (až 10G), 8 mGig (1G/10G/25G), 2 QSFP (40G/100G). 1 USB mini-B, 1 USB 2.0. Modulární konfigurace. Verze softwaru: Network Advantage.  
L3 Switch 24 Gigabit Ethernet portů, volitelné moduly: 4 1GE, 4 XG, 8 SFP+, 2 QSFP, 2 SFP28, 8 SFP+ (až 10G), 8 mGig (1G/10G/25G), 2 QSFP (40G/100G). 1 USB mini-B, 1 USB 2.0. Modulární konfigurace. Verze softwaru: Network Advantage.  
L3 Switch 24 Gigabit Ethernet portů, volitelné moduly: 4 1GE, 4 XG, 8 SFP+, 2 QSFP, 2 SFP28, 8 SFP+ (až 10G), 8 mGig (1G/10G/25G), 2 QSFP (40G/100G). 1 USB mini-B, 1 USB 2.0. Modulární konfigurace. Verze softwaru: Network Advantage.  
L3 Switch 24 Gigabit Ethernet portů, volitelné moduly: 4 1GE, 4 XG, 8 SFP+, 2 QSFP, 2 SFP28, 8 SFP+ (až 10G), 8 mGig (1G/10G/25G), 2 QSFP (40G/100G). 1 USB mini-B, 1 USB 2.0. Modulární konfigurace. Verze softwaru: Network Advantage.</t>
  </si>
  <si>
    <t>R416541</t>
  </si>
  <si>
    <t>Licence pro Switch</t>
  </si>
  <si>
    <t>Licence pro SwitchLicence pro Switch  
Licence pro Switch  
Licence pro Switch  
Licence pro Switch</t>
  </si>
  <si>
    <t>R456146254165</t>
  </si>
  <si>
    <t>Modul do switche 8x SFP+ 10Gbps</t>
  </si>
  <si>
    <t>Modul do switche 8x SFP+ 10GbpsModul do switche 8x SFP+ 10Gbps  
Modul do switche 8x SFP+ 10Gbps  
Modul do switche 8x SFP+ 10Gbps  
Modul do switche 8x SFP+ 10Gbps</t>
  </si>
  <si>
    <t>R5426</t>
  </si>
  <si>
    <t>Instalace SFP do switche</t>
  </si>
  <si>
    <t>Instalace SFP do switcheInstalace SFP do switche  
Instalace SFP do switche  
Instalace SFP do switche  
Instalace SFP do switche</t>
  </si>
  <si>
    <t>R564616196</t>
  </si>
  <si>
    <t>SFP+ 10Gbps, Cisco kompatibilní</t>
  </si>
  <si>
    <t>SFP+ 10Gbps, Cisco kompatibilníSFP+ 10Gbps, Cisco kompatibilní  
SFP+ 10Gbps, Cisco kompatibilní  
SFP+ 10Gbps, Cisco kompatibilní  
SFP+ 10Gbps, Cisco kompatibilní</t>
  </si>
  <si>
    <t>RMAT0014</t>
  </si>
  <si>
    <t>Modul 12x E2000 do ODF panelu</t>
  </si>
  <si>
    <t>Modul 12x E2000 do ODF paneluModul 12x E2000 do ODF panelu, včetně ochran svárů a pigtailů  
Modul 12x E2000 do ODF panelu, včetně ochran svárů a pigtailů  
Modul 12x E2000 do ODF panelu, včetně ochran svárů a pigtailů  
Modul 12x E2000 do ODF panelu, včetně ochran svárů a pigtailů</t>
  </si>
  <si>
    <t>D4.1.2</t>
  </si>
  <si>
    <t>Úpravy Benning</t>
  </si>
  <si>
    <t>R446464164</t>
  </si>
  <si>
    <t>Demontáž stávajících baterií a jejich likvidace</t>
  </si>
  <si>
    <t>Demontáž stávajících baterií a jejich likvidaceDemontáž stávajících baterií a jejich likvidace  
Demontáž stávajících baterií a jejich likvidace  
Demontáž stávajících baterií a jejich likvidace  
Demontáž stávajících baterií a jejich likvidace</t>
  </si>
  <si>
    <t>R46464131</t>
  </si>
  <si>
    <t>Instalace baterií do zařízení benníng</t>
  </si>
  <si>
    <t>Instalace baterií do zařízení benníngInstalace baterií do zařízení benníng  
Instalace baterií do zařízení benníng  
Instalace baterií do zařízení benníng  
Instalace baterií do zařízení benníng</t>
  </si>
  <si>
    <t>R4649461</t>
  </si>
  <si>
    <t>Akumulátory Benning 12V/190Ah</t>
  </si>
  <si>
    <t>Akumulátory Benning 12V/190AhAkumulátory Benning 12V/190Ah  
Akumulátory Benning 12V/190Ah  
Akumulátory Benning 12V/190Ah  
Akumulátory Benning 12V/190Ah</t>
  </si>
  <si>
    <t>R16514</t>
  </si>
  <si>
    <t>Doplnění napájecího modulu</t>
  </si>
  <si>
    <t>Doplnění napájecího moduluDoplnění napájecího modulu  
Doplnění napájecího modulu  
Doplnění napájecího modulu  
Doplnění napájecího modulu</t>
  </si>
  <si>
    <t>R464946</t>
  </si>
  <si>
    <t>Napájecí modul 2000 SE-779</t>
  </si>
  <si>
    <t>Napájecí modul 2000 SE-779Napájecí modul 2000 SE-779  
Napájecí modul 2000 SE-779  
Napájecí modul 2000 SE-779  
Napájecí modul 2000 SE-779</t>
  </si>
  <si>
    <t>210120511</t>
  </si>
  <si>
    <t>Montáž jističů do 100 A se zapojením vodičů</t>
  </si>
  <si>
    <t>Montáž jističů do 100 A se zapojením vodičůMontáž jističů se zapojením vodičů jističů do 100 A  
https://podminky.urs.cz/item/CS_URS_2024_01/210120511  
Montáž jističů se zapojením vodičů jističů do 100 A  
https://podminky.urs.cz/item/CS_URS_2024_01/210120511  
Montáž jističů se zapojením vodičů jističů do 100 A  
https://podminky.urs.cz/item/CS_URS_2024_01/210120511  
Montáž jističů se zapojením vodičů jističů do 100 A  
https://podminky.urs.cz/item/CS_URS_2024_01/210120511</t>
  </si>
  <si>
    <t>RMAT0015</t>
  </si>
  <si>
    <t>jistič B32/1</t>
  </si>
  <si>
    <t>jistič B32/1jistič B32/1  
jistič B32/1  
jistič B32/1  
jistič B32/1</t>
  </si>
  <si>
    <t>210120102</t>
  </si>
  <si>
    <t>Montáž pojistkových patron nožových</t>
  </si>
  <si>
    <t>Montáž pojistkových patron nožovýchMontáž pojistek se zapojením vodičů závitových pojistkových částí pojistkových patron nožových  
https://podminky.urs.cz/item/CS_URS_2024_01/210120102  
Montáž pojistek se zapojením vodičů závitových pojistkových částí pojistkových patron nožových  
https://podminky.urs.cz/item/CS_URS_2024_01/210120102  
Montáž pojistek se zapojením vodičů závitových pojistkových částí pojistkových patron nožových  
https://podminky.urs.cz/item/CS_URS_2024_01/210120102  
Montáž pojistek se zapojením vodičů závitových pojistkových částí pojistkových patron nožových  
https://podminky.urs.cz/item/CS_URS_2024_01/210120102</t>
  </si>
  <si>
    <t>RMAT0016</t>
  </si>
  <si>
    <t>Pojistka 48V/200A</t>
  </si>
  <si>
    <t>Pojistka 48V/200APojistka 48V/200A  
Pojistka 48V/200A  
Pojistka 48V/200A  
Pojistka 48V/200A</t>
  </si>
  <si>
    <t>R44942</t>
  </si>
  <si>
    <t>Montáž boxu pro pojistky</t>
  </si>
  <si>
    <t>Montáž boxu pro pojistkyMontáž boxu pro pojistky  
Montáž boxu pro pojistky  
Montáž boxu pro pojistky  
Montáž boxu pro pojistky</t>
  </si>
  <si>
    <t>R48444452</t>
  </si>
  <si>
    <t>Box pro pojistky, umístitelný do racku 19"</t>
  </si>
  <si>
    <t>Box pro pojistky, umístitelný do racku 19'Box pro pojistky, umístitelný do racku 19'  
Box pro pojistky, umístitelný do racku 19'  
Box pro pojistky, umístitelný do racku 19'  
Box pro pojistky, umístitelný do racku 19'</t>
  </si>
  <si>
    <t>741120205</t>
  </si>
  <si>
    <t>Montáž vodič Cu izolovaný plný a laněný s PVC pláštěm žíla 50-70 mm2 volně (např. CY, CHAH-V)</t>
  </si>
  <si>
    <t>Montáž vodič Cu izolovaný plný a laněný s PVC pláštěm žíla 50-70 mm2 volně (např. CY, CHAH-V)Montáž vodičů izolovaných měděných bez ukončení uložených volně plných a laněných s PVC pláštěm, bezhalogenových, ohniodolných (např. CY, CHAH-V) průřezu žíly 50 až 70 mm2  
https://podminky.urs.cz/item/CS_URS_2024_01/741120205  
Montáž vodičů izolovaných měděných bez ukončení uložených volně plných a laněných s PVC pláštěm, bezhalogenových, ohniodolných (např. CY, CHAH-V) průřezu žíly 50 až 70 mm2  
https://podminky.urs.cz/item/CS_URS_2024_01/741120205  
Montáž vodičů izolovaných měděných bez ukončení uložených volně plných a laněných s PVC pláštěm, bezhalogenových, ohniodolných (např. CY, CHAH-V) průřezu žíly 50 až 70 mm2  
https://podminky.urs.cz/item/CS_URS_2024_01/741120205  
Montáž vodičů izolovaných měděných bez ukončení uložených volně plných a laněných s PVC pláštěm, bezhalogenových, ohniodolných (např. CY, CHAH-V) průřezu žíly 50 až 70 mm2  
https://podminky.urs.cz/item/CS_URS_2024_01/741120205</t>
  </si>
  <si>
    <t>34141033</t>
  </si>
  <si>
    <t>vodič propojovací flexibilní jádro Cu lanované izolace PVC 450/750V (H07V-K) 1x70mm2</t>
  </si>
  <si>
    <t>vodič propojovací flexibilní jádro Cu lanované izolace PVC 450/750V (H07V-K) 1x70mm2vodič propojovací flexibilní jádro Cu lanované izolace PVC 450/750V (H07V-K) 1x70mm2  
vodič propojovací flexibilní jádro Cu lanované izolace PVC 450/750V (H07V-K) 1x70mm2  
vodič propojovací flexibilní jádro Cu lanované izolace PVC 450/750V (H07V-K) 1x70mm2  
vodič propojovací flexibilní jádro Cu lanované izolace PVC 450/750V (H07V-K) 1x70mm2</t>
  </si>
  <si>
    <t>93</t>
  </si>
  <si>
    <t>RMAT0009.1</t>
  </si>
  <si>
    <t>Datový rozvaděč 47U 800x800mm, přední i zadní dveře perforované, vertikálně dělené, vysokozátěžový rack, nosnost min. 600kg</t>
  </si>
  <si>
    <t>Datový rozvaděč 47U 800x800mm, přední i zadní dveře perforované, vertikálně dělené, vysokozátěžový rack, nosnost min. 600kgDatový rozvaděč 47U 800x800mm, přední i zadní dveře perforované, vertikálně dělené, vysokozátěžový rack, nosnost min. 600kg  
Datový rozvaděč 47U 800x800mm, přední i zadní dveře perforované, vertikálně dělené, vysokozátěžový rack, nosnost min. 600kg  
Datový rozvaděč 47U 800x800mm, přední i zadní dveře perforované, vertikálně dělené, vysokozátěžový rack, nosnost min. 600kg  
Datový rozvaděč 47U 800x800mm, přední i zadní dveře perforované, vertikálně dělené, vysokozátěžový rack, nosnost min. 600kg</t>
  </si>
  <si>
    <t>RMAT0011.1</t>
  </si>
  <si>
    <t>742330021</t>
  </si>
  <si>
    <t>Montáž police do rozvaděče</t>
  </si>
  <si>
    <t>Montáž police do rozvaděčeMontáž strukturované kabeláže příslušenství a ostatní práce k rozvaděčům police  
https://podminky.urs.cz/item/CS_URS_2024_01/742330021  
Montáž strukturované kabeláže příslušenství a ostatní práce k rozvaděčům police  
https://podminky.urs.cz/item/CS_URS_2024_01/742330021  
Montáž strukturované kabeláže příslušenství a ostatní práce k rozvaděčům police  
https://podminky.urs.cz/item/CS_URS_2024_01/742330021  
Montáž strukturované kabeláže příslušenství a ostatní práce k rozvaděčům police  
https://podminky.urs.cz/item/CS_URS_2024_01/742330021</t>
  </si>
  <si>
    <t>police 19"vysokozátěžová 150kg, hlobka 615mm</t>
  </si>
  <si>
    <t>police 19'vysokozátěžová 150kg, hlobka 615mmpolice 19'vysokozátěžová 150kg, hlobka 615mm  
police 19'vysokozátěžová 150kg, hlobka 615mm  
police 19'vysokozátěžová 150kg, hlobka 615mm  
police 19'vysokozátěžová 150kg, hlobka 615mm</t>
  </si>
  <si>
    <t>D4.1.3</t>
  </si>
  <si>
    <t>Rack 03.03</t>
  </si>
  <si>
    <t>Datový rozvaděč 47U 800x800mm, přední i zadní dveře perforované, vertikálně dělené</t>
  </si>
  <si>
    <t>Datový rozvaděč 47U 800x800mm, přední i zadní dveře perforované, vertikálně dělenéDatový rozvaděč 47U 800x800mm, přední i zadní dveře perforované, vertikálně dělené  
Datový rozvaděč 47U 800x800mm, přední i zadní dveře perforované, vertikálně dělené  
Datový rozvaděč 47U 800x800mm, přední i zadní dveře perforované, vertikálně dělené  
Datový rozvaděč 47U 800x800mm, přední i zadní dveře perforované, vertikálně dělené</t>
  </si>
  <si>
    <t>R486246</t>
  </si>
  <si>
    <t>Napájecí panel 3U</t>
  </si>
  <si>
    <t>Napájecí panel 3UNapájecí panel 3U  
Napájecí panel 3U  
Napájecí panel 3U  
Napájecí panel 3U</t>
  </si>
  <si>
    <t>103</t>
  </si>
  <si>
    <t>104</t>
  </si>
  <si>
    <t>742330023</t>
  </si>
  <si>
    <t>Montáž vyvazovacího panelu 1U</t>
  </si>
  <si>
    <t>Montáž vyvazovacího panelu 1UMontáž strukturované kabeláže příslušenství a ostatní práce k rozvaděčům vyvazovacíhoho panelu 1U  
https://podminky.urs.cz/item/CS_URS_2024_01/742330023  
Montáž strukturované kabeláže příslušenství a ostatní práce k rozvaděčům vyvazovacíhoho panelu 1U  
https://podminky.urs.cz/item/CS_URS_2024_01/742330023  
Montáž strukturované kabeláže příslušenství a ostatní práce k rozvaděčům vyvazovacíhoho panelu 1U  
https://podminky.urs.cz/item/CS_URS_2024_01/742330023  
Montáž strukturované kabeláže příslušenství a ostatní práce k rozvaděčům vyvazovacíhoho panelu 1U  
https://podminky.urs.cz/item/CS_URS_2024_01/742330023</t>
  </si>
  <si>
    <t>105</t>
  </si>
  <si>
    <t>Svislý vyvazovací panel dvouřadý</t>
  </si>
  <si>
    <t>Svislý vyvazovací panel dvouřadýSvislý vyvazovací panel dvouřadý  
Svislý vyvazovací panel dvouřadý  
Svislý vyvazovací panel dvouřadý  
Svislý vyvazovací panel dvouřadý</t>
  </si>
  <si>
    <t>106</t>
  </si>
  <si>
    <t>742330023.1</t>
  </si>
  <si>
    <t>Montáž vyvazovacího panelu</t>
  </si>
  <si>
    <t>Montáž vyvazovacího paneluMontáž strukturované kabeláže příslušenství a ostatní práce k rozvaděčům vyvazovacíhoho panelu  
Montáž strukturované kabeláže příslušenství a ostatní práce k rozvaděčům vyvazovacíhoho panelu  
Montáž strukturované kabeláže příslušenství a ostatní práce k rozvaděčům vyvazovacíhoho panelu  
Montáž strukturované kabeláže příslušenství a ostatní práce k rozvaděčům vyvazovacíhoho panelu</t>
  </si>
  <si>
    <t>107</t>
  </si>
  <si>
    <t>R45246</t>
  </si>
  <si>
    <t>Kabelový organizér 2U</t>
  </si>
  <si>
    <t>Kabelový organizér 2UKabelový organizér 2U  
Kabelový organizér 2U  
Kabelový organizér 2U  
Kabelový organizér 2U</t>
  </si>
  <si>
    <t>108</t>
  </si>
  <si>
    <t>109</t>
  </si>
  <si>
    <t>patch panel 24 portů, UTP Cat 6a, osazený</t>
  </si>
  <si>
    <t>patch panel 24 portů, UTP Cat 6a, osazenýpatch panel 24 portů, UTP Cat 6a, osazený  
patch panel 24 portů, UTP Cat 6a, osazený  
patch panel 24 portů, UTP Cat 6a, osazený  
patch panel 24 portů, UTP Cat 6a, osazený</t>
  </si>
  <si>
    <t>110</t>
  </si>
  <si>
    <t>742330052</t>
  </si>
  <si>
    <t>Popis portů patchpanelu</t>
  </si>
  <si>
    <t>Popis portů patchpaneluMontáž strukturované kabeláže zásuvek datových popis portů patchpanelu  
https://podminky.urs.cz/item/CS_URS_2024_01/742330052  
Montáž strukturované kabeláže zásuvek datových popis portů patchpanelu  
https://podminky.urs.cz/item/CS_URS_2024_01/742330052  
Montáž strukturované kabeláže zásuvek datových popis portů patchpanelu  
https://podminky.urs.cz/item/CS_URS_2024_01/742330052  
Montáž strukturované kabeláže zásuvek datových popis portů patchpanelu  
https://podminky.urs.cz/item/CS_URS_2024_01/742330052</t>
  </si>
  <si>
    <t>111</t>
  </si>
  <si>
    <t>112</t>
  </si>
  <si>
    <t>switch 48 x RJ-45 10/100/1000 Mb/s, PoE+, 2x napájení , 4xGbit uplink SFP, L2</t>
  </si>
  <si>
    <t>switch 48 x RJ-45 10/100/1000 Mb/s, PoE+, 2x napájení , 4xGbit uplink SFP, L2switch 48 x RJ-45 10/100/1000 Mb/s, PoE+,  2x napájení , 4xGbit uplink SFP, L2</t>
  </si>
  <si>
    <t>113</t>
  </si>
  <si>
    <t>R462462</t>
  </si>
  <si>
    <t>114</t>
  </si>
  <si>
    <t>D4.1.4</t>
  </si>
  <si>
    <t>Rack 03.02</t>
  </si>
  <si>
    <t>115</t>
  </si>
  <si>
    <t>116</t>
  </si>
  <si>
    <t>117</t>
  </si>
  <si>
    <t>118</t>
  </si>
  <si>
    <t>119</t>
  </si>
  <si>
    <t>120</t>
  </si>
  <si>
    <t>121</t>
  </si>
  <si>
    <t>122</t>
  </si>
  <si>
    <t>123</t>
  </si>
  <si>
    <t>124</t>
  </si>
  <si>
    <t>R4661118</t>
  </si>
  <si>
    <t>ODF panel pro 144 vláken, kompletní, včetně 12x karta pro 12 vláken, ochran svarů a pigtailů</t>
  </si>
  <si>
    <t>ODF panel pro 144 vláken, kompletní, včetně 12x karta pro 12 vláken, ochran svarů a pigtailůODF panel pro 144 vláken, kompletní, včetně 12x karta pro 12 vláken, ochran svarů a pigtailů  
ODF panel pro 144 vláken, kompletní, včetně 12x karta pro 12 vláken, ochran svarů a pigtailů  
ODF panel pro 144 vláken, kompletní, včetně 12x karta pro 12 vláken, ochran svarů a pigtailů  
ODF panel pro 144 vláken, kompletní, včetně 12x karta pro 12 vláken, ochran svarů a pigtailů</t>
  </si>
  <si>
    <t>D4.1.5</t>
  </si>
  <si>
    <t>Racky 03.04 - 04.05</t>
  </si>
  <si>
    <t>125</t>
  </si>
  <si>
    <t>126</t>
  </si>
  <si>
    <t>127</t>
  </si>
  <si>
    <t>128</t>
  </si>
  <si>
    <t>129</t>
  </si>
  <si>
    <t>130</t>
  </si>
  <si>
    <t>D4.10</t>
  </si>
  <si>
    <t>Místnost 5.080</t>
  </si>
  <si>
    <t>383</t>
  </si>
  <si>
    <t>384</t>
  </si>
  <si>
    <t>RMAT0009.2</t>
  </si>
  <si>
    <t>Datový rozvaděč 47U 800x800mm, přední dveře perforované, rack dělený v poměru 2:1</t>
  </si>
  <si>
    <t>Datový rozvaděč 47U 800x800mm, přední dveře perforované, rack dělený v poměru 2:1Datový rozvaděč 47U 800x800mm, přední dveře perforované, rack dělený v poměru 2:1  
Datový rozvaděč 47U 800x800mm, přední dveře perforované, rack dělený v poměru 2:1  
Datový rozvaděč 47U 800x800mm, přední dveře perforované, rack dělený v poměru 2:1  
Datový rozvaděč 47U 800x800mm, přední dveře perforované, rack dělený v poměru 2:1</t>
  </si>
  <si>
    <t>385</t>
  </si>
  <si>
    <t>386</t>
  </si>
  <si>
    <t>387</t>
  </si>
  <si>
    <t>388</t>
  </si>
  <si>
    <t>389</t>
  </si>
  <si>
    <t>390</t>
  </si>
  <si>
    <t>391</t>
  </si>
  <si>
    <t>392</t>
  </si>
  <si>
    <t>393</t>
  </si>
  <si>
    <t>394</t>
  </si>
  <si>
    <t>395</t>
  </si>
  <si>
    <t>37451145</t>
  </si>
  <si>
    <t>panel vyvazovací 5x plastové oko s průchody 1U 19"</t>
  </si>
  <si>
    <t>panel vyvazovací 5x plastové oko s průchody 1U 19'panel vyvazovací 5x plastové oko s průchody 1U 19'  
panel vyvazovací 5x plastové oko s průchody 1U 19'  
panel vyvazovací 5x plastové oko s průchody 1U 19'  
panel vyvazovací 5x plastové oko s průchody 1U 19'</t>
  </si>
  <si>
    <t>396</t>
  </si>
  <si>
    <t>742330025</t>
  </si>
  <si>
    <t>Montáž patch panelu IDSN, 50 portů</t>
  </si>
  <si>
    <t>Montáž patch panelu IDSN, 50 portůMontáž strukturované kabeláže příslušenství a ostatní práce k rozvaděčům patch panelu IDSN, 50 portů  
https://podminky.urs.cz/item/CS_URS_2024_01/742330025  
Montáž strukturované kabeláže příslušenství a ostatní práce k rozvaděčům patch panelu IDSN, 50 portů  
https://podminky.urs.cz/item/CS_URS_2024_01/742330025  
Montáž strukturované kabeláže příslušenství a ostatní práce k rozvaděčům patch panelu IDSN, 50 portů  
https://podminky.urs.cz/item/CS_URS_2024_01/742330025  
Montáž strukturované kabeláže příslušenství a ostatní práce k rozvaděčům patch panelu IDSN, 50 portů  
https://podminky.urs.cz/item/CS_URS_2024_01/742330025</t>
  </si>
  <si>
    <t>397</t>
  </si>
  <si>
    <t>37451140</t>
  </si>
  <si>
    <t>patch panel telefonní ISDN 1U 50 portů 19"</t>
  </si>
  <si>
    <t>patch panel telefonní ISDN 1U 50 portů 19'patch panel telefonní ISDN 1U 50 portů 19'  
patch panel telefonní ISDN 1U 50 portů 19'  
patch panel telefonní ISDN 1U 50 portů 19'  
patch panel telefonní ISDN 1U 50 portů 19'</t>
  </si>
  <si>
    <t>398</t>
  </si>
  <si>
    <t>399</t>
  </si>
  <si>
    <t>RMAT0020</t>
  </si>
  <si>
    <t>Optická vana 2U pro 24 vláken SM 9/125um, koncovky E2000, kompletní, včetně ochran svárů a pigtailů</t>
  </si>
  <si>
    <t>Optická vana 2U pro 24 vláken SM 9/125um, koncovky E2000, kompletní, včetně ochran svárů a pigtailůOptická vana 2U pro 24 vláken SM 9/125um, koncovky E2000, kompletní, včetně ochran svárů a pigtailů  
Optická vana 2U pro 24 vláken SM 9/125um, koncovky E2000, kompletní, včetně ochran svárů a pigtailů  
Optická vana 2U pro 24 vláken SM 9/125um, koncovky E2000, kompletní, včetně ochran svárů a pigtailů  
Optická vana 2U pro 24 vláken SM 9/125um, koncovky E2000, kompletní, včetně ochran svárů a pigtailů</t>
  </si>
  <si>
    <t>400</t>
  </si>
  <si>
    <t>401</t>
  </si>
  <si>
    <t>switch 48 x RJ-45 10/100/1000 Mb/s, 2x napájení , 4xGbit uplink SFP, L2</t>
  </si>
  <si>
    <t>switch 48 x RJ-45 10/100/1000 Mb/s, 2x napájení , 4xGbit uplink SFP, L2switch 48 x RJ-45 10/100/1000 Mb/s, 2x napájení , 4xGbit uplink SFP, L2</t>
  </si>
  <si>
    <t>402</t>
  </si>
  <si>
    <t>403</t>
  </si>
  <si>
    <t>404</t>
  </si>
  <si>
    <t>R5546414</t>
  </si>
  <si>
    <t>SFP+ 1Gbps, cisco kompatibilní</t>
  </si>
  <si>
    <t>SFP+ 1Gbps, cisco kompatibilníSFP+ 1Gbps, cisco kompatibilní  
SFP+ 1Gbps, cisco kompatibilní  
SFP+ 1Gbps, cisco kompatibilní  
SFP+ 1Gbps, cisco kompatibilní</t>
  </si>
  <si>
    <t>405</t>
  </si>
  <si>
    <t>406</t>
  </si>
  <si>
    <t>RMAT0021.1</t>
  </si>
  <si>
    <t>UPS 2200VA, montáž do racku 2U</t>
  </si>
  <si>
    <t>UPS 2200VA, montáž do racku 2UUPS 2200VA, montáž do racku 2U  
UPS 2200VA, montáž do racku 2U  
UPS 2200VA, montáž do racku 2U  
UPS 2200VA, montáž do racku 2U</t>
  </si>
  <si>
    <t>D4.2.1</t>
  </si>
  <si>
    <t>Rack 01.01</t>
  </si>
  <si>
    <t>131</t>
  </si>
  <si>
    <t>132</t>
  </si>
  <si>
    <t>133</t>
  </si>
  <si>
    <t>134</t>
  </si>
  <si>
    <t>135</t>
  </si>
  <si>
    <t>136</t>
  </si>
  <si>
    <t>137</t>
  </si>
  <si>
    <t>138</t>
  </si>
  <si>
    <t>139</t>
  </si>
  <si>
    <t>140</t>
  </si>
  <si>
    <t>141</t>
  </si>
  <si>
    <t>142</t>
  </si>
  <si>
    <t>143</t>
  </si>
  <si>
    <t>144</t>
  </si>
  <si>
    <t>145</t>
  </si>
  <si>
    <t>146</t>
  </si>
  <si>
    <t>147</t>
  </si>
  <si>
    <t>D4.2.2</t>
  </si>
  <si>
    <t>Rack 01.02</t>
  </si>
  <si>
    <t>148</t>
  </si>
  <si>
    <t>149</t>
  </si>
  <si>
    <t>150</t>
  </si>
  <si>
    <t>151</t>
  </si>
  <si>
    <t>152</t>
  </si>
  <si>
    <t>153</t>
  </si>
  <si>
    <t>154</t>
  </si>
  <si>
    <t>155</t>
  </si>
  <si>
    <t>156</t>
  </si>
  <si>
    <t>157</t>
  </si>
  <si>
    <t>158</t>
  </si>
  <si>
    <t>159</t>
  </si>
  <si>
    <t>switch 48 x RJ-45 10/100/1000 Mb/s, 2x napájení , 4xGbit uplink SFP, L2switch 48 x RJ-45 10/100/1000 Mb/s, 2x napájení , 4xGbit uplink SFP, L2  
switch 48 x RJ-45 10/100/1000 Mb/s, 2x napájení , 4xGbit uplink SFP, L2  
switch 48 x RJ-45 10/100/1000 Mb/s, 2x napájení , 4xGbit uplink SFP, L2  
switch 48 x RJ-45 10/100/1000 Mb/s, 2x napájení , 4xGbit uplink SFP, L2</t>
  </si>
  <si>
    <t>160</t>
  </si>
  <si>
    <t>161</t>
  </si>
  <si>
    <t>162</t>
  </si>
  <si>
    <t>163</t>
  </si>
  <si>
    <t>164</t>
  </si>
  <si>
    <t>D4.3.1</t>
  </si>
  <si>
    <t>165</t>
  </si>
  <si>
    <t>166</t>
  </si>
  <si>
    <t>167</t>
  </si>
  <si>
    <t>168</t>
  </si>
  <si>
    <t>169</t>
  </si>
  <si>
    <t>170</t>
  </si>
  <si>
    <t>171</t>
  </si>
  <si>
    <t>172</t>
  </si>
  <si>
    <t>173</t>
  </si>
  <si>
    <t>174</t>
  </si>
  <si>
    <t>175</t>
  </si>
  <si>
    <t>176</t>
  </si>
  <si>
    <t>177</t>
  </si>
  <si>
    <t>178</t>
  </si>
  <si>
    <t>179</t>
  </si>
  <si>
    <t>180</t>
  </si>
  <si>
    <t>181</t>
  </si>
  <si>
    <t>D4.3.2</t>
  </si>
  <si>
    <t>182</t>
  </si>
  <si>
    <t>183</t>
  </si>
  <si>
    <t>184</t>
  </si>
  <si>
    <t>185</t>
  </si>
  <si>
    <t>186</t>
  </si>
  <si>
    <t>187</t>
  </si>
  <si>
    <t>188</t>
  </si>
  <si>
    <t>189</t>
  </si>
  <si>
    <t>190</t>
  </si>
  <si>
    <t>191</t>
  </si>
  <si>
    <t>192</t>
  </si>
  <si>
    <t>193</t>
  </si>
  <si>
    <t>194</t>
  </si>
  <si>
    <t>195</t>
  </si>
  <si>
    <t>196</t>
  </si>
  <si>
    <t>197</t>
  </si>
  <si>
    <t>198</t>
  </si>
  <si>
    <t>D4.4.1</t>
  </si>
  <si>
    <t>199</t>
  </si>
  <si>
    <t>200</t>
  </si>
  <si>
    <t>RMAT0009.3</t>
  </si>
  <si>
    <t>Datový rozvaděč 47U 800x800mm, přední dveře perforované, vertikálně dělené</t>
  </si>
  <si>
    <t>Datový rozvaděč 47U 800x800mm, přední dveře perforované, vertikálně dělenéDatový rozvaděč 47U 800x800mm, přední dveře perforované, vertikálně dělené  
Datový rozvaděč 47U 800x800mm, přední dveře perforované, vertikálně dělené  
Datový rozvaděč 47U 800x800mm, přední dveře perforované, vertikálně dělené  
Datový rozvaděč 47U 800x800mm, přední dveře perforované, vertikálně dělené</t>
  </si>
  <si>
    <t>201</t>
  </si>
  <si>
    <t>202</t>
  </si>
  <si>
    <t>203</t>
  </si>
  <si>
    <t>204</t>
  </si>
  <si>
    <t>205</t>
  </si>
  <si>
    <t>206</t>
  </si>
  <si>
    <t>207</t>
  </si>
  <si>
    <t>208</t>
  </si>
  <si>
    <t>209</t>
  </si>
  <si>
    <t>210</t>
  </si>
  <si>
    <t>211</t>
  </si>
  <si>
    <t>212</t>
  </si>
  <si>
    <t>213</t>
  </si>
  <si>
    <t>214</t>
  </si>
  <si>
    <t>215</t>
  </si>
  <si>
    <t>D4.4.2</t>
  </si>
  <si>
    <t>216</t>
  </si>
  <si>
    <t>217</t>
  </si>
  <si>
    <t>218</t>
  </si>
  <si>
    <t>219</t>
  </si>
  <si>
    <t>220</t>
  </si>
  <si>
    <t>221</t>
  </si>
  <si>
    <t>222</t>
  </si>
  <si>
    <t>223</t>
  </si>
  <si>
    <t>224</t>
  </si>
  <si>
    <t>225</t>
  </si>
  <si>
    <t>226</t>
  </si>
  <si>
    <t>227</t>
  </si>
  <si>
    <t>228</t>
  </si>
  <si>
    <t>229</t>
  </si>
  <si>
    <t>230</t>
  </si>
  <si>
    <t>231</t>
  </si>
  <si>
    <t>232</t>
  </si>
  <si>
    <t>D4.5</t>
  </si>
  <si>
    <t>Místnost 2.127</t>
  </si>
  <si>
    <t>233</t>
  </si>
  <si>
    <t>234</t>
  </si>
  <si>
    <t>235</t>
  </si>
  <si>
    <t>236</t>
  </si>
  <si>
    <t>237</t>
  </si>
  <si>
    <t>238</t>
  </si>
  <si>
    <t>239</t>
  </si>
  <si>
    <t>240</t>
  </si>
  <si>
    <t>241</t>
  </si>
  <si>
    <t>242</t>
  </si>
  <si>
    <t>243</t>
  </si>
  <si>
    <t>244</t>
  </si>
  <si>
    <t>245</t>
  </si>
  <si>
    <t>246</t>
  </si>
  <si>
    <t>247</t>
  </si>
  <si>
    <t>248</t>
  </si>
  <si>
    <t>249</t>
  </si>
  <si>
    <t>250</t>
  </si>
  <si>
    <t>251</t>
  </si>
  <si>
    <t>252</t>
  </si>
  <si>
    <t>253</t>
  </si>
  <si>
    <t>254</t>
  </si>
  <si>
    <t>255</t>
  </si>
  <si>
    <t>256</t>
  </si>
  <si>
    <t>D4.6.1</t>
  </si>
  <si>
    <t>257</t>
  </si>
  <si>
    <t>258</t>
  </si>
  <si>
    <t>259</t>
  </si>
  <si>
    <t>260</t>
  </si>
  <si>
    <t>261</t>
  </si>
  <si>
    <t>262</t>
  </si>
  <si>
    <t>263</t>
  </si>
  <si>
    <t>264</t>
  </si>
  <si>
    <t>265</t>
  </si>
  <si>
    <t>266</t>
  </si>
  <si>
    <t>267</t>
  </si>
  <si>
    <t>268</t>
  </si>
  <si>
    <t>269</t>
  </si>
  <si>
    <t>270</t>
  </si>
  <si>
    <t>271</t>
  </si>
  <si>
    <t>272</t>
  </si>
  <si>
    <t>273</t>
  </si>
  <si>
    <t>D4.6.2</t>
  </si>
  <si>
    <t>274</t>
  </si>
  <si>
    <t>275</t>
  </si>
  <si>
    <t>276</t>
  </si>
  <si>
    <t>277</t>
  </si>
  <si>
    <t>278</t>
  </si>
  <si>
    <t>279</t>
  </si>
  <si>
    <t>280</t>
  </si>
  <si>
    <t>281</t>
  </si>
  <si>
    <t>282</t>
  </si>
  <si>
    <t>283</t>
  </si>
  <si>
    <t>284</t>
  </si>
  <si>
    <t>285</t>
  </si>
  <si>
    <t>286</t>
  </si>
  <si>
    <t>287</t>
  </si>
  <si>
    <t>288</t>
  </si>
  <si>
    <t>289</t>
  </si>
  <si>
    <t>290</t>
  </si>
  <si>
    <t>D4.7.1</t>
  </si>
  <si>
    <t>291</t>
  </si>
  <si>
    <t>292</t>
  </si>
  <si>
    <t>293</t>
  </si>
  <si>
    <t>294</t>
  </si>
  <si>
    <t>295</t>
  </si>
  <si>
    <t>296</t>
  </si>
  <si>
    <t>297</t>
  </si>
  <si>
    <t>298</t>
  </si>
  <si>
    <t>299</t>
  </si>
  <si>
    <t>300</t>
  </si>
  <si>
    <t>301</t>
  </si>
  <si>
    <t>302</t>
  </si>
  <si>
    <t>303</t>
  </si>
  <si>
    <t>304</t>
  </si>
  <si>
    <t>305</t>
  </si>
  <si>
    <t>306</t>
  </si>
  <si>
    <t>307</t>
  </si>
  <si>
    <t>D4.7.2</t>
  </si>
  <si>
    <t>308</t>
  </si>
  <si>
    <t>309</t>
  </si>
  <si>
    <t>310</t>
  </si>
  <si>
    <t>311</t>
  </si>
  <si>
    <t>312</t>
  </si>
  <si>
    <t>313</t>
  </si>
  <si>
    <t>314</t>
  </si>
  <si>
    <t>315</t>
  </si>
  <si>
    <t>316</t>
  </si>
  <si>
    <t>317</t>
  </si>
  <si>
    <t>318</t>
  </si>
  <si>
    <t>319</t>
  </si>
  <si>
    <t>320</t>
  </si>
  <si>
    <t>321</t>
  </si>
  <si>
    <t>322</t>
  </si>
  <si>
    <t>323</t>
  </si>
  <si>
    <t>324</t>
  </si>
  <si>
    <t>D4.8</t>
  </si>
  <si>
    <t>Místnost 3.081</t>
  </si>
  <si>
    <t>325</t>
  </si>
  <si>
    <t>326</t>
  </si>
  <si>
    <t>327</t>
  </si>
  <si>
    <t>328</t>
  </si>
  <si>
    <t>329</t>
  </si>
  <si>
    <t>330</t>
  </si>
  <si>
    <t>331</t>
  </si>
  <si>
    <t>332</t>
  </si>
  <si>
    <t>333</t>
  </si>
  <si>
    <t>334</t>
  </si>
  <si>
    <t>335</t>
  </si>
  <si>
    <t>336</t>
  </si>
  <si>
    <t>337</t>
  </si>
  <si>
    <t>338</t>
  </si>
  <si>
    <t>339</t>
  </si>
  <si>
    <t>340</t>
  </si>
  <si>
    <t>341</t>
  </si>
  <si>
    <t>342</t>
  </si>
  <si>
    <t>343</t>
  </si>
  <si>
    <t>344</t>
  </si>
  <si>
    <t>345</t>
  </si>
  <si>
    <t>346</t>
  </si>
  <si>
    <t>347</t>
  </si>
  <si>
    <t>348</t>
  </si>
  <si>
    <t>D4.9.1</t>
  </si>
  <si>
    <t>349</t>
  </si>
  <si>
    <t>350</t>
  </si>
  <si>
    <t>351</t>
  </si>
  <si>
    <t>352</t>
  </si>
  <si>
    <t>353</t>
  </si>
  <si>
    <t>354</t>
  </si>
  <si>
    <t>355</t>
  </si>
  <si>
    <t>356</t>
  </si>
  <si>
    <t>357</t>
  </si>
  <si>
    <t>358</t>
  </si>
  <si>
    <t>359</t>
  </si>
  <si>
    <t>360</t>
  </si>
  <si>
    <t>361</t>
  </si>
  <si>
    <t>362</t>
  </si>
  <si>
    <t>363</t>
  </si>
  <si>
    <t>364</t>
  </si>
  <si>
    <t>365</t>
  </si>
  <si>
    <t>D4.9.2</t>
  </si>
  <si>
    <t>366</t>
  </si>
  <si>
    <t>367</t>
  </si>
  <si>
    <t>368</t>
  </si>
  <si>
    <t>369</t>
  </si>
  <si>
    <t>370</t>
  </si>
  <si>
    <t>371</t>
  </si>
  <si>
    <t>372</t>
  </si>
  <si>
    <t>373</t>
  </si>
  <si>
    <t>374</t>
  </si>
  <si>
    <t>375</t>
  </si>
  <si>
    <t>376</t>
  </si>
  <si>
    <t>377</t>
  </si>
  <si>
    <t>378</t>
  </si>
  <si>
    <t>379</t>
  </si>
  <si>
    <t>380</t>
  </si>
  <si>
    <t>381</t>
  </si>
  <si>
    <t>382</t>
  </si>
  <si>
    <t>407</t>
  </si>
  <si>
    <t>408</t>
  </si>
  <si>
    <t>409</t>
  </si>
  <si>
    <t>Pol108</t>
  </si>
  <si>
    <t>410</t>
  </si>
  <si>
    <t>Pol163</t>
  </si>
  <si>
    <t>Průrazy stěn do velikosti 50 x 50 mm</t>
  </si>
  <si>
    <t>Průrazy stěn do velikosti 50 x 50 mmPrůrazy stěn do velikosti 50 x 50 mm  
Průrazy stěn do velikosti 50 x 50 mm  
Průrazy stěn do velikosti 50 x 50 mm  
Průrazy stěn do velikosti 50 x 50 mm</t>
  </si>
  <si>
    <t>411</t>
  </si>
  <si>
    <t>Pol137</t>
  </si>
  <si>
    <t>412</t>
  </si>
  <si>
    <t>413</t>
  </si>
  <si>
    <t>414</t>
  </si>
  <si>
    <t>415</t>
  </si>
  <si>
    <t>416</t>
  </si>
  <si>
    <t>R941246212</t>
  </si>
  <si>
    <t>Nastavení a programování aktivních prvků</t>
  </si>
  <si>
    <t>Nastavení a programování aktivních prvkůNastavení a programování aktivních prvků  
Nastavení a programování aktivních prvků  
Nastavení a programování aktivních prvků  
Nastavení a programování aktivních prvků</t>
  </si>
  <si>
    <t>418</t>
  </si>
  <si>
    <t>419</t>
  </si>
  <si>
    <t xml:space="preserve">  D.1.2.7.2</t>
  </si>
  <si>
    <t>Jiné sdělovací zařízení - SSK Drážní úřad</t>
  </si>
  <si>
    <t>D.1.2.7.2</t>
  </si>
  <si>
    <t>Konektor RJ 45, UTP Cat 6a</t>
  </si>
  <si>
    <t>Konektor RJ 45, UTP Cat 6aKonektor RJ 45, UTP Cat 6a  
Konektor RJ 45, UTP Cat 6a  
Konektor RJ 45, UTP Cat 6a  
Konektor RJ 45, UTP Cat 6a</t>
  </si>
  <si>
    <t>spojka RJ-45/RJ-45 keystone otvor UTP Cat6a</t>
  </si>
  <si>
    <t>spojka RJ-45/RJ-45 keystone otvor UTP Cat6aspojka RJ-45/RJ-45 keystone otvor UTP Cat6a  
spojka RJ-45/RJ-45 keystone otvor UTP Cat6a  
spojka RJ-45/RJ-45 keystone otvor UTP Cat6a  
spojka RJ-45/RJ-45 keystone otvor UTP Cat6a</t>
  </si>
  <si>
    <t>34121070</t>
  </si>
  <si>
    <t>kabel sdělovací stíněný laminovanou Al fólií s příložným Cu drátem jádro Cu plné izolace PVC plášť PVC 100V (SYKFY) 25x2x0,5mm2</t>
  </si>
  <si>
    <t>kabel sdělovací stíněný laminovanou Al fólií s příložným Cu drátem jádro Cu plné izolace PVC plášť PVC 100V (SYKFY) 25x2x0,5mm2kabel sdělovací stíněný laminovanou Al fólií s příložným Cu drátem jádro Cu plné izolace PVC plášť PVC 100V (SYKFY) 25x2x0,5mm2  
kabel sdělovací stíněný laminovanou Al fólií s příložným Cu drátem jádro Cu plné izolace PVC plášť PVC 100V (SYKFY) 25x2x0,5mm2  
kabel sdělovací stíněný laminovanou Al fólií s příložným Cu drátem jádro Cu plné izolace PVC plášť PVC 100V (SYKFY) 25x2x0,5mm2  
kabel sdělovací stíněný laminovanou Al fólií s příložným Cu drátem jádro Cu plné izolace PVC plášť PVC 100V (SYKFY) 25x2x0,5mm2</t>
  </si>
  <si>
    <t>Montáž zářezového pásku, včetně napojení kabelu</t>
  </si>
  <si>
    <t>Montáž zářezového pásku, včetně napojení kabeluMontáž zářezového pásku, včetně napojení kabelu  
Montáž zářezového pásku, včetně napojení kabelu  
Montáž zářezového pásku, včetně napojení kabelu  
Montáž zářezového pásku, včetně napojení kabelu</t>
  </si>
  <si>
    <t>220182036</t>
  </si>
  <si>
    <t>Zafukování mikrotrubičky HDPE do trubky samostatně</t>
  </si>
  <si>
    <t>Zafukování mikrotrubičky HDPE do trubky samostatněZafukování mikrotrubičky HDPE samostatně  
https://podminky.urs.cz/item/CS_URS_2024_01/220182036  
Zafukování mikrotrubičky HDPE samostatně  
https://podminky.urs.cz/item/CS_URS_2024_01/220182036  
Zafukování mikrotrubičky HDPE samostatně  
https://podminky.urs.cz/item/CS_URS_2024_01/220182036  
Zafukování mikrotrubičky HDPE samostatně  
https://podminky.urs.cz/item/CS_URS_2024_01/220182036</t>
  </si>
  <si>
    <t>220182034</t>
  </si>
  <si>
    <t>Zafukování optického kabelu do trubky nebo mikrotrubičky HDPE</t>
  </si>
  <si>
    <t>Zafukování optického kabelu do trubky nebo mikrotrubičky HDPEZafukování optického kabelu do trubky nebo mikrotrubičky HDPE  
https://podminky.urs.cz/item/CS_URS_2024_01/220182034  
Zafukování optického kabelu do trubky nebo mikrotrubičky HDPE  
https://podminky.urs.cz/item/CS_URS_2024_01/220182034  
Zafukování optického kabelu do trubky nebo mikrotrubičky HDPE  
https://podminky.urs.cz/item/CS_URS_2024_01/220182034  
Zafukování optického kabelu do trubky nebo mikrotrubičky HDPE  
https://podminky.urs.cz/item/CS_URS_2024_01/220182034</t>
  </si>
  <si>
    <t>34123033</t>
  </si>
  <si>
    <t>kabel datový optický OS zafukovací MICRO 24 vláken 9/125 plášť HDPE</t>
  </si>
  <si>
    <t>kabel datový optický OS zafukovací MICRO 24 vláken 9/125 plášť HDPEkabel datový optický OS zafukovací MICRO 24 vláken 9/125 plášť HDPE  
kabel datový optický OS zafukovací MICRO 24 vláken 9/125 plášť HDPE  
kabel datový optický OS zafukovací MICRO 24 vláken 9/125 plášť HDPE  
kabel datový optický OS zafukovací MICRO 24 vláken 9/125 plášť HDPE</t>
  </si>
  <si>
    <t>34123028</t>
  </si>
  <si>
    <t>kabel datový optický OS zafukovací MINI 4 vlákna 9/125 plášť HDPE</t>
  </si>
  <si>
    <t>kabel datový optický OS zafukovací MINI 4 vlákna 9/125 plášť HDPEkabel datový optický OS zafukovací MINI 4 vlákna 9/125 plášť HDPE  
kabel datový optický OS zafukovací MINI 4 vlákna 9/125 plášť HDPE  
kabel datový optický OS zafukovací MINI 4 vlákna 9/125 plášť HDPE  
kabel datový optický OS zafukovací MINI 4 vlákna 9/125 plášť HDPE</t>
  </si>
  <si>
    <t>Kabelový žlab 100x60, kompletní</t>
  </si>
  <si>
    <t>Kabelový žlab 100x60, kompletníKabelový žlab 100x60, kompletní  
Kabelový žlab 100x60, kompletní  
Kabelový žlab 100x60, kompletní  
Kabelový žlab 100x60, kompletní</t>
  </si>
  <si>
    <t>žlab kabelový 200x60, kompletní</t>
  </si>
  <si>
    <t>žlab kabelový 200x60, kompletnížlab kabelový 200x60, kompletní  
žlab kabelový 200x60, kompletní  
žlab kabelový 200x60, kompletní  
žlab kabelový 200x60, kompletní</t>
  </si>
  <si>
    <t>Kabelový žlab 150x60, kompletní</t>
  </si>
  <si>
    <t>Kabelový žlab 150x60, kompletníKabelový žlab 150x60, kompletní  
Kabelový žlab 150x60, kompletní  
Kabelový žlab 150x60, kompletní  
Kabelový žlab 150x60, kompletní</t>
  </si>
  <si>
    <t>Kabelový žlab, 300 x 60, kompletní</t>
  </si>
  <si>
    <t>Kabelový žlab, 300 x 60, kompletníKabelový žlab, 300 x 60, kompletní  
Kabelový žlab, 300 x 60, kompletní  
Kabelový žlab, 300 x 60, kompletní  
Kabelový žlab, 300 x 60, kompletní</t>
  </si>
  <si>
    <t>D4.1</t>
  </si>
  <si>
    <t>Místnost 2.025</t>
  </si>
  <si>
    <t>patch panel 24 portů, UTP Cat 6a, osazené</t>
  </si>
  <si>
    <t>patch panel 24 portů, UTP Cat 6a, osazenépatch panel 24 portů, UTP Cat 6a, osazené  
patch panel 24 portů, UTP Cat 6a, osazené  
patch panel 24 portů, UTP Cat 6a, osazené  
patch panel 24 portů, UTP Cat 6a, osazené</t>
  </si>
  <si>
    <t>Optická vana 24 portů pro SM 9/125um, koncovky E2000, kompletné, včetně ochran svárů a pigtailů</t>
  </si>
  <si>
    <t>Optická vana 24 portů pro SM 9/125um, koncovky E2000, kompletné, včetně ochran svárů a pigtailůOptická vana 24 portů pro SM 9/125um, koncovky E2000, kompletné, včetně ochran svárů a pigtailů  
Optická vana 24 portů pro SM 9/125um, koncovky E2000, kompletné, včetně ochran svárů a pigtailů  
Optická vana 24 portů pro SM 9/125um, koncovky E2000, kompletné, včetně ochran svárů a pigtailů  
Optická vana 24 portů pro SM 9/125um, koncovky E2000, kompletné, včetně ochran svárů a pigtailů</t>
  </si>
  <si>
    <t>742330035</t>
  </si>
  <si>
    <t>Montáž patch panelu IDSN, 25 portů</t>
  </si>
  <si>
    <t>Montáž patch panelu IDSN, 25 portůMontáž strukturované kabeláže příslušenství a ostatní práce k rozvaděčům patch panelu IDSN, 25 portů  
https://podminky.urs.cz/item/CS_URS_2024_01/742330035  
Montáž strukturované kabeláže příslušenství a ostatní práce k rozvaděčům patch panelu IDSN, 25 portů  
https://podminky.urs.cz/item/CS_URS_2024_01/742330035  
Montáž strukturované kabeláže příslušenství a ostatní práce k rozvaděčům patch panelu IDSN, 25 portů  
https://podminky.urs.cz/item/CS_URS_2024_01/742330035  
Montáž strukturované kabeláže příslušenství a ostatní práce k rozvaděčům patch panelu IDSN, 25 portů  
https://podminky.urs.cz/item/CS_URS_2024_01/742330035</t>
  </si>
  <si>
    <t>37451135</t>
  </si>
  <si>
    <t>patch panel telefonní ISDN 1U 25 portů 19"</t>
  </si>
  <si>
    <t>patch panel telefonní ISDN 1U 25 portů 19'patch panel telefonní ISDN 1U 25 portů 19'  
patch panel telefonní ISDN 1U 25 portů 19'  
patch panel telefonní ISDN 1U 25 portů 19'  
patch panel telefonní ISDN 1U 25 portů 19'</t>
  </si>
  <si>
    <t>D4.2</t>
  </si>
  <si>
    <t>Místnost 3.017</t>
  </si>
  <si>
    <t>D4.3</t>
  </si>
  <si>
    <t>Místnost 4.005</t>
  </si>
  <si>
    <t>D4.4</t>
  </si>
  <si>
    <t>Místnost 5.015</t>
  </si>
  <si>
    <t>Místnost 6.003</t>
  </si>
  <si>
    <t xml:space="preserve">  D.1.2.7.3</t>
  </si>
  <si>
    <t>Dočasný stav DÚ</t>
  </si>
  <si>
    <t>D.1.2.7.3</t>
  </si>
  <si>
    <t>Optické propoje</t>
  </si>
  <si>
    <t>RMAT0001.1</t>
  </si>
  <si>
    <t>R-položky</t>
  </si>
  <si>
    <t>Úpravy mezipatro</t>
  </si>
  <si>
    <t>741313231</t>
  </si>
  <si>
    <t>Montáž zásuvek průmyslových nástěnných provedení IP 44 2P+PE 16 A se zapojením vodičů</t>
  </si>
  <si>
    <t>Montáž zásuvek průmyslových nástěnných provedení IP 44 2P+PE 16 A se zapojením vodičůMontáž zásuvek průmyslových se zapojením vodičů nástěnných, provedení IP 44 2P+PE 16 A  
https://podminky.urs.cz/item/CS_URS_2024_01/741313231  
Montáž zásuvek průmyslových se zapojením vodičů nástěnných, provedení IP 44 2P+PE 16 A  
https://podminky.urs.cz/item/CS_URS_2024_01/741313231  
Montáž zásuvek průmyslových se zapojením vodičů nástěnných, provedení IP 44 2P+PE 16 A  
https://podminky.urs.cz/item/CS_URS_2024_01/741313231  
Montáž zásuvek průmyslových se zapojením vodičů nástěnných, provedení IP 44 2P+PE 16 A  
https://podminky.urs.cz/item/CS_URS_2024_01/741313231</t>
  </si>
  <si>
    <t>35811475</t>
  </si>
  <si>
    <t>zásuvka nástěnná 16A - 3pól, řazení 2P+PE IP44, šroubové svorky</t>
  </si>
  <si>
    <t>zásuvka nástěnná 16A - 3pól, řazení 2P+PE IP44, šroubové svorkyzásuvka nástěnná 16A - 3pól, řazení 2P+PE IP44, šroubové svorky  
zásuvka nástěnná 16A - 3pól, řazení 2P+PE IP44, šroubové svorky  
zásuvka nástěnná 16A - 3pól, řazení 2P+PE IP44, šroubové svorky  
zásuvka nástěnná 16A - 3pól, řazení 2P+PE IP44, šroubové svorky</t>
  </si>
  <si>
    <t>741110501</t>
  </si>
  <si>
    <t>Montáž lišta a kanálek protahovací šířky do 60 mm</t>
  </si>
  <si>
    <t>Montáž lišta a kanálek protahovací šířky do 60 mmMontáž lišt a kanálků elektroinstalačních se spojkami, ohyby a rohy a s nasunutím do krabic protahovacích, šířky do 60 mm  
https://podminky.urs.cz/item/CS_URS_2024_01/741110501  
Montáž lišt a kanálků elektroinstalačních se spojkami, ohyby a rohy a s nasunutím do krabic protahovacích, šířky do 60 mm  
https://podminky.urs.cz/item/CS_URS_2024_01/741110501  
Montáž lišt a kanálků elektroinstalačních se spojkami, ohyby a rohy a s nasunutím do krabic protahovacích, šířky do 60 mm  
https://podminky.urs.cz/item/CS_URS_2024_01/741110501  
Montáž lišt a kanálků elektroinstalačních se spojkami, ohyby a rohy a s nasunutím do krabic protahovacích, šířky do 60 mm  
https://podminky.urs.cz/item/CS_URS_2024_01/741110501</t>
  </si>
  <si>
    <t>34571004</t>
  </si>
  <si>
    <t>lišta elektroinstalační hranatá PVC 20x20mm</t>
  </si>
  <si>
    <t>lišta elektroinstalační hranatá PVC 20x20mmlišta elektroinstalační hranatá PVC 20x20mm  
lišta elektroinstalační hranatá PVC 20x20mm  
lišta elektroinstalační hranatá PVC 20x20mm  
lišta elektroinstalační hranatá PVC 20x20mm</t>
  </si>
  <si>
    <t>741120101</t>
  </si>
  <si>
    <t>Montáž vodič Cu izolovaný plný a laněný s PVC pláštěm žíla 0,15-16 mm2 zatažený (např. CY, CHAH-V)</t>
  </si>
  <si>
    <t>Montáž vodič Cu izolovaný plný a laněný s PVC pláštěm žíla 0,15-16 mm2 zatažený (např. CY, CHAH-V)Montáž vodičů izolovaných měděných bez ukončení uložených v trubkách nebo lištách zatažených plných a laněných s PVC pláštěm, bezhalogenových, ohniodolných (např. CY, CHAH-V) průřezu žíly 0,15 až 16 mm2  
https://podminky.urs.cz/item/CS_URS_2024_01/741120101  
Montáž vodičů izolovaných měděných bez ukončení uložených v trubkách nebo lištách zatažených plných a laněných s PVC pláštěm, bezhalogenových, ohniodolných (např. CY, CHAH-V) průřezu žíly 0,15 až 16 mm2  
https://podminky.urs.cz/item/CS_URS_2024_01/741120101  
Montáž vodičů izolovaných měděných bez ukončení uložených v trubkách nebo lištách zatažených plných a laněných s PVC pláštěm, bezhalogenových, ohniodolných (např. CY, CHAH-V) průřezu žíly 0,15 až 16 mm2  
https://podminky.urs.cz/item/CS_URS_2024_01/741120101  
Montáž vodičů izolovaných měděných bez ukončení uložených v trubkách nebo lištách zatažených plných a laněných s PVC pláštěm, bezhalogenových, ohniodolných (např. CY, CHAH-V) průřezu žíly 0,15 až 16 mm2  
https://podminky.urs.cz/item/CS_URS_2024_01/741120101</t>
  </si>
  <si>
    <t>34141040</t>
  </si>
  <si>
    <t>vodič propojovací jádro Cu plné izolace PVC 450/750V (H07V-U) 1x10mm2</t>
  </si>
  <si>
    <t>vodič propojovací jádro Cu plné izolace PVC 450/750V (H07V-U) 1x10mm2vodič propojovací jádro Cu plné izolace PVC 450/750V (H07V-U) 1x10mm2  
vodič propojovací jádro Cu plné izolace PVC 450/750V (H07V-U) 1x10mm2  
vodič propojovací jádro Cu plné izolace PVC 450/750V (H07V-U) 1x10mm2  
vodič propojovací jádro Cu plné izolace PVC 450/750V (H07V-U) 1x10mm2</t>
  </si>
  <si>
    <t>35712020</t>
  </si>
  <si>
    <t>rozvaděč stojanový 19" celoskleněné dveře 18U/600x600mm</t>
  </si>
  <si>
    <t>rozvaděč stojanový 19' celoskleněné dveře 18U/600x600mmrozvaděč stojanový 19' celoskleněné dveře 18U/600x600mm  
rozvaděč stojanový 19' celoskleněné dveře 18U/600x600mm  
rozvaděč stojanový 19' celoskleněné dveře 18U/600x600mm  
rozvaděč stojanový 19' celoskleněné dveře 18U/600x600mm</t>
  </si>
  <si>
    <t>Optická vanba pro 12 vl. SM 9/125um, koncovky E2000, kompletní</t>
  </si>
  <si>
    <t>Optická vanba pro 12 vl. SM 9/125um, koncovky E2000, kompletníOptická vanba pro 12 vl. SM 9/125um, koncovky E2000, kompletní  
Optická vanba pro 12 vl. SM 9/125um, koncovky E2000, kompletní  
Optická vanba pro 12 vl. SM 9/125um, koncovky E2000, kompletní  
Optická vanba pro 12 vl. SM 9/125um, koncovky E2000, kompletní</t>
  </si>
  <si>
    <t>220182521</t>
  </si>
  <si>
    <t>Měření útlumu optického kabelu na dopravních stavbách na 3 vlnových délkách při montáži s 8 vlákny</t>
  </si>
  <si>
    <t>Měření útlumu optického kabelu na dopravních stavbách na 3 vlnových délkách při montáži s 8 vláknyMěření útlumu optického kabelu na dopravních stavbách na třech vlnových délkách při montáži (po položení) s 8 vlákny  
https://podminky.urs.cz/item/CS_URS_2024_01/220182521  
Měření útlumu optického kabelu na dopravních stavbách na třech vlnových délkách při montáži (po položení) s 8 vlákny  
https://podminky.urs.cz/item/CS_URS_2024_01/220182521  
Měření útlumu optického kabelu na dopravních stavbách na třech vlnových délkách při montáži (po položení) s 8 vlákny  
https://podminky.urs.cz/item/CS_URS_2024_01/220182521  
Měření útlumu optického kabelu na dopravních stavbách na třech vlnových délkách při montáži (po položení) s 8 vlákny  
https://podminky.urs.cz/item/CS_URS_2024_01/220182521</t>
  </si>
  <si>
    <t>Úpravy 2. NP</t>
  </si>
  <si>
    <t>elektroinstalační lišta 140x60mm</t>
  </si>
  <si>
    <t>elektroinstalační lišta 140x60mmelektroinstalační lišta 140x60mm  
elektroinstalační lišta 140x60mm  
elektroinstalační lišta 140x60mm  
elektroinstalační lišta 140x60mm</t>
  </si>
  <si>
    <t>35436040</t>
  </si>
  <si>
    <t>spojka RJ-45/RJ-45 keystone otvor UTP Cat5E</t>
  </si>
  <si>
    <t>spojka RJ-45/RJ-45 keystone otvor UTP Cat5Espojka RJ-45/RJ-45 keystone otvor UTP Cat5E  
spojka RJ-45/RJ-45 keystone otvor UTP Cat5E  
spojka RJ-45/RJ-45 keystone otvor UTP Cat5E  
spojka RJ-45/RJ-45 keystone otvor UTP Cat5E</t>
  </si>
  <si>
    <t>Úpravy 3. NP</t>
  </si>
  <si>
    <t>742330003</t>
  </si>
  <si>
    <t>Montáž rozvaděče optického nástěnného</t>
  </si>
  <si>
    <t>Montáž rozvaděče optického nástěnnéhoMontáž strukturované kabeláže rozvaděče optického nástěnného  
https://podminky.urs.cz/item/CS_URS_2024_01/742330003  
Montáž strukturované kabeláže rozvaděče optického nástěnného  
https://podminky.urs.cz/item/CS_URS_2024_01/742330003  
Montáž strukturované kabeláže rozvaděče optického nástěnného  
https://podminky.urs.cz/item/CS_URS_2024_01/742330003  
Montáž strukturované kabeláže rozvaděče optického nástěnného  
https://podminky.urs.cz/item/CS_URS_2024_01/742330003</t>
  </si>
  <si>
    <t>rozvaděč nástěnný optická pro 12x vláken SM9/125um, koncovky E2000, kompletní</t>
  </si>
  <si>
    <t>rozvaděč nástěnný optická pro 12x vláken SM9/125um, koncovky E2000, kompletnírozvaděč nástěnný optická pro 12x vláken SM9/125um, koncovky E2000, kompletní  
rozvaděč nástěnný optická pro 12x vláken SM9/125um, koncovky E2000, kompletní  
rozvaděč nástěnný optická pro 12x vláken SM9/125um, koncovky E2000, kompletní  
rozvaděč nástěnný optická pro 12x vláken SM9/125um, koncovky E2000, kompletní</t>
  </si>
  <si>
    <t>Úpravy 4. NP</t>
  </si>
  <si>
    <t>Pol222</t>
  </si>
  <si>
    <t xml:space="preserve">  D.1.2.7.4</t>
  </si>
  <si>
    <t>Jiné sdělovací zařízení (VDT)</t>
  </si>
  <si>
    <t>D.1.2.7.4</t>
  </si>
  <si>
    <t>RPol148</t>
  </si>
  <si>
    <t>Instalační krabice pro instalaci do zdi pro 2 moduly</t>
  </si>
  <si>
    <t>Instalační krabice pro instalaci do zdi pro 2 modulyInstalační krabice pro instalaci do zdi pro 2 moduly  
Instalační krabice pro instalaci do zdi pro 2 moduly  
Instalační krabice pro instalaci do zdi pro 2 moduly  
Instalační krabice pro instalaci do zdi pro 2 moduly</t>
  </si>
  <si>
    <t>RPol149</t>
  </si>
  <si>
    <t>Základní jednotka s kamerou</t>
  </si>
  <si>
    <t>Základní jednotka s kamerouZákladní jednotka interkomu s kamerou - Černé provedení  
- Rozlišení kamery pro video hovor: FullHD;  
- integrováno noční vidění;  
- Na základní jednotce přítomno jedno tlačítko;  
- Napájení PoE;  
- LAN 10/100BASe-Tx s Auto-MDIX, RJ-45;  
- Obsahuje NC/NO výstup, max 30V/1A AC/DC;  
- Provozní teplota -20°C - 60°C;  
- Krytí IK07, IP54;  
- Modulární řešení;  
Základní jednotka interkomu s kamerou - Černé provedení  
- Rozlišení kamery pro video hovor: FullHD;  
- integrováno noční vidění;  
- Na základní jednotce přítomno jedno tlačítko;  
- Napájení PoE;  
- LAN 10/100BASe-Tx s Auto-MDIX, RJ-45;  
- Obsahuje NC/NO výstup, max 30V/1A AC/DC;  
- Provozní teplota -20°C - 60°C;  
- Krytí IK07, IP54;  
- Modulární řešení;  
Základní jednotka interkomu s kamerou - Černé provedení  
- Rozlišení kamery pro video hovor: FullHD;  
- integrováno noční vidění;  
- Na základní jednotce přítomno jedno tlačítko;  
- Napájení PoE;  
- LAN 10/100BASe-Tx s Auto-MDIX, RJ-45;  
- Obsahuje NC/NO výstup, max 30V/1A AC/DC;  
- Provozní teplota -20°C - 60°C;  
- Krytí IK07, IP54;  
- Modulární řešení;  
Základní jednotka interkomu s kamerou - Černé provedení  
- Rozlišení kamery pro video hovor: FullHD;  
- integrováno noční vidění;  
- Na základní jednotce přítomno jedno tlačítko;  
- Napájení PoE;  
- LAN 10/100BASe-Tx s Auto-MDIX, RJ-45;  
- Obsahuje NC/NO výstup, max 30V/1A AC/DC;  
- Provozní teplota -20°C - 60°C;  
- Krytí IK07, IP54;  
- Modulární řešení;</t>
  </si>
  <si>
    <t>RPol150</t>
  </si>
  <si>
    <t>Rám pro instalaci do zdi pro 2 moduly, černé provedení</t>
  </si>
  <si>
    <t>Rám pro instalaci do zdi pro 2 moduly, černé provedeníRám pro instalaci do zdi pro 2 moduly, černé provedení  
Rám pro instalaci do zdi pro 2 moduly, černé provedení  
Rám pro instalaci do zdi pro 2 moduly, černé provedení  
Rám pro instalaci do zdi pro 2 moduly, černé provedení</t>
  </si>
  <si>
    <t>RPol151</t>
  </si>
  <si>
    <t>modul dotykové klávesnice</t>
  </si>
  <si>
    <t>modul dotykové klávesnicemodul dotykové klávesnice  
modul dotykové klávesnice  
modul dotykové klávesnice  
modul dotykové klávesnice</t>
  </si>
  <si>
    <t>742310002</t>
  </si>
  <si>
    <t>Montáž komunikačního tabla k domácímu telefonu</t>
  </si>
  <si>
    <t>Montáž komunikačního tabla k domácímu telefonuMontáž domovního telefonu komunikačního tabla  
https://podminky.urs.cz/item/CS_URS_2024_01/742310002  
Montáž domovního telefonu komunikačního tabla  
https://podminky.urs.cz/item/CS_URS_2024_01/742310002  
Montáž domovního telefonu komunikačního tabla  
https://podminky.urs.cz/item/CS_URS_2024_01/742310002  
Montáž domovního telefonu komunikačního tabla  
https://podminky.urs.cz/item/CS_URS_2024_01/742310002</t>
  </si>
  <si>
    <t>742310003</t>
  </si>
  <si>
    <t>Montáž klimatického krytu pro komunikační tablo domácího telefonu</t>
  </si>
  <si>
    <t>Montáž klimatického krytu pro komunikační tablo domácího telefonuMontáž domovního telefonu klimatického krytu pro komunikační tablo  
https://podminky.urs.cz/item/CS_URS_2024_01/742310003  
Montáž domovního telefonu klimatického krytu pro komunikační tablo  
https://podminky.urs.cz/item/CS_URS_2024_01/742310003  
Montáž domovního telefonu klimatického krytu pro komunikační tablo  
https://podminky.urs.cz/item/CS_URS_2024_01/742310003  
Montáž domovního telefonu klimatického krytu pro komunikační tablo  
https://podminky.urs.cz/item/CS_URS_2024_01/742310003</t>
  </si>
  <si>
    <t>742310004</t>
  </si>
  <si>
    <t>Montáž elektroinstalační krabice pod tablo domácího telefonu</t>
  </si>
  <si>
    <t>Montáž elektroinstalační krabice pod tablo domácího telefonuMontáž domovního telefonu elektroinstalační krabice pod tablo  
https://podminky.urs.cz/item/CS_URS_2024_01/742310004  
Montáž domovního telefonu elektroinstalační krabice pod tablo  
https://podminky.urs.cz/item/CS_URS_2024_01/742310004  
Montáž domovního telefonu elektroinstalační krabice pod tablo  
https://podminky.urs.cz/item/CS_URS_2024_01/742310004  
Montáž domovního telefonu elektroinstalační krabice pod tablo  
https://podminky.urs.cz/item/CS_URS_2024_01/742310004</t>
  </si>
  <si>
    <t>RPol153</t>
  </si>
  <si>
    <t>Vnitřní telefonní jednotka</t>
  </si>
  <si>
    <t>Vnitřní telefonní jednotkaVnitřní telefonní jednotka  
Vnitřní telefonní jednotka  
Vnitřní telefonní jednotka  
Vnitřní telefonní jednotka</t>
  </si>
  <si>
    <t>742310006</t>
  </si>
  <si>
    <t>Montáž domácího nástěnného audio/video telefonu</t>
  </si>
  <si>
    <t>Montáž domácího nástěnného audio/video telefonuMontáž domovního telefonu nástěnného audio/video telefonu  
https://podminky.urs.cz/item/CS_URS_2024_01/742310006  
Montáž domovního telefonu nástěnného audio/video telefonu  
https://podminky.urs.cz/item/CS_URS_2024_01/742310006  
Montáž domovního telefonu nástěnného audio/video telefonu  
https://podminky.urs.cz/item/CS_URS_2024_01/742310006  
Montáž domovního telefonu nástěnného audio/video telefonu  
https://podminky.urs.cz/item/CS_URS_2024_01/742310006</t>
  </si>
  <si>
    <t>RPol155</t>
  </si>
  <si>
    <t>RJ 45 Konektor FTP cat.6A, QUICK CONNECT</t>
  </si>
  <si>
    <t>RJ 45 Konektor FTP cat.6A, QUICK CONNECTRJ 45 Konektor FTP cat.6A, QUICK CONNECT  
RJ 45 Konektor FTP cat.6A, QUICK CONNECT  
RJ 45 Konektor FTP cat.6A, QUICK CONNECT  
RJ 45 Konektor FTP cat.6A, QUICK CONNECT</t>
  </si>
  <si>
    <t>RPol155.1</t>
  </si>
  <si>
    <t>Montáž konektoru RJ45</t>
  </si>
  <si>
    <t>Montáž konektoru RJ45Montáž konektoru RJ45  
Montáž konektoru RJ45  
Montáž konektoru RJ45  
Montáž konektoru RJ45</t>
  </si>
  <si>
    <t>RPol161</t>
  </si>
  <si>
    <t>switch 24 x RJ-45 10/100/1000 Mb/s, 2xAC, 4xGbit uplink SFP, L2, PoE+</t>
  </si>
  <si>
    <t>switch 24 x RJ-45 10/100/1000 Mb/s, 2xAC, 4xGbit uplink SFP, L2, PoE+switch 24 x RJ-45 10/100/1000 Mb/s, 2xAC, 4xGbit uplink SFP, L2, PoE+  
switch 24 x RJ-45 10/100/1000 Mb/s, 2xAC, 4xGbit uplink SFP, L2, PoE+  
switch 24 x RJ-45 10/100/1000 Mb/s, 2xAC, 4xGbit uplink SFP, L2, PoE+  
switch 24 x RJ-45 10/100/1000 Mb/s, 2xAC, 4xGbit uplink SFP, L2, PoE+</t>
  </si>
  <si>
    <t>742330011</t>
  </si>
  <si>
    <t>Montáž strukturované kabeláže zařízení do rozvaděče switche, UPS, DVR, server bez nastavení</t>
  </si>
  <si>
    <t>Montáž strukturované kabeláže zařízení do rozvaděče switche, UPS, DVR, server bez nastaveníMontáž strukturované kabeláže zařízení do rozvaděče switche, UPS, DVR, server bez nastavení  
Montáž strukturované kabeláže zařízení do rozvaděče switche, UPS, DVR, server bez nastavení  
Montáž strukturované kabeláže zařízení do rozvaděče switche, UPS, DVR, server bez nastavení  
Montáž strukturované kabeláže zařízení do rozvaděče switche, UPS, DVR, server bez nastavení</t>
  </si>
  <si>
    <t>RPol162</t>
  </si>
  <si>
    <t>Patch kabel délka 2 m</t>
  </si>
  <si>
    <t>Patch kabel délka 2 mPatch kabel délka 2 m  
Patch kabel délka 2 m  
Patch kabel délka 2 m  
Patch kabel délka 2 m</t>
  </si>
  <si>
    <t>RPol165</t>
  </si>
  <si>
    <t>Patch kabel, délka 5 m</t>
  </si>
  <si>
    <t>Patch kabel, délka 5 mPatch kabel, délka 5 m  
Patch kabel, délka 5 m  
Patch kabel, délka 5 m  
Patch kabel, délka 5 m</t>
  </si>
  <si>
    <t>RPol162.2</t>
  </si>
  <si>
    <t>Montáž patch kabelu</t>
  </si>
  <si>
    <t>Montáž patch kabeluMontáž Patch kabelu  
Montáž Patch kabelu  
Montáž patch kabelu  
Montáž patch kabelu</t>
  </si>
  <si>
    <t>RPolV1</t>
  </si>
  <si>
    <t>34121146</t>
  </si>
  <si>
    <t>kabel sdělovací oheň retardující bezhalogenový stíněný laminovanou Al fólií s příložným CuSn drátem bez funkčnosti při požáru reakce na oheň B2cas1d1a1 jádro Cu</t>
  </si>
  <si>
    <t>kabel sdělovací oheň retardující bezhalogenový stíněný laminovanou Al fólií s příložným CuSn drátem bez funkčnosti při požáru reakce na oheň B2cas1d1a1 jádro Cu plné 100V (SHKFH-R) 2x2x0,8mm2</t>
  </si>
  <si>
    <t>kabel sdělovací oheň retardující bezhalogenový stíněný laminovanou Al fólií s příložným CuSn drátem bez funkčnosti při požáru reakce na oheň B2cas1d1a1 jádro Cu plné 100V (SHKFH-R) 2x2x0,8mm2kabel sdělovací oheň retardující bezhalogenový stíněný laminovanou Al fólií s příložným CuSn drátem bez funkčnosti při požáru reakce na oheň B2cas1d1a1 jádro Cu plné 100V (SHKFH-R) 2x2x0,8mm2  
kabel sdělovací oheň retardující bezhalogenový stíněný laminovanou Al fólií s příložným CuSn drátem bez funkčnosti při požáru reakce na oheň B2cas1d1a1 jádro Cu plné 100V (SHKFH-R) 2x2x0,8mm2  
kabel sdělovací oheň retardující bezhalogenový stíněný laminovanou Al fólií s příložným CuSn drátem bez funkčnosti při požáru reakce na oheň B2cas1d1a1 jádro Cu plné 100V (SHKFH-R) 2x2x0,8mm2  
kabel sdělovací oheň retardující bezhalogenový stíněný laminovanou Al fólií s příložným CuSn drátem bez funkčnosti při požáru reakce na oheň B2cas1d1a1 jádro Cu plné 100V (SHKFH-R) 2x2x0,8mm2</t>
  </si>
  <si>
    <t>RPol166</t>
  </si>
  <si>
    <t>Drobný elekroinstalační materiál</t>
  </si>
  <si>
    <t>Drobný elekroinstalační materiálDrobný elekroinstalační materiál  
Drobný elekroinstalační materiál  
Drobný elekroinstalační materiál  
Drobný elekroinstalační materiál</t>
  </si>
  <si>
    <t>RPol167</t>
  </si>
  <si>
    <t>RPol168</t>
  </si>
  <si>
    <t>Pol</t>
  </si>
  <si>
    <t>Dočasný stav pro DÚ</t>
  </si>
  <si>
    <t>R4624</t>
  </si>
  <si>
    <t>Elektroinstalční krabice pro tablo pro povrchovou montáž</t>
  </si>
  <si>
    <t>Elektroinstalční krabice pro tablo pro povrchovou montážElektroinstalční krabice pro tablo pro povrchovou montáž  
Elektroinstalční krabice pro tablo pro povrchovou montáž  
Elektroinstalční krabice pro tablo pro povrchovou montáž  
Elektroinstalční krabice pro tablo pro povrchovou montáž</t>
  </si>
  <si>
    <t>IP Interkom, pro povrchovou montáž, bez kamery</t>
  </si>
  <si>
    <t>IP Interkom, pro povrchovou montáž, bez kameryIP Interkom, pro povrchovou montáž, bez kamery, napájení PoE, SIP 2.0, IP54, IK08  
IP Interkom, pro povrchovou montáž, bez kamery, napájení PoE, SIP 2.0, IP54, IK08  
IP Interkom, pro povrchovou montáž, bez kamery, napájení PoE, SIP 2.0, IP54, IK08  
IP Interkom, pro povrchovou montáž, bez kamery, napájení PoE, SIP 2.0, IP54, IK08</t>
  </si>
  <si>
    <t>220270836</t>
  </si>
  <si>
    <t>Montáž šňůry silnoproudé uložené do trubkovodu nebo lišty CGLG, CYLY, CYSY do 2x1,5 mm2</t>
  </si>
  <si>
    <t>Montáž šňůry silnoproudé uložené do trubkovodu nebo lišty CGLG, CYLY, CYSY do 2x1,5 mm2Montáž šňůry silnoproudé včetně zatažení do trubek nebo lišt, instalace, manipulace a prozvonění šňůry, vyčištění trubkovodu, otevření a zavření krabice uložené do trubkovodu nebo lišty CGLG, CYLY, CYSY do 2x1,5 mm2  
https://podminky.urs.cz/item/CS_URS_2024_01/220270836  
Montáž šňůry silnoproudé včetně zatažení do trubek nebo lišt, instalace, manipulace a prozvonění šňůry, vyčištění trubkovodu, otevření a zavření krabice uložené do trubkovodu nebo lišty CGLG, CYLY, CYSY do 2x1,5 mm2  
https://podminky.urs.cz/item/CS_URS_2024_01/220270836  
Montáž šňůry silnoproudé včetně zatažení do trubek nebo lišt, instalace, manipulace a prozvonění šňůry, vyčištění trubkovodu, otevření a zavření krabice uložené do trubkovodu nebo lišty CGLG, CYLY, CYSY do 2x1,5 mm2  
https://podminky.urs.cz/item/CS_URS_2024_01/220270836  
Montáž šňůry silnoproudé včetně zatažení do trubek nebo lišt, instalace, manipulace a prozvonění šňůry, vyčištění trubkovodu, otevření a zavření krabice uložené do trubkovodu nebo lišty CGLG, CYLY, CYSY do 2x1,5 mm2  
https://podminky.urs.cz/item/CS_URS_2024_01/220270836</t>
  </si>
  <si>
    <t>34143798</t>
  </si>
  <si>
    <t>kabel instalační flexibilní jádro Cu lanované izolace PVC plášť PVC 300/500V (H05VV-F) 2x1,50mm2</t>
  </si>
  <si>
    <t>kabel instalační flexibilní jádro Cu lanované izolace PVC plášť PVC 300/500V (H05VV-F) 2x1,50mm2kabel instalační flexibilní jádro Cu lanované izolace PVC plášť PVC 300/500V (H05VV-F) 2x1,50mm2  
kabel instalační flexibilní jádro Cu lanované izolace PVC plášť PVC 300/500V (H05VV-F) 2x1,50mm2  
kabel instalační flexibilní jádro Cu lanované izolace PVC plášť PVC 300/500V (H05VV-F) 2x1,50mm2  
kabel instalační flexibilní jádro Cu lanované izolace PVC plášť PVC 300/500V (H05VV-F) 2x1,50mm2</t>
  </si>
  <si>
    <t>741112011</t>
  </si>
  <si>
    <t>Montáž krabice nástěnná plastová kruhová</t>
  </si>
  <si>
    <t>Montáž krabice nástěnná plastová kruhováMontáž krabic elektroinstalačních bez napojení na trubky a lišty, demontáže a montáže víčka a přístroje protahovacích nebo odbočných nástěnných plastových kruhových  
https://podminky.urs.cz/item/CS_URS_2024_01/741112011  
Montáž krabic elektroinstalačních bez napojení na trubky a lišty, demontáže a montáže víčka a přístroje protahovacích nebo odbočných nástěnných plastových kruhových  
https://podminky.urs.cz/item/CS_URS_2024_01/741112011  
Montáž krabic elektroinstalačních bez napojení na trubky a lišty, demontáže a montáže víčka a přístroje protahovacích nebo odbočných nástěnných plastových kruhových  
https://podminky.urs.cz/item/CS_URS_2024_01/741112011  
Montáž krabic elektroinstalačních bez napojení na trubky a lišty, demontáže a montáže víčka a přístroje protahovacích nebo odbočných nástěnných plastových kruhových  
https://podminky.urs.cz/item/CS_URS_2024_01/741112011</t>
  </si>
  <si>
    <t>krabice elektroinstalační plastová</t>
  </si>
  <si>
    <t>krabice elektroinstalační plastovákrabice elektroinstalační plastová  
krabice elektroinstalační plastová  
krabice elektroinstalační plastová  
krabice elektroinstalační plastová</t>
  </si>
  <si>
    <t xml:space="preserve">  D.1.2.7.5</t>
  </si>
  <si>
    <t>Dočasná přeložka TMCZ</t>
  </si>
  <si>
    <t>D.1.2.7.5</t>
  </si>
  <si>
    <t>Montáž</t>
  </si>
  <si>
    <t>RPol1</t>
  </si>
  <si>
    <t>Montáž kříže pro uložení kabelové rezervy</t>
  </si>
  <si>
    <t>Montáž kříže pro uložení kabelové rezervyMontáž kříže pro uložení kabelové rezervy  
Montáž kříže pro uložení kabelové rezervy  
Montáž kříže pro uložení kabelové rezervy  
Montáž kříže pro uložení kabelové rezervy</t>
  </si>
  <si>
    <t>RPol10</t>
  </si>
  <si>
    <t>Montáž ochrany sváru 60mm</t>
  </si>
  <si>
    <t>Montáž ochrany sváru 60mmMontáž ochrany sváru 60mm  
Montáž ochrany sváru 60mm  
Montáž ochrany sváru 60mm  
Montáž ochrany sváru 60mm</t>
  </si>
  <si>
    <t>RPol2</t>
  </si>
  <si>
    <t>Instalace optického rozvaděče, vč. příslušenství</t>
  </si>
  <si>
    <t>Instalace optického rozvaděče, vč. příslušenstvíInstalace optického rozvaděče, vč. příslušenství  
Instalace optického rozvaděče, vč. příslušenství  
Instalace optického rozvaděče, vč. příslušenství  
Instalace optického rozvaděče, vč. příslušenství</t>
  </si>
  <si>
    <t>RPol3</t>
  </si>
  <si>
    <t>Kompletace stávající optické přípojky</t>
  </si>
  <si>
    <t>Kompletace stávající optické přípojkyKompletace stávající optické přípojky  
Kompletace stávající optické přípojky  
Kompletace stávající optické přípojky  
Kompletace stávající optické přípojky</t>
  </si>
  <si>
    <t>RPol4</t>
  </si>
  <si>
    <t>Smotání a uložení stávající kabelové rezervy</t>
  </si>
  <si>
    <t>Smotání a uložení stávající kabelové rezervySmotání a uložení stávající kabelové rezervy  
Smotání a uložení stávající kabelové rezervy  
Smotání a uložení stávající kabelové rezervy  
Smotání a uložení stávající kabelové rezervy</t>
  </si>
  <si>
    <t>RPol5</t>
  </si>
  <si>
    <t>Smotání a uložení stávající kabelové trasy na nový kříž v oprostorrách Fantovy budovy, pod drážním úřadem</t>
  </si>
  <si>
    <t>Smotání a uložení stávající kabelové trasy na nový kříž v oprostorrách Fantovy budovy, pod drážním úřademSmotání a uložení stávající kabelové trasy na nový kříž v oprostorrách Fantovy budovy, pod drážním úřadem  
Smotání a uložení stávající kabelové trasy na nový kříž v oprostorrách Fantovy budovy, pod drážním úřadem  
Smotání a uložení stávající kabelové trasy na nový kříž v oprostorrách Fantovy budovy, pod drážním úřadem  
Smotání a uložení stávající kabelové trasy na nový kříž v oprostorrách Fantovy budovy, pod drážním úřadem</t>
  </si>
  <si>
    <t>RPol6</t>
  </si>
  <si>
    <t>Smotání a uložení nové kabelové rezervy</t>
  </si>
  <si>
    <t>Smotání a uložení nové kabelové rezervySmotání a uložení nové kabelové rezervy  
Smotání a uložení nové kabelové rezervy  
Smotání a uložení nové kabelové rezervy  
Smotání a uložení nové kabelové rezervy</t>
  </si>
  <si>
    <t>RPol7</t>
  </si>
  <si>
    <t>Montáž kazety LT1B-F/F</t>
  </si>
  <si>
    <t>Montáž kazety LT1B-F/FMontáž kazety LT1B-F/F  
Montáž kazety LT1B-F/F  
Montáž kazety LT1B-F/F  
Montáž kazety LT1B-F/F</t>
  </si>
  <si>
    <t>RPol8</t>
  </si>
  <si>
    <t>Montáž SM Pigtail E2000/APC</t>
  </si>
  <si>
    <t>Montáž SM Pigtail E2000/APCMontáž SM Pigtail E2000/APC  
Montáž SM Pigtail E2000/APC  
Montáž SM Pigtail E2000/APC  
Montáž SM Pigtail E2000/APC</t>
  </si>
  <si>
    <t>RPol9</t>
  </si>
  <si>
    <t>Montáž adaptoruE2000/APC</t>
  </si>
  <si>
    <t>Montáž adaptoruE2000/APCMontáž adaptoruE2000/APC  
Montáž adaptoruE2000/APC  
Montáž adaptoruE2000/APC  
Montáž adaptoruE2000/APC</t>
  </si>
  <si>
    <t>RPol11</t>
  </si>
  <si>
    <t>Deinstalace OK</t>
  </si>
  <si>
    <t>Deinstalace OKDeinstalace OK  
Deinstalace OK  
Deinstalace OK  
Deinstalace OK</t>
  </si>
  <si>
    <t>RPol12</t>
  </si>
  <si>
    <t>Montáž spojky  na vrapové trubce pr. 40mm</t>
  </si>
  <si>
    <t>Montáž spojky  na vrapové trubce pr. 40mmMontáž spojky na vrapové trubce pr. 40mm  
Montáž spojky na vrapové trubce pr. 40mm  
Montáž spojky na vrapové trubce pr. 40mm  
Montáž spojky na vrapové trubce pr. 40mm</t>
  </si>
  <si>
    <t>RPol33</t>
  </si>
  <si>
    <t>Zatažení optického kabelu do trubky HDPE / Vrapové</t>
  </si>
  <si>
    <t>Zatažení optického kabelu do trubky HDPE / VrapovéZatažení optického kabelu do trubky HDPE / Vrapové  
Zatažení optického kabelu do trubky HDPE / Vrapové  
Zatažení optického kabelu do trubky HDPE / Vrapové  
Zatažení optického kabelu do trubky HDPE / Vrapové</t>
  </si>
  <si>
    <t>RPol13</t>
  </si>
  <si>
    <t>Montáž trubky vrapové na kabelový žlab</t>
  </si>
  <si>
    <t>Montáž trubky vrapové na kabelový žlabMontáž trubky vrapové na kabelový žlab  
Montáž trubky vrapové na kabelový žlab  
Montáž trubky vrapové na kabelový žlab  
Montáž trubky vrapové na kabelový žlab</t>
  </si>
  <si>
    <t>RPol14</t>
  </si>
  <si>
    <t>Svár v OS</t>
  </si>
  <si>
    <t>Svár v OSSvár v OS  
Svár v OS  
Svár v OS  
Svár v OS</t>
  </si>
  <si>
    <t>RPol15</t>
  </si>
  <si>
    <t>Svár v OR</t>
  </si>
  <si>
    <t>Svár v ORSvár v OR  
Svár v OR  
Svár v OR  
Svár v OR</t>
  </si>
  <si>
    <t>RPol16</t>
  </si>
  <si>
    <t>Měření OTDR a PM</t>
  </si>
  <si>
    <t>Měření OTDR a PMMěření OTDR a PM  
Měření OTDR a PM  
Měření OTDR a PM  
Měření OTDR a PM</t>
  </si>
  <si>
    <t>RPol17</t>
  </si>
  <si>
    <t>Požární ucpávky</t>
  </si>
  <si>
    <t>Požární ucpávkyPožární ucpávky  
Požární ucpávky  
Požární ucpávky  
Požární ucpávky</t>
  </si>
  <si>
    <t>RPol18</t>
  </si>
  <si>
    <t>Montáž kazeta RXS</t>
  </si>
  <si>
    <t>Montáž kazeta RXSMontáž kazeta RXS  
Montáž kazeta RXS  
Montáž kazeta RXS  
Montáž kazeta RXS</t>
  </si>
  <si>
    <t>977151112</t>
  </si>
  <si>
    <t>Jádrové vrty diamantovými korunkami do stavebních materiálů D přes 35 do 40 mm</t>
  </si>
  <si>
    <t>Jádrové vrty diamantovými korunkami do stavebních materiálů D přes 35 do 40 mmJádrové vrty diamantovými korunkami do stavebních materiálů (železobetonu, betonu, cihel, obkladů, dlažeb, kamene) průměru přes 35 do 40 mm  
https://podminky.urs.cz/item/CS_URS_2024_01/977151112  
Jádrové vrty diamantovými korunkami do stavebních materiálů (železobetonu, betonu, cihel, obkladů, dlažeb, kamene) průměru přes 35 do 40 mm  
https://podminky.urs.cz/item/CS_URS_2024_01/977151112  
Jádrové vrty diamantovými korunkami do stavebních materiálů (železobetonu, betonu, cihel, obkladů, dlažeb, kamene) průměru přes 35 do 40 mm  
https://podminky.urs.cz/item/CS_URS_2024_01/977151112  
Jádrové vrty diamantovými korunkami do stavebních materiálů (železobetonu, betonu, cihel, obkladů, dlažeb, kamene) průměru přes 35 do 40 mm  
https://podminky.urs.cz/item/CS_URS_2024_01/977151112</t>
  </si>
  <si>
    <t>971033171</t>
  </si>
  <si>
    <t>Vybourání otvorů ve zdivu cihelném D do 60 mm na MVC nebo MV tl do 750 mm</t>
  </si>
  <si>
    <t>Vybourání otvorů ve zdivu cihelném D do 60 mm na MVC nebo MV tl do 750 mmVybourání otvorů ve zdivu základovém nebo nadzákladovém z cihel, tvárnic, příčkovek z cihel pálených na maltu vápennou nebo vápenocementovou průměru profilu do 60 mm, tl. do 750 mm  
https://podminky.urs.cz/item/CS_URS_2024_01/971033171  
Vybourání otvorů ve zdivu základovém nebo nadzákladovém z cihel, tvárnic, příčkovek z cihel pálených na maltu vápennou nebo vápenocementovou průměru profilu do 60 mm, tl. do 750 mm  
https://podminky.urs.cz/item/CS_URS_2024_01/971033171  
Vybourání otvorů ve zdivu základovém nebo nadzákladovém z cihel, tvárnic, příčkovek z cihel pálených na maltu vápennou nebo vápenocementovou průměru profilu do 60 mm, tl. do 750 mm  
https://podminky.urs.cz/item/CS_URS_2024_01/971033171  
Vybourání otvorů ve zdivu základovém nebo nadzákladovém z cihel, tvárnic, příčkovek z cihel pálených na maltu vápennou nebo vápenocementovou průměru profilu do 60 mm, tl. do 750 mm  
https://podminky.urs.cz/item/CS_URS_2024_01/971033171</t>
  </si>
  <si>
    <t>RPol19</t>
  </si>
  <si>
    <t>Koordinace stavby</t>
  </si>
  <si>
    <t>Koordinace stavbyKoordinace stavby  
Koordinace stavby  
Koordinace stavby  
Koordinace stavby</t>
  </si>
  <si>
    <t>Rpol20</t>
  </si>
  <si>
    <t>Drobné montážní práce</t>
  </si>
  <si>
    <t>Drobné montážní práceDrobné montážní práce  
Drobné montážní práce  
Drobné montážní práce  
Drobné montážní práce</t>
  </si>
  <si>
    <t>Materiál</t>
  </si>
  <si>
    <t>RPol21</t>
  </si>
  <si>
    <t>Optický rozvaděč vč. příslušenství</t>
  </si>
  <si>
    <t>Optický rozvaděč vč. příslušenstvíOptický rozvaděč vč. příslušenství  
Optický rozvaděč vč. příslušenství  
Optický rozvaděč vč. příslušenství  
Optický rozvaděč vč. příslušenství</t>
  </si>
  <si>
    <t>RPol22</t>
  </si>
  <si>
    <t>Kříž kabelové rezervy</t>
  </si>
  <si>
    <t>Kříž kabelové rezervyKříž kabelové rezervy  
Kříž kabelové rezervy  
Kříž kabelové rezervy  
Kříž kabelové rezervy</t>
  </si>
  <si>
    <t>RPol23</t>
  </si>
  <si>
    <t>Optická kazeta LT1B-F/F</t>
  </si>
  <si>
    <t>Optická kazeta LT1B-F/FOptická kazeta LT1B-F/F - dle požadavku operátora pro zajištění kompatibility  
Optická kazeta LT1B-F/F - dle požadavku operátora pro zajištění kompatibility  
Optická kazeta LT1B-F/F - dle požadavku operátora pro zajištění kompatibility  
Optická kazeta LT1B-F/F - dle požadavku operátora pro zajištění kompatibility</t>
  </si>
  <si>
    <t>RPol24</t>
  </si>
  <si>
    <t>SM pigtail E2000/APC</t>
  </si>
  <si>
    <t>SM pigtail E2000/APCSM pigtail E2000/APC  
SM pigtail E2000/APC  
SM pigtail E2000/APC  
SM pigtail E2000/APC</t>
  </si>
  <si>
    <t>RPol25</t>
  </si>
  <si>
    <t>Adaptor E2000/APC</t>
  </si>
  <si>
    <t>Adaptor E2000/APCAdaptor E2000/APC  
Adaptor E2000/APC  
Adaptor E2000/APC  
Adaptor E2000/APC</t>
  </si>
  <si>
    <t>RPol26</t>
  </si>
  <si>
    <t>Ochrana svárů, trubička 60mm</t>
  </si>
  <si>
    <t>Ochrana svárů, trubička 60mmOchrana svárů, trubička 60mm  
Ochrana svárů, trubička 60mm  
Ochrana svárů, trubička 60mm  
Ochrana svárů, trubička 60mm</t>
  </si>
  <si>
    <t>RPol27</t>
  </si>
  <si>
    <t>optický kabel 12vl. MIDIA</t>
  </si>
  <si>
    <t>optický kabel 12vl. MIDIAoptický kabel 12vl. SM MIDIA - dale požadavku operátora  
optický kabel 12vl. SM MIDIA - dale požadavku operátora  
optický kabel 12vl. SM MIDIA - dale požadavku operátora  
optický kabel 12vl. SM MIDIA - dale požadavku operátora</t>
  </si>
  <si>
    <t>RPol28</t>
  </si>
  <si>
    <t>Trubka HDPE40/32 mm</t>
  </si>
  <si>
    <t>Trubka HDPE40/32 mmTrubka HDPE40/32 mm  
Trubka HDPE40/32 mm  
Trubka HDPE40/32 mm  
Trubka HDPE40/32 mm</t>
  </si>
  <si>
    <t>RPol29</t>
  </si>
  <si>
    <t>Spojka vrapové trubky</t>
  </si>
  <si>
    <t>Spojka vrapové trubkySpojka vrapové trubky  
Spojka vrapové trubky  
Spojka vrapové trubky  
Spojka vrapové trubky</t>
  </si>
  <si>
    <t>RPol30</t>
  </si>
  <si>
    <t>Vrapová chránička pr. 25mm</t>
  </si>
  <si>
    <t>Vrapová chránička pr. 25mmVrapová chránička pr. 25mm  
Vrapová chránička pr. 25mm  
Vrapová chránička pr. 25mm  
Vrapová chránička pr. 25mm</t>
  </si>
  <si>
    <t>RPol31</t>
  </si>
  <si>
    <t>optická kazeta RXS - Dle požadavku operátora pro zachování kompatibility</t>
  </si>
  <si>
    <t>optická kazeta RXS - Dle požadavku operátora pro zachování kompatibilityoptická kazeta RXS - Dle požadavku operátora pro zachování kompatibility  
optická kazeta RXS - Dle požadavku operátora pro zachování kompatibility  
optická kazeta RXS - Dle požadavku operátora pro zachování kompatibility  
optická kazeta RXS - Dle požadavku operátora pro zachování kompatibility</t>
  </si>
  <si>
    <t>34571007</t>
  </si>
  <si>
    <t>lišta elektroinstalační hranatá PVC 40x20mm</t>
  </si>
  <si>
    <t>lišta elektroinstalační hranatá PVC 40x20mmlišta elektroinstalační hranatá PVC 40x20mm  
lišta elektroinstalační hranatá PVC 40x20mm  
lišta elektroinstalační hranatá PVC 40x20mm  
lišta elektroinstalační hranatá PVC 40x20mm</t>
  </si>
  <si>
    <t>RPol32</t>
  </si>
  <si>
    <t>Drobný elektromateriál</t>
  </si>
  <si>
    <t>Drobný elektromateriálDrobný elektromateriál  
Drobný elektromateriál  
Drobný elektromateriál  
Drobný elektromateriál</t>
  </si>
  <si>
    <t xml:space="preserve">  D.1.4.3</t>
  </si>
  <si>
    <t>Elektrická požární signalizace</t>
  </si>
  <si>
    <t>D.1.4.3</t>
  </si>
  <si>
    <t>Ústředny</t>
  </si>
  <si>
    <t>742210003</t>
  </si>
  <si>
    <t>Montáž ústředny EPS čtyř nebo vícekruhové bez čelního panelu</t>
  </si>
  <si>
    <t>Montáž ústředny EPS čtyř nebo vícekruhové bez čelního paneluMontáž ústředny EPS bez čelního panelu čtyř nebo vícekruhové  
https://podminky.urs.cz/item/CS_URS_2024_01/742210003  
Montáž ústředny EPS bez čelního panelu čtyř nebo vícekruhové  
https://podminky.urs.cz/item/CS_URS_2024_01/742210003  
Montáž ústředny EPS bez čelního panelu čtyř nebo vícekruhové  
https://podminky.urs.cz/item/CS_URS_2024_01/742210003  
Montáž ústředny EPS bez čelního panelu čtyř nebo vícekruhové  
https://podminky.urs.cz/item/CS_URS_2024_01/742210003</t>
  </si>
  <si>
    <t>Rpol4121</t>
  </si>
  <si>
    <t>Ústředna EPS, kompatibilní se stávacím systémem, 18 pozic</t>
  </si>
  <si>
    <t>Ústředna EPS, kompatibilní se stávacím systémem, 18 pozicÚstředna kompatibilní se sítí stávajících ústředen  
- možnost instalace až 18 modulů kruhového vedení  
- Kaskádovatelné napájecí zdroje do 450 W dle normy EN 54-4.  
- Délka kruhového vedení až 3,5?km  
- 127 prvků na linku  
- Integrovaná rozhraní USB, Ethernet, RS485 a TTY  
Ústředna kompatibilní se sítí stávajících ústředen  
- možnost instalace až 18 modulů kruhového vedení  
- Kaskádovatelné napájecí zdroje do 450 W dle normy EN 54-4.  
- Délka kruhového vedení až 3,5?km  
- 127 prvků na linku  
- Integrovaná rozhraní USB, Ethernet, RS485 a TTY  
Ústředna kompatibilní se sítí stávajících ústředen  
- možnost instalace až 18 modulů kruhového vedení  
- Kaskádovatelné napájecí zdroje do 450 W dle normy EN 54-4.  
- Délka kruhového vedení až 3,5?km  
- 127 prvků na linku  
- Integrovaná rozhraní USB, Ethernet, RS485 a TTY  
Ústředna kompatibilní se sítí stávajících ústředen  
- možnost instalace až 18 modulů kruhového vedení  
- Kaskádovatelné napájecí zdroje do 450 W dle normy EN 54-4.  
- Délka kruhového vedení až 3,5?km  
- 127 prvků na linku  
- Integrovaná rozhraní USB, Ethernet, RS485 a TTY</t>
  </si>
  <si>
    <t>742210006</t>
  </si>
  <si>
    <t>Montáž rozšiřující karty do ústředny EPS</t>
  </si>
  <si>
    <t>Montáž rozšiřující karty do ústředny EPSMontáž ústředny EPS karty rozšiřující  
https://podminky.urs.cz/item/CS_URS_2024_01/742210006  
Montáž ústředny EPS karty rozšiřující  
https://podminky.urs.cz/item/CS_URS_2024_01/742210006  
Montáž ústředny EPS karty rozšiřující  
https://podminky.urs.cz/item/CS_URS_2024_01/742210006  
Montáž ústředny EPS karty rozšiřující  
https://podminky.urs.cz/item/CS_URS_2024_01/742210006</t>
  </si>
  <si>
    <t>RPol4122</t>
  </si>
  <si>
    <t>Mikromodul essernet 62,5 kBd</t>
  </si>
  <si>
    <t>Mikromodul essernet 62,5 kBdMikromodul essernet 62,5 kBd  
Mikromodul essernet 62,5 kBd  
Mikromodul essernet 62,5 kBd  
Mikromodul essernet 62,5 kBd</t>
  </si>
  <si>
    <t>RPol4210</t>
  </si>
  <si>
    <t>Mikromodul esserbus/esserbus-Plus GT</t>
  </si>
  <si>
    <t>Mikromodul esserbus/esserbus-Plus GTMikromodul esserbus/esserbus-Plus GT  
Mikromodul esserbus/esserbus-Plus GT  
Mikromodul esserbus/esserbus-Plus GT  
Mikromodul esserbus/esserbus-Plus GT</t>
  </si>
  <si>
    <t>RPol4123</t>
  </si>
  <si>
    <t>Redundantní řídící modul</t>
  </si>
  <si>
    <t>Redundantní řídící modulRedundantní řídící modul  
Redundantní řídící modul  
Redundantní řídící modul  
Redundantní řídící modul</t>
  </si>
  <si>
    <t>742210005</t>
  </si>
  <si>
    <t>Montáž čelního panelu do ústředny EPS</t>
  </si>
  <si>
    <t>Montáž čelního panelu do ústředny EPSMontáž ústředny EPS panelu čelního  
https://podminky.urs.cz/item/CS_URS_2024_01/742210005  
Montáž ústředny EPS panelu čelního  
https://podminky.urs.cz/item/CS_URS_2024_01/742210005  
Montáž ústředny EPS panelu čelního  
https://podminky.urs.cz/item/CS_URS_2024_01/742210005  
Montáž ústředny EPS panelu čelního  
https://podminky.urs.cz/item/CS_URS_2024_01/742210005</t>
  </si>
  <si>
    <t>RPol4124</t>
  </si>
  <si>
    <t>Neutrální čelní panel</t>
  </si>
  <si>
    <t>Neutrální čelní panelNeutrální čelní panel  
Neutrální čelní panel  
Neutrální čelní panel  
Neutrální čelní panel</t>
  </si>
  <si>
    <t>RPol4125</t>
  </si>
  <si>
    <t>Rozšiřovací skříň pro akku 2 x 12V/24Ah</t>
  </si>
  <si>
    <t>Rozšiřovací skříň pro akku 2 x 12V/24AhRozšiřovací skříň pro akku 2 x 12V/24Ah  
Rozšiřovací skříň pro akku 2 x 12V/24Ah  
Rozšiřovací skříň pro akku 2 x 12V/24Ah  
Rozšiřovací skříň pro akku 2 x 12V/24Ah</t>
  </si>
  <si>
    <t>RPol4126</t>
  </si>
  <si>
    <t>Kaskádovatelný napájecí zdroj 24V/24Ah</t>
  </si>
  <si>
    <t>Kaskádovatelný napájecí zdroj 24V/24AhKaskádovatelný napájecí zdroj 24V/24Ah  
Kaskádovatelný napájecí zdroj 24V/24Ah  
Kaskádovatelný napájecí zdroj 24V/24Ah  
Kaskádovatelný napájecí zdroj 24V/24Ah</t>
  </si>
  <si>
    <t>RPol421</t>
  </si>
  <si>
    <t>Akumulátor 12V/24Ah šroubové svorky M5, životnost dle EUROBAT 10 až 12 let</t>
  </si>
  <si>
    <t>Akumulátor 12V/24Ah šroubové svorky M5, životnost dle EUROBAT 10 až 12 letAkumulátor 12V/24Ah šroubové svorky M5, životnost dle EUROBAT 10 až 12 let  
Akumulátor 12V/24Ah šroubové svorky M5, životnost dle EUROBAT 10 až 12 let  
Akumulátor 12V/24Ah šroubové svorky M5, životnost dle EUROBAT 10 až 12 let  
Akumulátor 12V/24Ah šroubové svorky M5, životnost dle EUROBAT 10 až 12 let</t>
  </si>
  <si>
    <t>742210803</t>
  </si>
  <si>
    <t>Demontáž ústředny EPS čtyř nebo vícekruhové</t>
  </si>
  <si>
    <t>Demontáž ústředny EPS čtyř nebo vícekruhovéDemontáž ústředny EPS čtyř nebo vícekruhové  
https://podminky.urs.cz/item/CS_URS_2024_01/742210803  
Demontáž ústředny EPS čtyř nebo vícekruhové  
https://podminky.urs.cz/item/CS_URS_2024_01/742210803  
Demontáž ústředny EPS čtyř nebo vícekruhové  
https://podminky.urs.cz/item/CS_URS_2024_01/742210803  
Demontáž ústředny EPS čtyř nebo vícekruhové  
https://podminky.urs.cz/item/CS_URS_2024_01/742210803</t>
  </si>
  <si>
    <t>34621008</t>
  </si>
  <si>
    <t>akumulátor VRLA, 12 V, pól 12x12x2, kapacita 17 Ah</t>
  </si>
  <si>
    <t>akumulátor VRLA, 12 V, pól 12x12x2, kapacita 17 Ahakumulátor VRLA, 12 V, pól 12x12x2, kapacita 17 Ah  
akumulátor VRLA, 12 V, pól 12x12x2, kapacita 17 Ah  
akumulátor VRLA, 12 V, pól 12x12x2, kapacita 17 Ah  
akumulátor VRLA, 12 V, pól 12x12x2, kapacita 17 Ah</t>
  </si>
  <si>
    <t>Modul se třemi pozicemi pro mikromoduly</t>
  </si>
  <si>
    <t>Modul se třemi pozicemi pro mikromodulyModul se třemi pozicemi pro mikromoduly  
Modul se třemi pozicemi pro mikromoduly  
Modul se třemi pozicemi pro mikromoduly  
Modul se třemi pozicemi pro mikromoduly</t>
  </si>
  <si>
    <t>R416419</t>
  </si>
  <si>
    <t>montáž optopřevodníku</t>
  </si>
  <si>
    <t>montáž optopřevodníkumontáž optopřevodníku  
montáž optopřevodníku  
montáž optopřevodníku  
montáž optopřevodníku</t>
  </si>
  <si>
    <t>R4264</t>
  </si>
  <si>
    <t>Optopřevodník pro síťování ústředen Singlmode</t>
  </si>
  <si>
    <t>Optopřevodník pro síťování ústředen SinglmodeOptopřevodník pro síťování ústředen Singlmode  
Optopřevodník pro síťování ústředen Singlmode  
Optopřevodník pro síťování ústředen Singlmode  
Optopřevodník pro síťování ústředen Singlmode</t>
  </si>
  <si>
    <t>D10</t>
  </si>
  <si>
    <t>Demontáže</t>
  </si>
  <si>
    <t>742210821</t>
  </si>
  <si>
    <t>Demontáž hlásiče automatického bodového</t>
  </si>
  <si>
    <t>Demontáž hlásiče automatického bodovéhoDemontáž prvků EPS hlásiče automatického bodového  
https://podminky.urs.cz/item/CS_URS_2024_01/742210821  
Demontáž prvků EPS hlásiče automatického bodového  
https://podminky.urs.cz/item/CS_URS_2024_01/742210821  
Demontáž prvků EPS hlásiče automatického bodového  
https://podminky.urs.cz/item/CS_URS_2024_01/742210821  
Demontáž prvků EPS hlásiče automatického bodového  
https://podminky.urs.cz/item/CS_URS_2024_01/742210821</t>
  </si>
  <si>
    <t>742210821.1</t>
  </si>
  <si>
    <t>Demontáž hlásiče automatického bodovéhoDemontáž prvků EPS hlásiče automatického bodového - Ionizační, včetně likvidace  
https://podminky.urs.cz/item/CS_URS_2024_01/742210821.1  
Demontáž prvků EPS hlásiče automatického bodového - Ionizační, včetně likvidace  
https://podminky.urs.cz/item/CS_URS_2024_01/742210821.1  
Demontáž prvků EPS hlásiče automatického bodového - Ionizační, včetně likvidace  
https://podminky.urs.cz/item/CS_URS_2024_01/742210821.1  
Demontáž prvků EPS hlásiče automatického bodového - Ionizační, včetně likvidace  
https://podminky.urs.cz/item/CS_URS_2024_01/742210821.1</t>
  </si>
  <si>
    <t>742210851</t>
  </si>
  <si>
    <t>Demontáž tlačítkového hlásiče se sklíčkem</t>
  </si>
  <si>
    <t>Demontáž tlačítkového hlásiče se sklíčkemDemontáž prvků EPS hlásiče tlačítkového se sklíčkem  
https://podminky.urs.cz/item/CS_URS_2024_01/742210851  
Demontáž prvků EPS hlásiče tlačítkového se sklíčkem  
https://podminky.urs.cz/item/CS_URS_2024_01/742210851  
Demontáž prvků EPS hlásiče tlačítkového se sklíčkem  
https://podminky.urs.cz/item/CS_URS_2024_01/742210851  
Demontáž prvků EPS hlásiče tlačítkového se sklíčkem  
https://podminky.urs.cz/item/CS_URS_2024_01/742210851</t>
  </si>
  <si>
    <t>742210861</t>
  </si>
  <si>
    <t>Demontáž soklu hlásiče nebo patice</t>
  </si>
  <si>
    <t>Demontáž soklu hlásiče nebo paticeDemontáž prvků EPS soklu hlásiče nebo patice  
https://podminky.urs.cz/item/CS_URS_2024_01/742210861  
Demontáž prvků EPS soklu hlásiče nebo patice  
https://podminky.urs.cz/item/CS_URS_2024_01/742210861  
Demontáž prvků EPS soklu hlásiče nebo patice  
https://podminky.urs.cz/item/CS_URS_2024_01/742210861  
Demontáž prvků EPS soklu hlásiče nebo patice  
https://podminky.urs.cz/item/CS_URS_2024_01/742210861</t>
  </si>
  <si>
    <t>742210803.1</t>
  </si>
  <si>
    <t>Demontáž ústředny EPS čtyř nebo vícekruhovéDemontáž ústředny EPS čtyř nebo vícekruhové, Ústředna Lites 3.PP  
https://podminky.urs.cz/item/CS_URS_2024_01/742210803.1  
Demontáž ústředny EPS čtyř nebo vícekruhové, Ústředna Lites 3.PP  
https://podminky.urs.cz/item/CS_URS_2024_01/742210803.1  
Demontáž ústředny EPS čtyř nebo vícekruhové, Ústředna Lites 3.PP  
https://podminky.urs.cz/item/CS_URS_2024_01/742210803.1  
Demontáž ústředny EPS čtyř nebo vícekruhové, Ústředna Lites 3.PP  
https://podminky.urs.cz/item/CS_URS_2024_01/742210803.1</t>
  </si>
  <si>
    <t>Pol48</t>
  </si>
  <si>
    <t>Demontáž kabeláže</t>
  </si>
  <si>
    <t>Demontáž kabelážeDemontáž kabeláže  
Demontáž kabeláže  
Demontáž kabeláže  
Demontáž kabeláže</t>
  </si>
  <si>
    <t>D11</t>
  </si>
  <si>
    <t>Dočasné propoje</t>
  </si>
  <si>
    <t>34121144</t>
  </si>
  <si>
    <t>kabel sdělovací oheň retardující bezhalogenový stíněný laminovanou Al fólií s příložným CuSn drátem bez funkčnosti při požáru reakce na oheň B2cas1d1a1 jádro Cu plné 100V (SHKFH-R) 1x2x0,8mm2</t>
  </si>
  <si>
    <t>kabel sdělovací oheň retardující bezhalogenový stíněný laminovanou Al fólií s příložným CuSn drátem bez funkčnosti při požáru reakce na oheň B2cas1d1a1 jádro Cu plné 100V (SHKFH-R) 1x2x0,8mm2kabel sdělovací oheň retardující bezhalogenový stíněný laminovanou Al fólií s příložným CuSn drátem bez funkčnosti při požáru reakce na oheň B2cas1d1a1 jádro Cu plné 100V (SHKFH-R) 1x2x0,8mm2  
kabel sdělovací oheň retardující bezhalogenový stíněný laminovanou Al fólií s příložným CuSn drátem bez funkčnosti při požáru reakce na oheň B2cas1d1a1 jádro Cu plné 100V (SHKFH-R) 1x2x0,8mm2  
kabel sdělovací oheň retardující bezhalogenový stíněný laminovanou Al fólií s příložným CuSn drátem bez funkčnosti při požáru reakce na oheň B2cas1d1a1 jádro Cu plné 100V (SHKFH-R) 1x2x0,8mm2  
kabel sdělovací oheň retardující bezhalogenový stíněný laminovanou Al fólií s příložným CuSn drátem bez funkčnosti při požáru reakce na oheň B2cas1d1a1 jádro Cu plné 100V (SHKFH-R) 1x2x0,8mm2</t>
  </si>
  <si>
    <t>Pol57</t>
  </si>
  <si>
    <t>Nastřelovací příchytka</t>
  </si>
  <si>
    <t>Nastřelovací příchytkaNastřelovací příchytka  
Nastřelovací příchytka  
Nastřelovací příchytka  
Nastřelovací příchytka</t>
  </si>
  <si>
    <t>742110522</t>
  </si>
  <si>
    <t>Montáž krabic pro slaboproud zapuštěných plastových odbočných ohniodolných čtyřhranných s víčkem</t>
  </si>
  <si>
    <t>Montáž krabic pro slaboproud zapuštěných plastových odbočných ohniodolných čtyřhranných s víčkemMontáž krabic elektroinstalačních s víčkem zapuštěných plastových ohniodolných čtyřhranných  
https://podminky.urs.cz/item/CS_URS_2024_01/742110522  
Montáž krabic elektroinstalačních s víčkem zapuštěných plastových ohniodolných čtyřhranných  
https://podminky.urs.cz/item/CS_URS_2024_01/742110522  
Montáž krabic elektroinstalačních s víčkem zapuštěných plastových ohniodolných čtyřhranných  
https://podminky.urs.cz/item/CS_URS_2024_01/742110522  
Montáž krabic elektroinstalačních s víčkem zapuštěných plastových ohniodolných čtyřhranných  
https://podminky.urs.cz/item/CS_URS_2024_01/742110522</t>
  </si>
  <si>
    <t>krabice zápustná ohniodolná P-90</t>
  </si>
  <si>
    <t>krabice zápustná ohniodolná P-90krabice zápustná ohniodolná  
krabice zápustná ohniodolná  
krabice zápustná ohniodolná  
krabice zápustná ohniodolná</t>
  </si>
  <si>
    <t>D12</t>
  </si>
  <si>
    <t>742210401</t>
  </si>
  <si>
    <t>Programování základních parametrů ústředny EPS</t>
  </si>
  <si>
    <t>Programování základních parametrů ústředny EPSNastavení a oživení EPS programování základních parametrů ústředny  
https://podminky.urs.cz/item/CS_URS_2024_01/742210401  
Nastavení a oživení EPS programování základních parametrů ústředny  
https://podminky.urs.cz/item/CS_URS_2024_01/742210401  
Nastavení a oživení EPS programování základních parametrů ústředny  
https://podminky.urs.cz/item/CS_URS_2024_01/742210401  
Nastavení a oživení EPS programování základních parametrů ústředny  
https://podminky.urs.cz/item/CS_URS_2024_01/742210401</t>
  </si>
  <si>
    <t>742210421</t>
  </si>
  <si>
    <t>Programování a oživení systému na jeden detektor EPS</t>
  </si>
  <si>
    <t>Programování a oživení systému na jeden detektor EPSNastavení a oživení EPS oživení systému na jeden detektor  
https://podminky.urs.cz/item/CS_URS_2024_01/742210421  
Nastavení a oživení EPS oživení systému na jeden detektor  
https://podminky.urs.cz/item/CS_URS_2024_01/742210421  
Nastavení a oživení EPS oživení systému na jeden detektor  
https://podminky.urs.cz/item/CS_URS_2024_01/742210421  
Nastavení a oživení EPS oživení systému na jeden detektor  
https://podminky.urs.cz/item/CS_URS_2024_01/742210421</t>
  </si>
  <si>
    <t>742210501</t>
  </si>
  <si>
    <t>Provedení zkoušky TIČR pro EPS</t>
  </si>
  <si>
    <t>Provedení zkoušky TIČR pro EPSZkoušky a revize EPS zkoušky TIČR  
https://podminky.urs.cz/item/CS_URS_2024_01/742210501  
Zkoušky a revize EPS zkoušky TIČR  
https://podminky.urs.cz/item/CS_URS_2024_01/742210501  
Zkoušky a revize EPS zkoušky TIČR  
https://podminky.urs.cz/item/CS_URS_2024_01/742210501  
Zkoušky a revize EPS zkoušky TIČR  
https://podminky.urs.cz/item/CS_URS_2024_01/742210501</t>
  </si>
  <si>
    <t>742210503</t>
  </si>
  <si>
    <t>Provedení koordinační funkční zkoušky EPS</t>
  </si>
  <si>
    <t>Provedení koordinační funkční zkoušky EPSZkoušky a revize EPS zkoušky koordinační funkční EPS  
https://podminky.urs.cz/item/CS_URS_2024_01/742210503  
Zkoušky a revize EPS zkoušky koordinační funkční EPS  
https://podminky.urs.cz/item/CS_URS_2024_01/742210503  
Zkoušky a revize EPS zkoušky koordinační funkční EPS  
https://podminky.urs.cz/item/CS_URS_2024_01/742210503  
Zkoušky a revize EPS zkoušky koordinační funkční EPS  
https://podminky.urs.cz/item/CS_URS_2024_01/742210503</t>
  </si>
  <si>
    <t>742210521</t>
  </si>
  <si>
    <t>Výchozí revize systému EPS na jeden detektor</t>
  </si>
  <si>
    <t>Výchozí revize systému EPS na jeden detektorZkoušky a revize EPS revize výchozí systému EPS na jeden detektor  
https://podminky.urs.cz/item/CS_URS_2024_01/742210521  
Zkoušky a revize EPS revize výchozí systému EPS na jeden detektor  
https://podminky.urs.cz/item/CS_URS_2024_01/742210521  
Zkoušky a revize EPS revize výchozí systému EPS na jeden detektor  
https://podminky.urs.cz/item/CS_URS_2024_01/742210521  
Zkoušky a revize EPS revize výchozí systému EPS na jeden detektor  
https://podminky.urs.cz/item/CS_URS_2024_01/742210521</t>
  </si>
  <si>
    <t>Pol50</t>
  </si>
  <si>
    <t>Připojení do grafické nadstavby</t>
  </si>
  <si>
    <t>Připojení do grafické nadstavbyÚprava Grafické nadstavby o nové prvky a rozšíření mapových prodkladů o nové prostory  
Úprava Grafické nadstavby o nové prvky a rozšíření mapových prodkladů o nové prostory  
Úprava Grafické nadstavby o nové prvky a rozšíření mapových prodkladů o nové prostory  
Úprava Grafické nadstavby o nové prvky a rozšíření mapových prodkladů o nové prostory</t>
  </si>
  <si>
    <t>Vstupně výstupní prvky</t>
  </si>
  <si>
    <t>742210305</t>
  </si>
  <si>
    <t>Montáž vstupně výstupního reléového prvku 5 a více kontaktů s krytem</t>
  </si>
  <si>
    <t>Montáž vstupně výstupního reléového prvku 5 a více kontaktů s krytemMontáž vstupně výstupního reléového prvku 5 a více kontaktů s krytem  
https://podminky.urs.cz/item/CS_URS_2024_01/742210305  
Montáž vstupně výstupního reléového prvku 5 a více kontaktů s krytem  
https://podminky.urs.cz/item/CS_URS_2024_01/742210305  
Montáž vstupně výstupního reléového prvku 5 a více kontaktů s krytem  
https://podminky.urs.cz/item/CS_URS_2024_01/742210305  
Montáž vstupně výstupního reléového prvku 5 a více kontaktů s krytem  
https://podminky.urs.cz/item/CS_URS_2024_01/742210305</t>
  </si>
  <si>
    <t>Koppler 4/2</t>
  </si>
  <si>
    <t>Koppler 4/2Alarmový koppler (4/2)  
Alarmový koppler (4/2)  
Alarmový koppler (4/2)  
Alarmový koppler (4/2)</t>
  </si>
  <si>
    <t>Koppler 12 relé</t>
  </si>
  <si>
    <t>Koppler 12 reléKoppler 12 relé  
Koppler 12 relé  
Koppler 12 relé  
Koppler 12 relé</t>
  </si>
  <si>
    <t>R110</t>
  </si>
  <si>
    <t>Skříň pro kopper na povrch, šedá</t>
  </si>
  <si>
    <t>Skříň pro kopper na povrch, šedáSkříň pro kopper na povrch, šedá  
Skříň pro kopper na povrch, šedá  
Skříň pro kopper na povrch, šedá  
Skříň pro kopper na povrch, šedá</t>
  </si>
  <si>
    <t>742210251</t>
  </si>
  <si>
    <t>Připojení kontaktu ovládaného nebo monitorovaného</t>
  </si>
  <si>
    <t>Připojení kontaktu ovládaného nebo monitorovanéhoPřipojení kontaktu ovládaného nebo monitorovaného  
https://podminky.urs.cz/item/CS_URS_2024_01/742210251  
Připojení kontaktu ovládaného nebo monitorovaného  
https://podminky.urs.cz/item/CS_URS_2024_01/742210251  
Připojení kontaktu ovládaného nebo monitorovaného  
https://podminky.urs.cz/item/CS_URS_2024_01/742210251  
Připojení kontaktu ovládaného nebo monitorovaného  
https://podminky.urs.cz/item/CS_URS_2024_01/742210251</t>
  </si>
  <si>
    <t>zakončovací modul monitorovaného výstupu EOL</t>
  </si>
  <si>
    <t>zakončovací modul monitorovaného výstupu EOLzakončovací modul monitorovaného výstupu EOL  
zakončovací modul monitorovaného výstupu EOL  
zakončovací modul monitorovaného výstupu EOL  
zakončovací modul monitorovaného výstupu EOL</t>
  </si>
  <si>
    <t>Pol49</t>
  </si>
  <si>
    <t>zakončovací odpor vstupu EOL</t>
  </si>
  <si>
    <t>zakončovací odpor vstupu EOLzakončovací odpor vstupu EOL  
zakončovací odpor vstupu EOL  
zakončovací odpor vstupu EOL  
zakončovací odpor vstupu EOL</t>
  </si>
  <si>
    <t>Pol7</t>
  </si>
  <si>
    <t>Pomocné relé pro odpojení napájecích zdrojů EACS pomocí signálu od EPS, napájecí napětí 12-240 V AC/DC, spínaný výkon 2000VA, pracovní teplota -20°C - +50°C, li</t>
  </si>
  <si>
    <t>Pomocné relé pro odpojení napájecích zdrojů EACS pomocí signálu od EPS, napájecí napětí 12-240 V AC/DC, spínaný výkon 2000VA, pracovní teplota -20°C - +50°C, libovolná pracovní poloha,</t>
  </si>
  <si>
    <t>Pomocné relé pro odpojení napájecích zdrojů EACS pomocí signálu od EPS, napájecí napětí 12-240 V AC/DC, spínaný výkon 2000VA, pracovní teplota -20°C - +50°C, libovolná pracovní poloha,Pomocné relé pro odpojení napájecích zdrojů EACS pomocí signálu od EPS, napájecí napětí 12-240 V AC/DC, spínaný výkon 2000VA, pracovní teplota -20°C - +50°C, libovolná pracovní poloha,  
Pomocné relé pro odpojení napájecích zdrojů EACS pomocí signálu od EPS, napájecí napětí 12-240 V AC/DC, spínaný výkon 2000VA, pracovní teplota -20°C - +50°C, libovolná pracovní poloha,  
Pomocné relé pro odpojení napájecích zdrojů EACS pomocí signálu od EPS, napájecí napětí 12-240 V AC/DC, spínaný výkon 2000VA, pracovní teplota -20°C - +50°C, libovolná pracovní poloha,  
Pomocné relé pro odpojení napájecích zdrojů EACS pomocí signálu od EPS, napájecí napětí 12-240 V AC/DC, spínaný výkon 2000VA, pracovní teplota -20°C - +50°C, libovolná pracovní poloha,</t>
  </si>
  <si>
    <t>742220131</t>
  </si>
  <si>
    <t>Montáž univerzálního reléového modulu se svorkovnicí a přepínačem NC/NO</t>
  </si>
  <si>
    <t>Montáž univerzálního reléového modulu se svorkovnicí a přepínačem NC/NOMontáž univerzálního reléového modulu se svorkovnicí a přepínačem NC/NO  
https://podminky.urs.cz/item/CS_URS_2024_01/742220131  
Montáž univerzálního reléového modulu se svorkovnicí a přepínačem NC/NO  
https://podminky.urs.cz/item/CS_URS_2024_01/742220131  
Montáž univerzálního reléového modulu se svorkovnicí a přepínačem NC/NO  
https://podminky.urs.cz/item/CS_URS_2024_01/742220131  
Montáž univerzálního reléového modulu se svorkovnicí a přepínačem NC/NO  
https://podminky.urs.cz/item/CS_URS_2024_01/742220131</t>
  </si>
  <si>
    <t>Nasávací systém</t>
  </si>
  <si>
    <t>742210162</t>
  </si>
  <si>
    <t>Montáž vyhodnocovací jednotky nasávacího hlásiče</t>
  </si>
  <si>
    <t>Montáž vyhodnocovací jednotky nasávacího hlásičeMontáž vyhodnocovací jednotky nasávacího hlásiče  
https://podminky.urs.cz/item/CS_URS_2024_01/742210162  
Montáž vyhodnocovací jednotky nasávacího hlásiče  
https://podminky.urs.cz/item/CS_URS_2024_01/742210162  
Montáž vyhodnocovací jednotky nasávacího hlásiče  
https://podminky.urs.cz/item/CS_URS_2024_01/742210162  
Montáž vyhodnocovací jednotky nasávacího hlásiče  
https://podminky.urs.cz/item/CS_URS_2024_01/742210162</t>
  </si>
  <si>
    <t>R111</t>
  </si>
  <si>
    <t>Základní jednotka nasávacího systému</t>
  </si>
  <si>
    <t>Základní jednotka nasávacího systémuZákladní jednotka nasávacího systému  
- pro potrubí o pr. 25mm;  
- připojitelné přímo na hlásící linku;  
- detekce až 3 úrovní poplachu;  
- Teplota okolního prostředí -20°C - 60°C;  
- Provozní napětí 14 - 30Vdc;  
Základní jednotka nasávacího systému  
- pro potrubí o pr. 25mm;  
- připojitelné přímo na hlásící linku;  
- detekce až 3 úrovní poplachu;  
- Teplota okolního prostředí -20°C - 60°C;  
- Provozní napětí 14 - 30Vdc;  
Základní jednotka nasávacího systému  
- pro potrubí o pr. 25mm;  
- připojitelné přímo na hlásící linku;  
- detekce až 3 úrovní poplachu;  
- Teplota okolního prostředí -20°C - 60°C;  
- Provozní napětí 14 - 30Vdc;  
Základní jednotka nasávacího systému  
- pro potrubí o pr. 25mm;  
- připojitelné přímo na hlásící linku;  
- detekce až 3 úrovní poplachu;  
- Teplota okolního prostředí -20°C - 60°C;  
- Provozní napětí 14 - 30Vdc;</t>
  </si>
  <si>
    <t>R112</t>
  </si>
  <si>
    <t>Detekční modul nasávacího systému, citlivost 0,1%</t>
  </si>
  <si>
    <t>Detekční modul nasávacího systému, citlivost 0,1%Detekční modul nasávacího systému, citlivost 0,1%  
Detekční modul nasávacího systému, citlivost 0,1%  
Detekční modul nasávacího systému, citlivost 0,1%  
Detekční modul nasávacího systému, citlivost 0,1%</t>
  </si>
  <si>
    <t>R113</t>
  </si>
  <si>
    <t>Vzduchový filtr pro nasávací systém</t>
  </si>
  <si>
    <t>Vzduchový filtr pro nasávací systémVzduchový filtr pro nasávací systém  
Vzduchový filtr pro nasávací systém  
Vzduchový filtr pro nasávací systém  
Vzduchový filtr pro nasávací systém</t>
  </si>
  <si>
    <t>R114</t>
  </si>
  <si>
    <t>Odlučovač vlhka</t>
  </si>
  <si>
    <t>Odlučovač vlhkaOdlučovač vlhka  
Odlučovač vlhka  
Odlučovač vlhka  
Odlučovač vlhka</t>
  </si>
  <si>
    <t>742210181</t>
  </si>
  <si>
    <t>Montáž trubky nasávacího systému</t>
  </si>
  <si>
    <t>Montáž trubky nasávacího systémuMontáž trubky nasávacího systému  
https://podminky.urs.cz/item/CS_URS_2024_01/742210181  
Montáž trubky nasávacího systému  
https://podminky.urs.cz/item/CS_URS_2024_01/742210181  
Montáž trubky nasávacího systému  
https://podminky.urs.cz/item/CS_URS_2024_01/742210181  
Montáž trubky nasávacího systému  
https://podminky.urs.cz/item/CS_URS_2024_01/742210181</t>
  </si>
  <si>
    <t>28616800</t>
  </si>
  <si>
    <t>trubka nasávacího systému, D 25mm</t>
  </si>
  <si>
    <t>trubka nasávacího systému, D 25mmtrubka nasávacího systému, D 25mm  
trubka nasávacího systému, D 25mm  
trubka nasávacího systému, D 25mm  
trubka nasávacího systému, D 25mm</t>
  </si>
  <si>
    <t>28653407</t>
  </si>
  <si>
    <t>ventil pojistný/zpětný pro trubky nasávacího systému D 25mm</t>
  </si>
  <si>
    <t>ventil pojistný/zpětný pro trubky nasávacího systému D 25mmventil pojistný/zpětný pro trubky nasávacího systému D 25mm  
ventil pojistný/zpětný pro trubky nasávacího systému D 25mm  
ventil pojistný/zpětný pro trubky nasávacího systému D 25mm  
ventil pojistný/zpětný pro trubky nasávacího systému D 25mm</t>
  </si>
  <si>
    <t>28653406</t>
  </si>
  <si>
    <t>příchytka pro trubky nasávacího systému D 25mm</t>
  </si>
  <si>
    <t>příchytka pro trubky nasávacího systému D 25mmpříchytka pro trubky nasávacího systému D 25mm  
příchytka pro trubky nasávacího systému D 25mm  
příchytka pro trubky nasávacího systému D 25mm  
příchytka pro trubky nasávacího systému D 25mm</t>
  </si>
  <si>
    <t>28653405</t>
  </si>
  <si>
    <t>T-kus pro trubky nasávacího systému D 25mm</t>
  </si>
  <si>
    <t>T-kus pro trubky nasávacího systému D 25mmT-kus pro trubky nasávacího systému D 25mm  
T-kus pro trubky nasávacího systému D 25mm  
T-kus pro trubky nasávacího systému D 25mm  
T-kus pro trubky nasávacího systému D 25mm</t>
  </si>
  <si>
    <t>28653402</t>
  </si>
  <si>
    <t>koleno 90° pro trubky nasávacího systému D 25mm</t>
  </si>
  <si>
    <t>koleno 90° pro trubky nasávacího systému D 25mmkoleno 90° pro trubky nasávacího systému D 25mm  
koleno 90° pro trubky nasávacího systému D 25mm  
koleno 90° pro trubky nasávacího systému D 25mm  
koleno 90° pro trubky nasávacího systému D 25mm</t>
  </si>
  <si>
    <t>28653400</t>
  </si>
  <si>
    <t>spojka trubek nasávacího systému pro trubky D 25mm</t>
  </si>
  <si>
    <t>spojka trubek nasávacího systému pro trubky D 25mmspojka trubek nasávacího systému pro trubky D 25mm  
spojka trubek nasávacího systému pro trubky D 25mm  
spojka trubek nasávacího systému pro trubky D 25mm  
spojka trubek nasávacího systému pro trubky D 25mm</t>
  </si>
  <si>
    <t>742210201</t>
  </si>
  <si>
    <t>Vyvrtání otvoru nasávacího systému kalibrovanou samolepicí fólií</t>
  </si>
  <si>
    <t>Vyvrtání otvoru nasávacího systému kalibrovanou samolepicí fóliíVyvrtání otvoru nasávacího systému s kalibrovanou samolepicí fólií  
https://podminky.urs.cz/item/CS_URS_2024_01/742210201  
Vyvrtání otvoru nasávacího systému s kalibrovanou samolepicí fólií  
https://podminky.urs.cz/item/CS_URS_2024_01/742210201  
Vyvrtání otvoru nasávacího systému s kalibrovanou samolepicí fólií  
https://podminky.urs.cz/item/CS_URS_2024_01/742210201  
Vyvrtání otvoru nasávacího systému s kalibrovanou samolepicí fólií  
https://podminky.urs.cz/item/CS_URS_2024_01/742210201</t>
  </si>
  <si>
    <t>R115</t>
  </si>
  <si>
    <t>Redukční samolepky 3,0 mm, balení 10 ks</t>
  </si>
  <si>
    <t>Redukční samolepky 3,0 mm, balení 10 ksRedukční samolepky 3,0 mm, balení 10 ks  
Redukční samolepky 3,0 mm, balení 10 ks  
Redukční samolepky 3,0 mm, balení 10 ks  
Redukční samolepky 3,0 mm, balení 10 ks</t>
  </si>
  <si>
    <t>R116</t>
  </si>
  <si>
    <t>Redukční samolepka 3,2 mm, balení 10 ks</t>
  </si>
  <si>
    <t>Redukční samolepka 3,2 mm, balení 10 ksRedukční samolepka 3,2 mm, balení 10 ks  
Redukční samolepka 3,2 mm, balení 10 ks  
Redukční samolepka 3,2 mm, balení 10 ks  
Redukční samolepka 3,2 mm, balení 10 ks</t>
  </si>
  <si>
    <t>R117</t>
  </si>
  <si>
    <t>Kapilára nasávacího systému pe potrubí 25mm</t>
  </si>
  <si>
    <t>Kapilára nasávacího systému pe potrubí 25mmKapilára nasávacího systému pe potrubí 25mm  
Kapilára nasávacího systému pe potrubí 25mm  
Kapilára nasávacího systému pe potrubí 25mm  
Kapilára nasávacího systému pe potrubí 25mm</t>
  </si>
  <si>
    <t>Lineární optický hlásič</t>
  </si>
  <si>
    <t>742210161</t>
  </si>
  <si>
    <t>Montáž vyhodnocovací jednotky lineárního teplotního hlásiče</t>
  </si>
  <si>
    <t>Montáž vyhodnocovací jednotky lineárního teplotního hlásičeMontáž vyhodnocovací jednotky lineárního teplotního hlásiče  
https://podminky.urs.cz/item/CS_URS_2024_01/742210161  
Montáž vyhodnocovací jednotky lineárního teplotního hlásiče  
https://podminky.urs.cz/item/CS_URS_2024_01/742210161  
Montáž vyhodnocovací jednotky lineárního teplotního hlásiče  
https://podminky.urs.cz/item/CS_URS_2024_01/742210161  
Montáž vyhodnocovací jednotky lineárního teplotního hlásiče  
https://podminky.urs.cz/item/CS_URS_2024_01/742210161</t>
  </si>
  <si>
    <t>Řídící jednotka pro Lineární optický hlásič umožňující připojit až 2 hlásičové hlavy, dosah 5 až 50 m</t>
  </si>
  <si>
    <t>Řídící jednotka pro Lineární optický hlásič umožňující připojit až 2 hlásičové hlavy, dosah 5 až 50 mŘídící jednotka pro Lineární optický hlásič umožňující připojit až 2 hlásičové hlavy, dosah 5 až 50 m  
Řídící jednotka pro Lineární optický hlásič umožňující připojit až 2 hlásičové hlavy, dosah 5 až 50 m  
Řídící jednotka pro Lineární optický hlásič umožňující připojit až 2 hlásičové hlavy, dosah 5 až 50 m  
Řídící jednotka pro Lineární optický hlásič umožňující připojit až 2 hlásičové hlavy, dosah 5 až 50 m</t>
  </si>
  <si>
    <t>742210124</t>
  </si>
  <si>
    <t>Montáž kouřového hlásiče lineárního infračerveného s odrazkou</t>
  </si>
  <si>
    <t>Montáž kouřového hlásiče lineárního infračerveného s odrazkouMontáž hlásiče kouřového lineárního s odrazkou  
https://podminky.urs.cz/item/CS_URS_2024_01/742210124  
Montáž hlásiče kouřového lineárního s odrazkou  
https://podminky.urs.cz/item/CS_URS_2024_01/742210124  
Montáž hlásiče kouřového lineárního s odrazkou  
https://podminky.urs.cz/item/CS_URS_2024_01/742210124  
Montáž hlásiče kouřového lineárního s odrazkou  
https://podminky.urs.cz/item/CS_URS_2024_01/742210124</t>
  </si>
  <si>
    <t>Hlásičová hlava lineárního optického hlásiče s dosahem 5 až 50 metrů, automatická kompenzace znečištění, Automatické udržování směru IR parsku, včetně odrazného</t>
  </si>
  <si>
    <t>Hlásičová hlava lineárního optického hlásiče s dosahem 5 až 50 metrů, automatická kompenzace znečištění, Automatické udržování směru IR parsku, včetně odrazného zrcadla</t>
  </si>
  <si>
    <t>Hlásičová hlava lineárního optického hlásiče s dosahem 5 až 50 metrů, automatická kompenzace znečištění, Automatické udržování směru IR parsku, včetně odrazného zrcadlaHlásičová hlava lineárního optického hlásiče s dosahem 5 až 50 metrů, automatická kompenzace znečištění, Automatické udržování směru IR parsku, včetně odrazného zrcadla  
Hlásičová hlava lineárního optického hlásiče s dosahem 5 až 50 metrů, automatická kompenzace znečištění, Automatické udržování směru IR parsku, včetně odrazného zrcadla  
Hlásičová hlava lineárního optického hlásiče s dosahem 5 až 50 metrů, automatická kompenzace znečištění, Automatické udržování směru IR parsku, včetně odrazného zrcadla  
Hlásičová hlava lineárního optického hlásiče s dosahem 5 až 50 metrů, automatická kompenzace znečištění, Automatické udržování směru IR parsku, včetně odrazného zrcadla</t>
  </si>
  <si>
    <t>Držák pro hlásičovou hlavu, nebo odrazné zrcadlo</t>
  </si>
  <si>
    <t>Držák pro hlásičovou hlavu, nebo odrazné zrcadloDržák pro hlásičovou hlavu, nebo odrazné zrcadlo  
Držák pro hlásičovou hlavu, nebo odrazné zrcadlo  
Držák pro hlásičovou hlavu, nebo odrazné zrcadlo  
Držák pro hlásičovou hlavu, nebo odrazné zrcadlo</t>
  </si>
  <si>
    <t>34121150</t>
  </si>
  <si>
    <t>kabel sdělovací oheň retardující bezhalogenový stíněný laminovanou Al fólií s příložným CuSn drátem bez funkčnosti při požáru reakce na oheň B2cas1d1a1 jádro Cu plné 100V (SHKFH-R) 4x2x0,8mm2</t>
  </si>
  <si>
    <t>kabel sdělovací oheň retardující bezhalogenový stíněný laminovanou Al fólií s příložným CuSn drátem bez funkčnosti při požáru reakce na oheň B2cas1d1a1 jádro Cu plné 100V (SHKFH-R) 4x2x0,8mm2kabel sdělovací oheň retardující bezhalogenový stíněný laminovanou Al fólií s příložným CuSn drátem bez funkčnosti při požáru reakce na oheň B2cas1d1a1 jádro Cu plné 100V (SHKFH-R) 4x2x0,8mm2  
kabel sdělovací oheň retardující bezhalogenový stíněný laminovanou Al fólií s příložným CuSn drátem bez funkčnosti při požáru reakce na oheň B2cas1d1a1 jádro Cu plné 100V (SHKFH-R) 4x2x0,8mm2  
kabel sdělovací oheň retardující bezhalogenový stíněný laminovanou Al fólií s příložným CuSn drátem bez funkčnosti při požáru reakce na oheň B2cas1d1a1 jádro Cu plné 100V (SHKFH-R) 4x2x0,8mm2  
kabel sdělovací oheň retardující bezhalogenový stíněný laminovanou Al fólií s příložným CuSn drátem bez funkčnosti při požáru reakce na oheň B2cas1d1a1 jádro Cu plné 100V (SHKFH-R) 4x2x0,8mm2</t>
  </si>
  <si>
    <t>Lineární teplotní hlásič</t>
  </si>
  <si>
    <t>59081338</t>
  </si>
  <si>
    <t>jednotka vyhodnocovací lineárního teplotního hlásiče, dvousmyčková s displejem, 2x 2500m</t>
  </si>
  <si>
    <t>jednotka vyhodnocovací lineárního teplotního hlásiče, dvousmyčková s displejem, 2x 2500mjednotka vyhodnocovací lineárního teplotního hlásiče, dvousmyčková s displejem, 2x 2500m  
jednotka vyhodnocovací lineárního teplotního hlásiče, dvousmyčková s displejem, 2x 2500m  
jednotka vyhodnocovací lineárního teplotního hlásiče, dvousmyčková s displejem, 2x 2500m  
jednotka vyhodnocovací lineárního teplotního hlásiče, dvousmyčková s displejem, 2x 2500m</t>
  </si>
  <si>
    <t>742210171</t>
  </si>
  <si>
    <t>Montáž kabelu senzorového</t>
  </si>
  <si>
    <t>Montáž kabelu senzorovéhoMontáž kabelu senzorového  
https://podminky.urs.cz/item/CS_URS_2024_01/742210171  
Montáž kabelu senzorového  
https://podminky.urs.cz/item/CS_URS_2024_01/742210171  
Montáž kabelu senzorového  
https://podminky.urs.cz/item/CS_URS_2024_01/742210171  
Montáž kabelu senzorového  
https://podminky.urs.cz/item/CS_URS_2024_01/742210171</t>
  </si>
  <si>
    <t>59081320</t>
  </si>
  <si>
    <t>kabel lineární teplotní, nylon, 68°C, UV ochrana</t>
  </si>
  <si>
    <t>kabel lineární teplotní, nylon, 68°C, UV ochranakabel lineární teplotní, nylon, 68°C, UV ochrana  
kabel lineární teplotní, nylon, 68°C, UV ochrana  
kabel lineární teplotní, nylon, 68°C, UV ochrana  
kabel lineární teplotní, nylon, 68°C, UV ochrana</t>
  </si>
  <si>
    <t>R118</t>
  </si>
  <si>
    <t>Příchytka pro detekční kabel</t>
  </si>
  <si>
    <t>Příchytka pro detekční kabelPříchytka pro detekční kabel  
Příchytka pro detekční kabel  
Příchytka pro detekční kabel  
Příchytka pro detekční kabel</t>
  </si>
  <si>
    <t>Požární hlásiče</t>
  </si>
  <si>
    <t>742210151</t>
  </si>
  <si>
    <t>Montáž tlačítkového hlásiče se sklíčkem</t>
  </si>
  <si>
    <t>Montáž tlačítkového hlásiče se sklíčkemMontáž hlásiče tlačítkového se sklíčkem  
https://podminky.urs.cz/item/CS_URS_2024_01/742210151  
Montáž hlásiče tlačítkového se sklíčkem  
https://podminky.urs.cz/item/CS_URS_2024_01/742210151  
Montáž hlásiče tlačítkového se sklíčkem  
https://podminky.urs.cz/item/CS_URS_2024_01/742210151  
Montáž hlásiče tlačítkového se sklíčkem  
https://podminky.urs.cz/item/CS_URS_2024_01/742210151</t>
  </si>
  <si>
    <t>Pol33</t>
  </si>
  <si>
    <t>Požární tlačítko elektronika</t>
  </si>
  <si>
    <t>Požární tlačítko elektronikaPožární tlačítko elektronika  
Požární tlačítko elektronika  
Požární tlačítko elektronika  
Požární tlačítko elektronika</t>
  </si>
  <si>
    <t>Pol34</t>
  </si>
  <si>
    <t>Požární tlačítko kryt</t>
  </si>
  <si>
    <t>Požární tlačítko krytPožární tlačítko kryt  
Požární tlačítko kryt  
Požární tlačítko kryt  
Požární tlačítko kryt</t>
  </si>
  <si>
    <t>742210121</t>
  </si>
  <si>
    <t>Montáž hlásiče automatického bodového</t>
  </si>
  <si>
    <t>Montáž hlásiče automatického bodovéhoMontáž hlásiče automatického bodového  
https://podminky.urs.cz/item/CS_URS_2024_01/742210121  
Montáž hlásiče automatického bodového  
https://podminky.urs.cz/item/CS_URS_2024_01/742210121  
Montáž hlásiče automatického bodového  
https://podminky.urs.cz/item/CS_URS_2024_01/742210121  
Montáž hlásiče automatického bodového  
https://podminky.urs.cz/item/CS_URS_2024_01/742210121</t>
  </si>
  <si>
    <t>Pol35</t>
  </si>
  <si>
    <t>Požární hlásič optickokouřový</t>
  </si>
  <si>
    <t>Požární hlásič optickokouřovýPožární hlásič optickokouřový  
Požární hlásič optickokouřový  
Požární hlásič optickokouřový  
Požární hlásič optickokouřový</t>
  </si>
  <si>
    <t>Pol36</t>
  </si>
  <si>
    <t>Požární hlásič termodiferenciální</t>
  </si>
  <si>
    <t>Požární hlásič termodiferenciálníPožární hlásič termodiferenciální  
Požární hlásič termodiferenciální  
Požární hlásič termodiferenciální  
Požární hlásič termodiferenciální</t>
  </si>
  <si>
    <t>Pol38</t>
  </si>
  <si>
    <t>Multisenzorový hlásič</t>
  </si>
  <si>
    <t>Multisenzorový hlásičMultisenzorový hlásič  
- kombinace opticko-kouřového a teplotního;  
- Náhrada ionizačního hlásiče;  
- senzor obsahuje modrou detekční složku;  
Multisenzorový hlásič  
- kombinace opticko-kouřového a teplotního;  
- Náhrada ionizačního hlásiče;  
- senzor obsahuje modrou detekční složku;  
Multisenzorový hlásič  
- kombinace opticko-kouřového a teplotního;  
- Náhrada ionizačního hlásiče;  
- senzor obsahuje modrou detekční složku;  
Multisenzorový hlásič  
- kombinace opticko-kouřového a teplotního;  
- Náhrada ionizačního hlásiče;  
- senzor obsahuje modrou detekční složku;</t>
  </si>
  <si>
    <t>742210131</t>
  </si>
  <si>
    <t>Montáž soklu hlásiče nebo patice</t>
  </si>
  <si>
    <t>Montáž soklu hlásiče nebo paticeMontáž soklu hlásiče nebo patice  
https://podminky.urs.cz/item/CS_URS_2024_01/742210131  
Montáž soklu hlásiče nebo patice  
https://podminky.urs.cz/item/CS_URS_2024_01/742210131  
Montáž soklu hlásiče nebo patice  
https://podminky.urs.cz/item/CS_URS_2024_01/742210131  
Montáž soklu hlásiče nebo patice  
https://podminky.urs.cz/item/CS_URS_2024_01/742210131</t>
  </si>
  <si>
    <t>Pol37</t>
  </si>
  <si>
    <t>Patice pro hlásiče</t>
  </si>
  <si>
    <t>Patice pro hlásičePatice pro hlásiče  
Patice pro hlásiče  
Patice pro hlásiče  
Patice pro hlásiče</t>
  </si>
  <si>
    <t>R4268464</t>
  </si>
  <si>
    <t>Montáž konzole pro hlásič</t>
  </si>
  <si>
    <t>Montáž konzole pro hlásičMontáž konzole pro hlásič  
Montáž konzole pro hlásič  
Montáž konzole pro hlásič  
Montáž konzole pro hlásič</t>
  </si>
  <si>
    <t>R456146</t>
  </si>
  <si>
    <t>Konzole pro hlásič do světlíku délky 0,3m</t>
  </si>
  <si>
    <t>Konzole pro hlásič do světlíku délky 0,3mKonzole pro hlásič do světlíku délky 0,3m  
Konzole pro hlásič do světlíku délky 0,3m  
Konzole pro hlásič do světlíku délky 0,3m  
Konzole pro hlásič do světlíku délky 0,3m</t>
  </si>
  <si>
    <t>D7</t>
  </si>
  <si>
    <t>Pol39</t>
  </si>
  <si>
    <t>Multisenzorový hlásičSpínaný napájecí zdroj v krytu s informačním LCD displejem schválený podle normy EN54-4, ideální pro použití v systémech elektrické požární signalizace a dále v nasávacích a ventilačních aplikacích. Jeho výstup o napětí 27,6 V ss dodává do zátěže stejnosměrný proud až 2,2 A (3,0 A po dobu max. 5 minut) a současně umožňuje dobíjení záložních akumulátorů s kapacitou až 17 Ah.  
Spínaný napájecí zdroj v krytu s informačním LCD displejem schválený podle normy EN54-4, ideální pro použití v systémech elektrické požární signalizace a dále v nasávacích a ventilačních aplikacích. Jeho výstup o napětí 27,6 V ss dodává do zátěže stejnosměrný proud až 2,2 A (3,0 A po dobu max. 5 minut) a současně umožňuje dobíjení záložních akumulátorů s kapacitou až 17 Ah.  
Spínaný napájecí zdroj v krytu s informačním LCD displejem schválený podle normy EN54-4, ideální pro použití v systémech elektrické požární signalizace a dále v nasávacích a ventilačních aplikacích. Jeho výstup o napětí 27,6 V ss dodává do zátěže stejnosměrný proud až 2,2 A (3,0 A po dobu max. 5 minut) a současně umožňuje dobíjení záložních akumulátorů s kapacitou až 17 Ah.  
Spínaný napájecí zdroj v krytu s informačním LCD displejem schválený podle normy EN54-4, ideální pro použití v systémech elektrické požární signalizace a dále v nasávacích a ventilačních aplikacích. Jeho výstup o napětí 27,6 V ss dodává do zátěže stejnosměrný proud až 2,2 A (3,0 A po dobu max. 5 minut) a současně umožňuje dobíjení záložních akumulátorů s kapacitou až 17 Ah.</t>
  </si>
  <si>
    <t>D8</t>
  </si>
  <si>
    <t>Kabeláž</t>
  </si>
  <si>
    <t>34121132</t>
  </si>
  <si>
    <t>kabel sdělovací oheň retardující bezhalogenový stíněný laminovanou Al fólií s příložným CuSn drátem s funkčností při požáru 180min a P90-R/PH120-R reakce na ohe</t>
  </si>
  <si>
    <t>kabel sdělovací oheň retardující bezhalogenový stíněný laminovanou Al fólií s příložným CuSn drátem s funkčností při požáru 180min a P90-R/PH120-R reakce na oheň B2cas1d1a1 jádro Cu plné 100V (SSKFH-V</t>
  </si>
  <si>
    <t>kabel sdělovací oheň retardující bezhalogenový stíněný laminovanou Al fólií s příložným CuSn drátem s funkčností při požáru 180min a P90-R/PH120-R reakce na oheň B2cas1d1a1 jádro Cu plné 100V (SSKFH-Vkabel sdělovací oheň retardující bezhalogenový stíněný laminovanou Al fólií s příložným CuSn drátem s funkčností při požáru 180min a P90-R/PH120-R reakce na oheň B2cas1d1a1 jádro Cu plné 100V (SSKFH-V) 1x2x0,8mm2  
kabel sdělovací oheň retardující bezhalogenový stíněný laminovanou Al fólií s příložným CuSn drátem s funkčností při požáru 180min a P90-R/PH120-R reakce na oheň B2cas1d1a1 jádro Cu plné 100V (SSKFH-V) 1x2x0,8mm2  
kabel sdělovací oheň retardující bezhalogenový stíněný laminovanou Al fólií s příložným CuSn drátem s funkčností při požáru 180min a P90-R/PH120-R reakce na oheň B2cas1d1a1 jádro Cu plné 100V (SSKFH-V) 1x2x0,8mm2  
kabel sdělovací oheň retardující bezhalogenový stíněný laminovanou Al fólií s příložným CuSn drátem s funkčností při požáru 180min a P90-R/PH120-R reakce na oheň B2cas1d1a1 jádro Cu plné 100V (SSKFH-V) 1x2x0,8mm2</t>
  </si>
  <si>
    <t>34121134</t>
  </si>
  <si>
    <t>kabel sdělovací oheň retardující bezhalogenový stíněný laminovanou Al fólií s příložným CuSn drátem s funkčností při požáru 180min a P90-R/PH120-R reakce na oheň B2cas1d1a1 jádro Cu plné 100V (SSKFH-Vkabel sdělovací oheň retardující bezhalogenový stíněný laminovanou Al fólií s příložným CuSn drátem s funkčností při požáru 180min a P90-R/PH120-R reakce na oheň B2cas1d1a1 jádro Cu plné 100V (SSKFH-V) 2x2x0,8mm2  
kabel sdělovací oheň retardující bezhalogenový stíněný laminovanou Al fólií s příložným CuSn drátem s funkčností při požáru 180min a P90-R/PH120-R reakce na oheň B2cas1d1a1 jádro Cu plné 100V (SSKFH-V) 2x2x0,8mm2  
kabel sdělovací oheň retardující bezhalogenový stíněný laminovanou Al fólií s příložným CuSn drátem s funkčností při požáru 180min a P90-R/PH120-R reakce na oheň B2cas1d1a1 jádro Cu plné 100V (SSKFH-V) 2x2x0,8mm2  
kabel sdělovací oheň retardující bezhalogenový stíněný laminovanou Al fólií s příložným CuSn drátem s funkčností při požáru 180min a P90-R/PH120-R reakce na oheň B2cas1d1a1 jádro Cu plné 100V (SSKFH-V) 2x2x0,8mm2</t>
  </si>
  <si>
    <t>34121138</t>
  </si>
  <si>
    <t>kabel sdělovací oheň retardující bezhalogenový stíněný laminovanou Al fólií s příložným CuSn drátem s funkčností při požáru 180min a P90-R/PH120-R reakce na oheň B2cas1d1a1 jádro Cu plné 100V (SSKFH-Vkabel sdělovací oheň retardující bezhalogenový stíněný laminovanou Al fólií s příložným CuSn drátem s funkčností při požáru 180min a P90-R/PH120-R reakce na oheň B2cas1d1a1 jádro Cu plné 100V (SSKFH-V) 4x2x0,8mm2  
kabel sdělovací oheň retardující bezhalogenový stíněný laminovanou Al fólií s příložným CuSn drátem s funkčností při požáru 180min a P90-R/PH120-R reakce na oheň B2cas1d1a1 jádro Cu plné 100V (SSKFH-V) 4x2x0,8mm2  
kabel sdělovací oheň retardující bezhalogenový stíněný laminovanou Al fólií s příložným CuSn drátem s funkčností při požáru 180min a P90-R/PH120-R reakce na oheň B2cas1d1a1 jádro Cu plné 100V (SSKFH-V) 4x2x0,8mm2  
kabel sdělovací oheň retardující bezhalogenový stíněný laminovanou Al fólií s příložným CuSn drátem s funkčností při požáru 180min a P90-R/PH120-R reakce na oheň B2cas1d1a1 jádro Cu plné 100V (SSKFH-V) 4x2x0,8mm2</t>
  </si>
  <si>
    <t>Optický kabel SM 9/125um 4vl., B2cas1a1d1</t>
  </si>
  <si>
    <t>Optický kabel SM 9/125um 4vl., B2cas1a1d1Optický kabel SM 9/125um 4vl., B2cas1a1d1  
Optický kabel SM 9/125um 4vl., B2cas1a1d1  
Optický kabel SM 9/125um 4vl., B2cas1a1d1  
Optický kabel SM 9/125um 4vl., B2cas1a1d1</t>
  </si>
  <si>
    <t>Pol40</t>
  </si>
  <si>
    <t>Instalace optické kazety, nástěnné</t>
  </si>
  <si>
    <t>Instalace optické kazety, nástěnnéInstalace optické kazety, nástěnné  
Instalace optické kazety, nástěnné  
Instalace optické kazety, nástěnné  
Instalace optické kazety, nástěnné</t>
  </si>
  <si>
    <t>Pol41</t>
  </si>
  <si>
    <t>Optická kazeta, pro 8 vláken, včetně ochran svarůl a pigtailů</t>
  </si>
  <si>
    <t>Optická kazeta, pro 8 vláken, včetně ochran svarůl a pigtailůOptická kazeta, pro 8 vláken, včetně ochran svarůl a pigtailů  
Optická kazeta, pro 8 vláken, včetně ochran svarůl a pigtailů  
Optická kazeta, pro 8 vláken, včetně ochran svarůl a pigtailů  
Optická kazeta, pro 8 vláken, včetně ochran svarůl a pigtailů</t>
  </si>
  <si>
    <t>Pol43</t>
  </si>
  <si>
    <t>Instalace optivkého patch kabelu</t>
  </si>
  <si>
    <t>Instalace optivkého patch kabeluInstalace optivkého patch kabelu  
Instalace optivkého patch kabelu  
Instalace optivkého patch kabelu  
Instalace optivkého patch kabelu</t>
  </si>
  <si>
    <t>Pol44</t>
  </si>
  <si>
    <t>Optický patch kabel 6m</t>
  </si>
  <si>
    <t>Optický patch kabel 6mOptický patch kabel 6m  
Optický patch kabel 6m  
Optický patch kabel 6m  
Optický patch kabel 6m</t>
  </si>
  <si>
    <t>D9</t>
  </si>
  <si>
    <t>Kabelové trasy</t>
  </si>
  <si>
    <t>742110102</t>
  </si>
  <si>
    <t>Montáž kabelového žlabu s PO 150/100 mm</t>
  </si>
  <si>
    <t>Montáž kabelového žlabu s PO 150/100 mmMontáž kabelového žlabu s PO 150/100 mm  
https://podminky.urs.cz/item/CS_URS_2024_01/742110102  
Montáž kabelového žlabu s PO 150/100 mm  
https://podminky.urs.cz/item/CS_URS_2024_01/742110102  
Montáž kabelového žlabu s PO 150/100 mm  
https://podminky.urs.cz/item/CS_URS_2024_01/742110102  
Montáž kabelového žlabu s PO 150/100 mm  
https://podminky.urs.cz/item/CS_URS_2024_01/742110102</t>
  </si>
  <si>
    <t>Požárně odolný žlab 50x60 mm, včetně kotvení - normová trasa P750-90</t>
  </si>
  <si>
    <t>Požárně odolný žlab 50x60 mm, včetně kotvení - normová trasa P750-90Požárně odolný žlab 50x60 mm, včetně kotvení - normová trasa P750-90  
Požárně odolný žlab 50x60 mm, včetně kotvení - normová trasa P750-90  
Požárně odolný žlab 50x60 mm, včetně kotvení - normová trasa P750-90  
Požárně odolný žlab 50x60 mm, včetně kotvení - normová trasa P750-90</t>
  </si>
  <si>
    <t>741910303</t>
  </si>
  <si>
    <t>Montáž rošt a lávka typová se stojinou,výložníky a odbočkami pozinkovaná - stoupačka</t>
  </si>
  <si>
    <t>Montáž rošt a lávka typová se stojinou,výložníky a odbočkami pozinkovaná - stoupačkaMontáž roštů a lávek pro volné i pevné uložení kabelů bez podkladových desek a osazení úchytných prvků typových se stojinou, výložníky a odbočkami pozinkovaných stoupaček  
https://podminky.urs.cz/item/CS_URS_2024_01/741910303  
Montáž roštů a lávek pro volné i pevné uložení kabelů bez podkladových desek a osazení úchytných prvků typových se stojinou, výložníky a odbočkami pozinkovaných stoupaček  
https://podminky.urs.cz/item/CS_URS_2024_01/741910303  
Montáž roštů a lávek pro volné i pevné uložení kabelů bez podkladových desek a osazení úchytných prvků typových se stojinou, výložníky a odbočkami pozinkovaných stoupaček  
https://podminky.urs.cz/item/CS_URS_2024_01/741910303  
Montáž roštů a lávek pro volné i pevné uložení kabelů bez podkladových desek a osazení úchytných prvků typových se stojinou, výložníky a odbočkami pozinkovaných stoupaček  
https://podminky.urs.cz/item/CS_URS_2024_01/741910303</t>
  </si>
  <si>
    <t>Stoupací trasa s PO P750-90R - normová. 200x60 mm</t>
  </si>
  <si>
    <t>Stoupací trasa s PO P750-90R - normová. 200x60 mmStoupací trasa s PO P750-90R - normová. 200x60 mm  
Stoupací trasa s PO P750-90R - normová. 200x60 mm  
Stoupací trasa s PO P750-90R - normová. 200x60 mm  
Stoupací trasa s PO P750-90R - normová. 200x60 mm</t>
  </si>
  <si>
    <t>741910611</t>
  </si>
  <si>
    <t>Montáž příchytka kovová pro kabelové lávky a žebříky kabel D do 40 mm</t>
  </si>
  <si>
    <t>Montáž příchytka kovová pro kabelové lávky a žebříky kabel D do 40 mmMontáž ostatních nosných prvků příchytek kovových pro kabelové lávky a žebříky, pro kabel do O 40 mm  
https://podminky.urs.cz/item/CS_URS_2024_01/741910611  
Montáž ostatních nosných prvků příchytek kovových pro kabelové lávky a žebříky, pro kabel do O 40 mm  
https://podminky.urs.cz/item/CS_URS_2024_01/741910611  
Montáž ostatních nosných prvků příchytek kovových pro kabelové lávky a žebříky, pro kabel do O 40 mm  
https://podminky.urs.cz/item/CS_URS_2024_01/741910611  
Montáž ostatních nosných prvků příchytek kovových pro kabelové lávky a žebříky, pro kabel do O 40 mm  
https://podminky.urs.cz/item/CS_URS_2024_01/741910611</t>
  </si>
  <si>
    <t>příchytka kovovápro kabelové lávky  pro kabel 8-12mm s PO</t>
  </si>
  <si>
    <t>příchytka kovovápro kabelové lávky  pro kabel 8-12mm s POpříchytka kovovápro kabelové lávky  pro kabel 8-12mm s PO  
příchytka kovovápro kabelové lávky  pro kabel 8-12mm s PO  
příchytka kovovápro kabelové lávky  pro kabel 8-12mm s PO  
příchytka kovovápro kabelové lávky  pro kabel 8-12mm s PO</t>
  </si>
  <si>
    <t>R4514981426</t>
  </si>
  <si>
    <t>Montáž krytu kanbelových příchytek</t>
  </si>
  <si>
    <t>Montáž krytu kanbelových příchytekMontáž krytu kanbelových příchytek  
Montáž krytu kanbelových příchytek  
Montáž krytu kanbelových příchytek  
Montáž krytu kanbelových příchytek</t>
  </si>
  <si>
    <t>R426416</t>
  </si>
  <si>
    <t>Kryt kabelových příchytek kompletní</t>
  </si>
  <si>
    <t>Kryt kabelových příchytek kompletníKryt kabelových příchytek kompletní  
Kryt kabelových příchytek kompletní  
Kryt kabelových příchytek kompletní  
Kryt kabelových příchytek kompletní</t>
  </si>
  <si>
    <t>D.2.2.</t>
  </si>
  <si>
    <t>Pozemní stavby</t>
  </si>
  <si>
    <t xml:space="preserve">  SO 07-71-07.0.1</t>
  </si>
  <si>
    <t>Zdravotně-technické instalace bez zařizovacích předmětů</t>
  </si>
  <si>
    <t>SO 07-71-07.0.1</t>
  </si>
  <si>
    <t>Zemní práce</t>
  </si>
  <si>
    <t>721173401</t>
  </si>
  <si>
    <t>Potrubí kanalizační z PVC SN 4 svodné DN 110</t>
  </si>
  <si>
    <t>'1.PP  
20 =20.000 [A] 
''Součet  
Celkem 20=20.000 [B]</t>
  </si>
  <si>
    <t>Potrubí kanalizační z PVC SN 4 svodné DN 110Potrubí z trub PVC SN4 svodné (ležaté) DN 110  
https://podminky.urs.cz/item/CS_URS_2024_01/721173401  
Potrubí z trub PVC SN4 svodné (ležaté) DN 110  
https://podminky.urs.cz/item/CS_URS_2024_01/721173401  
Potrubí z trub PVC SN4 svodné (ležaté) DN 110  
https://podminky.urs.cz/item/CS_URS_2024_01/721173401  
Potrubí z trub PVC SN4 svodné (ležaté) DN 110  
https://podminky.urs.cz/item/CS_URS_2024_01/721173401</t>
  </si>
  <si>
    <t>721173403</t>
  </si>
  <si>
    <t>Potrubí kanalizační z PVC SN 4 svodné DN 160</t>
  </si>
  <si>
    <t>'1.PP  
150 =150.000 [A] 
''Součet  
Celkem 150=150.000 [B]</t>
  </si>
  <si>
    <t>Potrubí kanalizační z PVC SN 4 svodné DN 160Potrubí z trub PVC SN4 svodné (ležaté) DN 160  
https://podminky.urs.cz/item/CS_URS_2024_01/721173403  
Potrubí z trub PVC SN4 svodné (ležaté) DN 160  
https://podminky.urs.cz/item/CS_URS_2024_01/721173403  
Potrubí z trub PVC SN4 svodné (ležaté) DN 160  
https://podminky.urs.cz/item/CS_URS_2024_01/721173403  
Potrubí z trub PVC SN4 svodné (ležaté) DN 160  
https://podminky.urs.cz/item/CS_URS_2024_01/721173403</t>
  </si>
  <si>
    <t>721173404</t>
  </si>
  <si>
    <t>Potrubí kanalizační z PVC SN 4 svodné DN 200</t>
  </si>
  <si>
    <t>'1.PP  
90 =90.000 [A] 
''Součet  
Celkem 90=90.000 [B]</t>
  </si>
  <si>
    <t>Potrubí kanalizační z PVC SN 4 svodné DN 200Potrubí z trub PVC SN4 svodné (ležaté) DN 200  
https://podminky.urs.cz/item/CS_URS_2024_01/721173404  
Potrubí z trub PVC SN4 svodné (ležaté) DN 200  
https://podminky.urs.cz/item/CS_URS_2024_01/721173404  
Potrubí z trub PVC SN4 svodné (ležaté) DN 200  
https://podminky.urs.cz/item/CS_URS_2024_01/721173404  
Potrubí z trub PVC SN4 svodné (ležaté) DN 200  
https://podminky.urs.cz/item/CS_URS_2024_01/721173404</t>
  </si>
  <si>
    <t>721175211</t>
  </si>
  <si>
    <t>Potrubí kanalizační z PP odpadní odhlučněné třívrstvé DN 75</t>
  </si>
  <si>
    <t>'6.NP  
6 =6.000 [A] 
''5.NP  
19 =19.000 [B] 
''4.NP  
54 =54.000 [C] 
''3.NP  
51 =51.000 [D] 
''2.NP  
39 =39.000 [E] 
''mezanin  
57 =57.000 [F] 
''1.NP  
35 =35.000 [G] 
''1.PP  
24 =24.000 [H] 
''Součet  
Celkem 285=285.000 [I]</t>
  </si>
  <si>
    <t>Potrubí kanalizační z PP odpadní odhlučněné třívrstvé DN 75Plastové potrubí odhlučněné třívrstvé odpadní (svislé) DN 75  
https://podminky.urs.cz/item/CS_URS_2024_01/721175211  
Plastové potrubí odhlučněné třívrstvé odpadní (svislé) DN 75  
https://podminky.urs.cz/item/CS_URS_2024_01/721175211  
Plastové potrubí odhlučněné třívrstvé odpadní (svislé) DN 75  
https://podminky.urs.cz/item/CS_URS_2024_01/721175211  
Plastové potrubí odhlučněné třívrstvé odpadní (svislé) DN 75  
https://podminky.urs.cz/item/CS_URS_2024_01/721175211</t>
  </si>
  <si>
    <t>721175212</t>
  </si>
  <si>
    <t>Potrubí kanalizační z PP odpadní odhlučněné třívrstvé DN 110</t>
  </si>
  <si>
    <t>'6.NP  
36 =36.000 [A] 
''5.NP  
62 =62.000 [B] 
''4.NP  
73 =73.000 [C] 
''3.NP  
138 =138.000 [D] 
''2.NP  
148 =148.000 [E] 
''mezanin  
131 =131.000 [F] 
''1.NP  
127 =127.000 [G] 
''1.PP  
87 =87.000 [H] 
''Součet  
Celkem 802=802.000 [I]</t>
  </si>
  <si>
    <t>Potrubí kanalizační z PP odpadní odhlučněné třívrstvé DN 110Plastové potrubí odhlučněné třívrstvé odpadní (svislé) DN 110  
https://podminky.urs.cz/item/CS_URS_2024_01/721175212  
Plastové potrubí odhlučněné třívrstvé odpadní (svislé) DN 110  
https://podminky.urs.cz/item/CS_URS_2024_01/721175212  
Plastové potrubí odhlučněné třívrstvé odpadní (svislé) DN 110  
https://podminky.urs.cz/item/CS_URS_2024_01/721175212  
Plastové potrubí odhlučněné třívrstvé odpadní (svislé) DN 110  
https://podminky.urs.cz/item/CS_URS_2024_01/721175212</t>
  </si>
  <si>
    <t>721174043</t>
  </si>
  <si>
    <t>Potrubí kanalizační z PP připojovací DN 50</t>
  </si>
  <si>
    <t>'6.NP  
5 =5.000 [A] 
''5.NP  
22 =22.000 [B] 
''4.NP  
25 =25.000 [C] 
''3.NP  
20 =20.000 [D] 
''2.NP  
38 =38.000 [E] 
''mezanin  
20 =20.000 [F] 
''1.NP  
30 =30.000 [G] 
''1.PP  
24 =24.000 [H] 
''Součet  
Celkem 184=184.000 [I]</t>
  </si>
  <si>
    <t>Potrubí kanalizační z PP připojovací DN 50Potrubí z trub polypropylenových připojovací DN 50  
https://podminky.urs.cz/item/CS_URS_2024_01/721174043  
Potrubí z trub polypropylenových připojovací DN 50  
https://podminky.urs.cz/item/CS_URS_2024_01/721174043  
Potrubí z trub polypropylenových připojovací DN 50  
https://podminky.urs.cz/item/CS_URS_2024_01/721174043  
Potrubí z trub polypropylenových připojovací DN 50  
https://podminky.urs.cz/item/CS_URS_2024_01/721174043</t>
  </si>
  <si>
    <t>721174044</t>
  </si>
  <si>
    <t>Potrubí kanalizační z PP připojovací DN 75</t>
  </si>
  <si>
    <t>'6.NP  
0 =0.000 [A] 
''5.NP  
4 =4.000 [B] 
''4.NP  
3 =3.000 [C] 
''3.NP  
4 =4.000 [D] 
''2.NP  
10 =10.000 [E] 
''mezanin  
0 =0.000 [F] 
''1.NP  
3 =3.000 [G] 
''1.PP  
4 =4.000 [H] 
''Součet  
Celkem 28=28.000 [I]</t>
  </si>
  <si>
    <t>Potrubí kanalizační z PP připojovací DN 75Potrubí z trub polypropylenových připojovací DN 75  
https://podminky.urs.cz/item/CS_URS_2024_01/721174044  
Potrubí z trub polypropylenových připojovací DN 75  
https://podminky.urs.cz/item/CS_URS_2024_01/721174044  
Potrubí z trub polypropylenových připojovací DN 75  
https://podminky.urs.cz/item/CS_URS_2024_01/721174044  
Potrubí z trub polypropylenových připojovací DN 75  
https://podminky.urs.cz/item/CS_URS_2024_01/721174044</t>
  </si>
  <si>
    <t>721174045</t>
  </si>
  <si>
    <t>Potrubí kanalizační z PP připojovací DN 110</t>
  </si>
  <si>
    <t>'6.NP  
3 =3.000 [A] 
''5.NP  
16 =16.000 [B] 
''4.NP  
10 =10.000 [C] 
''3.NP  
27 =27.000 [D] 
''2.NP  
29 =29.000 [E] 
''mezanin  
11 =11.000 [F] 
''1.NP  
21 =21.000 [G] 
''1.PP  
21 =21.000 [H] 
''Součet  
Celkem 138=138.000 [I]</t>
  </si>
  <si>
    <t>Potrubí kanalizační z PP připojovací DN 110Potrubí z trub polypropylenových připojovací DN 110  
https://podminky.urs.cz/item/CS_URS_2024_01/721174045  
Potrubí z trub polypropylenových připojovací DN 110  
https://podminky.urs.cz/item/CS_URS_2024_01/721174045  
Potrubí z trub polypropylenových připojovací DN 110  
https://podminky.urs.cz/item/CS_URS_2024_01/721174045  
Potrubí z trub polypropylenových připojovací DN 110  
https://podminky.urs.cz/item/CS_URS_2024_01/721174045</t>
  </si>
  <si>
    <t>721173726</t>
  </si>
  <si>
    <t>Potrubí kanalizační z PE připojovací DN 100</t>
  </si>
  <si>
    <t>'3.NP  
13 =13.000 [A] 
''Součet  
Celkem 13=13.000 [B]</t>
  </si>
  <si>
    <t>Potrubí kanalizační z PE připojovací DN 100Potrubí z trub polyetylenových svařované připojovací DN 100  
https://podminky.urs.cz/item/CS_URS_2024_01/721173726  
Potrubí z trub polyetylenových svařované připojovací DN 100  
https://podminky.urs.cz/item/CS_URS_2024_01/721173726  
Potrubí z trub polyetylenových svařované připojovací DN 100  
https://podminky.urs.cz/item/CS_URS_2024_01/721173726  
Potrubí z trub polyetylenových svařované připojovací DN 100  
https://podminky.urs.cz/item/CS_URS_2024_01/721173726</t>
  </si>
  <si>
    <t>721174041</t>
  </si>
  <si>
    <t>Potrubí kanalizační z PP připojovací DN 32</t>
  </si>
  <si>
    <t>'6.NP  
25 =25.000 [A] 
''5.NP  
127 =127.000 [B] 
''4.NP  
125 =125.000 [C] 
''3.NP  
134 =134.000 [D] 
''2.NP  
257 =257.000 [E] 
''mezanin  
70 =70.000 [F] 
''1.NP  
18 =18.000 [G] 
''Součet  
Celkem 756=756.000 [H]</t>
  </si>
  <si>
    <t>Potrubí kanalizační z PP připojovací DN 32Potrubí z trub polypropylenových připojovací DN 32  
https://podminky.urs.cz/item/CS_URS_2024_01/721174041  
Potrubí z trub polypropylenových připojovací DN 32  
https://podminky.urs.cz/item/CS_URS_2024_01/721174041  
Potrubí z trub polypropylenových připojovací DN 32  
https://podminky.urs.cz/item/CS_URS_2024_01/721174041  
Potrubí z trub polypropylenových připojovací DN 32  
https://podminky.urs.cz/item/CS_URS_2024_01/721174041</t>
  </si>
  <si>
    <t>721194105</t>
  </si>
  <si>
    <t>Vyvedení a upevnění odpadních výpustek DN 50</t>
  </si>
  <si>
    <t>Vyvedení a upevnění odpadních výpustek DN 50Vyměření přípojek na potrubí vyvedení a upevnění odpadních výpustek DN 50  
https://podminky.urs.cz/item/CS_URS_2024_01/721194105  
Vyměření přípojek na potrubí vyvedení a upevnění odpadních výpustek DN 50  
https://podminky.urs.cz/item/CS_URS_2024_01/721194105  
Vyměření přípojek na potrubí vyvedení a upevnění odpadních výpustek DN 50  
https://podminky.urs.cz/item/CS_URS_2024_01/721194105  
Vyměření přípojek na potrubí vyvedení a upevnění odpadních výpustek DN 50  
https://podminky.urs.cz/item/CS_URS_2024_01/721194105</t>
  </si>
  <si>
    <t>721194109</t>
  </si>
  <si>
    <t>Vyvedení a upevnění odpadních výpustek DN 110</t>
  </si>
  <si>
    <t>Vyvedení a upevnění odpadních výpustek DN 110Vyměření přípojek na potrubí vyvedení a upevnění odpadních výpustek DN 110  
https://podminky.urs.cz/item/CS_URS_2024_01/721194109  
Vyměření přípojek na potrubí vyvedení a upevnění odpadních výpustek DN 110  
https://podminky.urs.cz/item/CS_URS_2024_01/721194109  
Vyměření přípojek na potrubí vyvedení a upevnění odpadních výpustek DN 110  
https://podminky.urs.cz/item/CS_URS_2024_01/721194109  
Vyměření přípojek na potrubí vyvedení a upevnění odpadních výpustek DN 110  
https://podminky.urs.cz/item/CS_URS_2024_01/721194109</t>
  </si>
  <si>
    <t>48481-R-001</t>
  </si>
  <si>
    <t>Zápachová uzávěra pro napojení kondenzátu z VZT DN32, suchá zápachová uzávěra</t>
  </si>
  <si>
    <t>'6.NP  
1 =1.000 [A] 
''5.NP  
7 =7.000 [B] 
''4.NP  
10 =10.000 [C] 
''3.NP  
10 =10.000 [D] 
''2.NP  
19 =19.000 [E] 
''mezanin  
6 =6.000 [F] 
''1.NP  
3 =3.000 [G] 
''Součet  
Celkem 56=56.000 [H]</t>
  </si>
  <si>
    <t>Zápachová uzávěra pro napojení kondenzátu z VZT DN32, suchá zápachová uzávěraZápachová uzávěra pro napojení kondenzátu z VZT DN32, suchá zápachová uzávěra  
Zápachová uzávěra pro napojení kondenzátu z VZT DN32, suchá zápachová uzávěra  
Zápachová uzávěra pro napojení kondenzátu z VZT DN32, suchá zápachová uzávěra  
Zápachová uzávěra pro napojení kondenzátu z VZT DN32, suchá zápachová uzávěra</t>
  </si>
  <si>
    <t>751613140</t>
  </si>
  <si>
    <t>Montáž sifonu pro odvod kondenzátu</t>
  </si>
  <si>
    <t>Montáž sifonu pro odvod kondenzátuMontáž ostatních zařízení pro odvod kondenzátu sifonu  
https://podminky.urs.cz/item/CS_URS_2024_01/751613140  
Montáž ostatních zařízení pro odvod kondenzátu sifonu  
https://podminky.urs.cz/item/CS_URS_2024_01/751613140  
Montáž ostatních zařízení pro odvod kondenzátu sifonu  
https://podminky.urs.cz/item/CS_URS_2024_01/751613140  
Montáž ostatních zařízení pro odvod kondenzátu sifonu  
https://podminky.urs.cz/item/CS_URS_2024_01/751613140</t>
  </si>
  <si>
    <t>721274121</t>
  </si>
  <si>
    <t>Přivzdušňovací ventil vnitřní odpadních potrubí DN od 32 do 50</t>
  </si>
  <si>
    <t>'2.NP  
2 =2.000 [A] 
''Součet  
Celkem 2=2.000 [B]</t>
  </si>
  <si>
    <t>Přivzdušňovací ventil vnitřní odpadních potrubí DN od 32 do 50Ventily přivzdušňovací odpadních potrubí vnitřní od DN 32 do DN 50  
https://podminky.urs.cz/item/CS_URS_2024_01/721274121  
Ventily přivzdušňovací odpadních potrubí vnitřní od DN 32 do DN 50  
https://podminky.urs.cz/item/CS_URS_2024_01/721274121  
Ventily přivzdušňovací odpadních potrubí vnitřní od DN 32 do DN 50  
https://podminky.urs.cz/item/CS_URS_2024_01/721274121  
Ventily přivzdušňovací odpadních potrubí vnitřní od DN 32 do DN 50  
https://podminky.urs.cz/item/CS_URS_2024_01/721274121</t>
  </si>
  <si>
    <t>721274122</t>
  </si>
  <si>
    <t>Přivzdušňovací ventil vnitřní odpadních potrubí DN 70</t>
  </si>
  <si>
    <t>'6.NP  
2 =2.000 [A] 
''5.NP  
1 =1.000 [B] 
''4.NP  
5 =5.000 [C] 
''2.NP  
1 =1.000 [D] 
''mezanin  
2 =2.000 [E] 
''1.NP  
5 =5.000 [F] 
''Součet  
Celkem 16=16.000 [G]</t>
  </si>
  <si>
    <t>Přivzdušňovací ventil vnitřní odpadních potrubí DN 70Ventily přivzdušňovací odpadních potrubí vnitřní DN 70  
https://podminky.urs.cz/item/CS_URS_2024_01/721274122  
Ventily přivzdušňovací odpadních potrubí vnitřní DN 70  
https://podminky.urs.cz/item/CS_URS_2024_01/721274122  
Ventily přivzdušňovací odpadních potrubí vnitřní DN 70  
https://podminky.urs.cz/item/CS_URS_2024_01/721274122  
Ventily přivzdušňovací odpadních potrubí vnitřní DN 70  
https://podminky.urs.cz/item/CS_URS_2024_01/721274122</t>
  </si>
  <si>
    <t>721274123</t>
  </si>
  <si>
    <t>Přivzdušňovací ventil vnitřní odpadních potrubí DN 100</t>
  </si>
  <si>
    <t>'5.NP  
1 =1.000 [A] 
''4.NP  
5 =5.000 [B] 
''2.NP  
3 =3.000 [C] 
''mezanin  
2 =2.000 [D] 
''1.NP  
6 =6.000 [E] 
''1.PP  
3 =3.000 [F] 
''Součet  
Celkem 20=20.000 [G]</t>
  </si>
  <si>
    <t>Přivzdušňovací ventil vnitřní odpadních potrubí DN 100Ventily přivzdušňovací odpadních potrubí vnitřní DN 100  
https://podminky.urs.cz/item/CS_URS_2024_01/721274123  
Ventily přivzdušňovací odpadních potrubí vnitřní DN 100  
https://podminky.urs.cz/item/CS_URS_2024_01/721274123  
Ventily přivzdušňovací odpadních potrubí vnitřní DN 100  
https://podminky.urs.cz/item/CS_URS_2024_01/721274123  
Ventily přivzdušňovací odpadních potrubí vnitřní DN 100  
https://podminky.urs.cz/item/CS_URS_2024_01/721274123</t>
  </si>
  <si>
    <t>721263-R-001</t>
  </si>
  <si>
    <t>Zpětná klapka DN160 pro vodu s fekáliemi typ 2, ABS/polypropylen s dvojitou zpětnou klapkou z nerezové oceli s automatickým a nouzovým uzávěrem vč. montáže</t>
  </si>
  <si>
    <t>SOUBOR</t>
  </si>
  <si>
    <t>'1.PP  
2 =2.000 [A] 
''Součet  
Celkem 2=2.000 [B]</t>
  </si>
  <si>
    <t>Zpětná klapka DN160 pro vodu s fekáliemi typ 2, ABS/polypropylen s dvojitou zpětnou klapkou z nerezové oceli s automatickým a nouzovým uzávěrem vč. montážeZpětná klapka DN160 pro vodu s fekáliemi typ 2, ABS/polypropylen s dvojitou zpětnou klapkou z nerezové oceli s automatickým a nouzovým uzávěrem vč. montáže  
Zpětná klapka DN160 pro vodu s fekáliemi typ 2, ABS/polypropylen s dvojitou zpětnou klapkou z nerezové oceli s automatickým a nouzovým uzávěrem vč. montáže  
Zpětná klapka DN160 pro vodu s fekáliemi typ 2, ABS/polypropylen s dvojitou zpětnou klapkou z nerezové oceli s automatickým a nouzovým uzávěrem vč. montáže  
Zpětná klapka DN160 pro vodu s fekáliemi typ 2, ABS/polypropylen s dvojitou zpětnou klapkou z nerezové oceli s automatickým a nouzovým uzávěrem vč. montáže</t>
  </si>
  <si>
    <t>89422-R-001</t>
  </si>
  <si>
    <t>Šachta kanalizační z betonu se zvýšenými nároky C 25/30 na stokách kruh DN 1100 nebo 1200/ dno beton C 25/30, poklop s pachotěsnou úpravou,pochozí, hloubka dle</t>
  </si>
  <si>
    <t>Šachta kanalizační z betonu se zvýšenými nároky C 25/30 na stokách kruh DN 1100 nebo 1200/ dno beton C 25/30, poklop s pachotěsnou úpravou,pochozí, hloubka dle průzkumu před započetím stavby, včetně n</t>
  </si>
  <si>
    <t>'1.PP  
1 =1.000 [A] 
''Součet  
Celkem 1=1.000 [B]</t>
  </si>
  <si>
    <t>Šachta kanalizační z betonu se zvýšenými nároky C 25/30 na stokách kruh DN 1100 nebo 1200/ dno beton C 25/30, poklop s pachotěsnou úpravou,pochozí, hloubka dle průzkumu před započetím stavby, včetně nŠachta kanalizační z betonu se zvýšenými nároky C 25/30 na stokách kruh DN 1100 nebo 1200/ dno beton C 25/30, poklop s pachotěsnou úpravou,pochozí, hloubka dle průzkumu před započetím stavby, včetně napojení stávajících přítoků a odtoku, vč. stupadel, pomocného materiálu a montáže  
Šachta kanalizační z betonu se zvýšenými nároky C 25/30 na stokách kruh DN 1100 nebo 1200/ dno beton C 25/30, poklop s pachotěsnou úpravou,pochozí, hloubka dle průzkumu před započetím stavby, včetně napojení stávajících přítoků a odtoku, vč. stupadel, pomocného materiálu a montáže  
Šachta kanalizační z betonu se zvýšenými nároky C 25/30 na stokách kruh DN 1100 nebo 1200/ dno beton C 25/30, poklop s pachotěsnou úpravou,pochozí, hloubka dle průzkumu před započetím stavby, včetně napojení stávajících přítoků a odtoku, vč. stupadel, pomocného materiálu a montáže  
Šachta kanalizační z betonu se zvýšenými nároky C 25/30 na stokách kruh DN 1100 nebo 1200/ dno beton C 25/30, poklop s pachotěsnou úpravou,pochozí, hloubka dle průzkumu před započetím stavby, včetně napojení stávajících přítoků a odtoku, vč. stupadel, pomocného materiálu a montáže</t>
  </si>
  <si>
    <t>721290111</t>
  </si>
  <si>
    <t>Zkouška těsnosti potrubí kanalizace vodou DN do 125</t>
  </si>
  <si>
    <t>Zkouška těsnosti potrubí kanalizace vodou DN do 125Zkouška těsnosti kanalizace v objektech vodou do DN 125  
https://podminky.urs.cz/item/CS_URS_2024_01/721290111  
Zkouška těsnosti kanalizace v objektech vodou do DN 125  
https://podminky.urs.cz/item/CS_URS_2024_01/721290111  
Zkouška těsnosti kanalizace v objektech vodou do DN 125  
https://podminky.urs.cz/item/CS_URS_2024_01/721290111  
Zkouška těsnosti kanalizace v objektech vodou do DN 125  
https://podminky.urs.cz/item/CS_URS_2024_01/721290111</t>
  </si>
  <si>
    <t>721290112</t>
  </si>
  <si>
    <t>Zkouška těsnosti potrubí kanalizace vodou DN 150/DN 200</t>
  </si>
  <si>
    <t>Zkouška těsnosti potrubí kanalizace vodou DN 150/DN 200Zkouška těsnosti kanalizace v objektech vodou DN 150 nebo DN 200  
https://podminky.urs.cz/item/CS_URS_2024_01/721290112  
Zkouška těsnosti kanalizace v objektech vodou DN 150 nebo DN 200  
https://podminky.urs.cz/item/CS_URS_2024_01/721290112  
Zkouška těsnosti kanalizace v objektech vodou DN 150 nebo DN 200  
https://podminky.urs.cz/item/CS_URS_2024_01/721290112  
Zkouška těsnosti kanalizace v objektech vodou DN 150 nebo DN 200  
https://podminky.urs.cz/item/CS_URS_2024_01/721290112</t>
  </si>
  <si>
    <t>998721204</t>
  </si>
  <si>
    <t>Přesun hmot procentní pro vnitřní kanalizaci v objektech v přes 24 do 36 m</t>
  </si>
  <si>
    <t>Přesun hmot procentní pro vnitřní kanalizaci v objektech v přes 24 do 36 mPřesun hmot pro vnitřní kanalizaci stanovený procentní sazbou (%) z ceny vodorovná dopravní vzdálenost do 50 m základní v objektech výšky přes 24 do 36 m  
https://podminky.urs.cz/item/CS_URS_2024_01/998721204  
Přesun hmot pro vnitřní kanalizaci stanovený procentní sazbou (%) z ceny vodorovná dopravní vzdálenost do 50 m základní v objektech výšky přes 24 do 36 m  
https://podminky.urs.cz/item/CS_URS_2024_01/998721204  
Přesun hmot pro vnitřní kanalizaci stanovený procentní sazbou (%) z ceny vodorovná dopravní vzdálenost do 50 m základní v objektech výšky přes 24 do 36 m  
https://podminky.urs.cz/item/CS_URS_2024_01/998721204  
Přesun hmot pro vnitřní kanalizaci stanovený procentní sazbou (%) z ceny vodorovná dopravní vzdálenost do 50 m základní v objektech výšky přes 24 do 36 m  
https://podminky.urs.cz/item/CS_URS_2024_01/998721204</t>
  </si>
  <si>
    <t>72218-R-001</t>
  </si>
  <si>
    <t>Ochrana vodovodního potrubí minerální vatou s AL folii tl.  30 mm pro potrubí do pr 32 vč. montáže</t>
  </si>
  <si>
    <t>'6.NP  
5 =5.000 [A] 
''5.NP  
40 =40.000 [B] 
''4.NP  
44 =44.000 [C] 
''3.NP  
34 =34.000 [D] 
''2.NP  
67 =67.000 [E] 
''mezanin  
78 =78.000 [F] 
''1.NP  
80 =80.000 [G] 
''1.PP  
149 =149.000 [H] 
''Součet  
Celkem 497=497.000 [I]</t>
  </si>
  <si>
    <t>Ochrana vodovodního potrubí minerální vatou s AL folii tl.  30 mm pro potrubí do pr 32 vč. montážePoznámka k položce:  
Poznámka k položce: hlavní potrubí TV+CV  
Poznámka k položce:  
Poznámka k položce: hlavní potrubí TV+CV  
Poznámka k položce:  
Poznámka k položce: hlavní potrubí TV+CV  
Poznámka k položce:  
Poznámka k položce: hlavní potrubí TV+CV</t>
  </si>
  <si>
    <t>72218-R-002</t>
  </si>
  <si>
    <t>Ochrana vodovodního potrubí minerální vatou s AL folii tl. 40 mm pro potrubí pr.40-50 vč. montáže</t>
  </si>
  <si>
    <t>'5.NP  
3 =3.000 [A] 
''4.NP  
5 =5.000 [B] 
''3.NP  
2 =2.000 [C] 
''2.NP  
7 =7.000 [D] 
''mezanin  
9 =9.000 [E] 
''1.NP  
10 =10.000 [F] 
''1.PP  
42 =42.000 [G] 
''Součet  
Celkem 78=78.000 [H]</t>
  </si>
  <si>
    <t>Ochrana vodovodního potrubí minerální vatou s AL folii tl. 40 mm pro potrubí pr.40-50 vč. montážePoznámka k položce:  
Poznámka k položce: hlavní potrubí TV+CV  
Poznámka k položce:  
Poznámka k položce: hlavní potrubí TV+CV  
Poznámka k položce:  
Poznámka k položce: hlavní potrubí TV+CV  
Poznámka k položce:  
Poznámka k položce: hlavní potrubí TV+CV</t>
  </si>
  <si>
    <t>72218-R-003</t>
  </si>
  <si>
    <t>Ochrana vodovodního potrubí minerální vatou s AL folii tl. 50 mm pro potrubí pr.63 vč. montáže</t>
  </si>
  <si>
    <t>'3.NP  
4 =4.000 [A] 
''2.NP  
16 =16.000 [B] 
''mezanin  
5 =5.000 [C] 
''1.NP  
5 =5.000 [D] 
''1.PP  
35 =35.000 [E] 
''Součet  
Celkem 65=65.000 [F]</t>
  </si>
  <si>
    <t>Ochrana vodovodního potrubí minerální vatou s AL folii tl. 50 mm pro potrubí pr.63 vč. montážePoznámka k položce:  
Poznámka k položce: hlavní potrubí TV+CV  
Poznámka k položce:  
Poznámka k položce: hlavní potrubí TV+CV  
Poznámka k položce:  
Poznámka k položce: hlavní potrubí TV+CV  
Poznámka k položce:  
Poznámka k položce: hlavní potrubí TV+CV</t>
  </si>
  <si>
    <t>72223-R-001</t>
  </si>
  <si>
    <t>Termostatický ventil G 1/2"  pro regulaci cirkulace, manuální s 2x závitem, mosaz/bronz, pro pitnou vodu, vč. pomocného materiálu a příslušenství</t>
  </si>
  <si>
    <t>'1.PP  
7 =7.000 [A] 
''Součet  
Celkem 7=7.000 [B]</t>
  </si>
  <si>
    <t>Termostatický ventil G 1/2'  pro regulaci cirkulace, manuální s 2x závitem, mosaz/bronz, pro pitnou vodu, vč. pomocného materiálu a příslušenstvíTermostatický ventil G 1/2' pro regulaci cirkulace, manuální s 2x závitem, mosaz/bronz, pro pitnou vodu, vč. pomocného materiálu a příslušenství  
Termostatický ventil G 1/2' pro regulaci cirkulace, manuální s 2x závitem, mosaz/bronz, pro pitnou vodu, vč. pomocného materiálu a příslušenství  
Termostatický ventil G 1/2' pro regulaci cirkulace, manuální s 2x závitem, mosaz/bronz, pro pitnou vodu, vč. pomocného materiálu a příslušenství  
Termostatický ventil G 1/2' pro regulaci cirkulace, manuální s 2x závitem, mosaz/bronz, pro pitnou vodu, vč. pomocného materiálu a příslušenství</t>
  </si>
  <si>
    <t>72223-R-001.1</t>
  </si>
  <si>
    <t>Termostatický ventil G 3/4"  pro regulaci cirkulace, manuální s 2x závitemmosaz/bronz, pro pitnou vodu, vč. pomocného materiálu a příslušenství</t>
  </si>
  <si>
    <t>Termostatický ventil G 3/4'  pro regulaci cirkulace, manuální s 2x závitemmosaz/bronz, pro pitnou vodu, vč. pomocného materiálu a příslušenstvíTermostatický ventil G 3/4' pro regulaci cirkulace, manuální s 2x závitemmosaz/bronz, pro pitnou vodu, vč. pomocného materiálu a příslušenství  
Termostatický ventil G 3/4' pro regulaci cirkulace, manuální s 2x závitemmosaz/bronz, pro pitnou vodu, vč. pomocného materiálu a příslušenství  
Termostatický ventil G 3/4' pro regulaci cirkulace, manuální s 2x závitemmosaz/bronz, pro pitnou vodu, vč. pomocného materiálu a příslušenství  
Termostatický ventil G 3/4' pro regulaci cirkulace, manuální s 2x závitemmosaz/bronz, pro pitnou vodu, vč. pomocného materiálu a příslušenství</t>
  </si>
  <si>
    <t>725 98-R-001</t>
  </si>
  <si>
    <t>dvířka revizní 500x500 dle povrchu vč. montáže</t>
  </si>
  <si>
    <t>'6.NP  
0 =0.000 [A] 
''5.NP  
0 =0.000 [B] 
''4.NP  
1 =1.000 [C] 
''3.NP  
0 =0.000 [D] 
''2.NP  
0 =0.000 [E] 
''mezanin  
0 =0.000 [F] 
''1.NP  
1 =1.000 [G] 
''1.PP  
0 =0.000 [H] 
''Součet  
Celkem 2=2.000 [I]</t>
  </si>
  <si>
    <t>dvířka revizní 500x500 dle povrchu vč. montážedvířka revizní 500x500 dle povrchu vč. montáže  
dvířka revizní 500x500 dle povrchu vč. montáže  
dvířka revizní 500x500 dle povrchu vč. montáže  
dvířka revizní 500x500 dle povrchu vč. montáže</t>
  </si>
  <si>
    <t>725 98-R-002</t>
  </si>
  <si>
    <t>dvířka revizní 200x300 dle povrchu vč. montáže</t>
  </si>
  <si>
    <t>'6.NP  
1 =1.000 [A] 
''5.NP  
1 =1.000 [B] 
''4.NP  
2 =2.000 [C] 
''3.NP  
4 =4.000 [D] 
''2.NP  
4 =4.000 [E] 
''mezanin  
2 =2.000 [F] 
''1.NP  
2 =2.000 [G] 
''1.PP  
0 =0.000 [H] 
''Součet  
Celkem 16=16.000 [I]</t>
  </si>
  <si>
    <t>dvířka revizní 200x300 dle povrchu vč. montážedvířka revizní 200x300 dle povrchu vč. montáže  
dvířka revizní 200x300 dle povrchu vč. montáže  
dvířka revizní 200x300 dle povrchu vč. montáže  
dvířka revizní 200x300 dle povrchu vč. montáže</t>
  </si>
  <si>
    <t>725 98-R-003</t>
  </si>
  <si>
    <t>dvířka revizní 150x300 dle povrchu vč. montáže</t>
  </si>
  <si>
    <t>'6.NP  
0 =0.000 [A] 
''5.NP  
1 =1.000 [B] 
''4.NP  
4 =4.000 [C] 
''3.NP  
0 =0.000 [D] 
''2.NP  
5 =5.000 [E] 
''mezanin  
1 =1.000 [F] 
''1.NP  
13 =13.000 [G] 
''1.PP  
20 =20.000 [H] 
''Součet  
Celkem 44=44.000 [I]</t>
  </si>
  <si>
    <t>dvířka revizní 150x300 dle povrchu vč. montážedvířka revizní 150x300 dle povrchu vč. montáže  
dvířka revizní 150x300 dle povrchu vč. montáže  
dvířka revizní 150x300 dle povrchu vč. montáže  
dvířka revizní 150x300 dle povrchu vč. montáže</t>
  </si>
  <si>
    <t>000 00-R-002</t>
  </si>
  <si>
    <t>Zaregulování cirkulace</t>
  </si>
  <si>
    <t>Zaregulování cirkulaceZaregulování cirkulace  
Zaregulování cirkulace  
Zaregulování cirkulace  
Zaregulování cirkulace</t>
  </si>
  <si>
    <t>000 00-R-004</t>
  </si>
  <si>
    <t>Uvedení do provozu, zkušební provoz, zaškolení uživatele</t>
  </si>
  <si>
    <t>Uvedení do provozu, zkušební provoz, zaškolení uživateleUvedení do provozu, zkušební provoz, zaškolení uživatele  
Uvedení do provozu, zkušební provoz, zaškolení uživatele  
Uvedení do provozu, zkušební provoz, zaškolení uživatele  
Uvedení do provozu, zkušební provoz, zaškolení uživatele</t>
  </si>
  <si>
    <t>000 00-R-006</t>
  </si>
  <si>
    <t>Realizační dokumentace</t>
  </si>
  <si>
    <t>v četně stavebně technického průzkumu - Proveření stávajícího stavu vodovodu a kanalizace dle TZ 1 =1.000 [A] 
Celkem 1=1.000 [B]</t>
  </si>
  <si>
    <t>Realizační dokumentaceRealizační dokumentace  
Realizační dokumentace  
Realizační dokumentace  
Realizační dokumentace</t>
  </si>
  <si>
    <t>905</t>
  </si>
  <si>
    <t>SO 07-71-07.04 15.4 =15.400 [A] 
Celkem 15.4=15.400 [B]</t>
  </si>
  <si>
    <t>113106151</t>
  </si>
  <si>
    <t>Rozebrání dlažeb vozovek z velkých kostek s ložem z kameniva ručně</t>
  </si>
  <si>
    <t>M2</t>
  </si>
  <si>
    <t>Rozebrání dlažeb vozovek a ploch s přemístěním hmot na skládku na vzdálenost do 3 m nebo s naložením na dopravní prostředek, s jakoukoliv výplní spár ručně z velkých kostek s ložem z kameniva</t>
  </si>
  <si>
    <t>oprava propadlé trasy kanalizace 5*0.6=3.000 [A]</t>
  </si>
  <si>
    <t>139711111</t>
  </si>
  <si>
    <t>Vykopávky v uzavřených prostorech v hornině třídy těžitelnosti I skupiny 1 až 3 ručně</t>
  </si>
  <si>
    <t>M3</t>
  </si>
  <si>
    <t>oprava propadlé trasy kanalizace 5*3*0.6=9.000 [A]</t>
  </si>
  <si>
    <t>Vykopávky v uzavřených prostorech v hornině třídy těžitelnosti I skupiny 1 až 3 ručněVykopávka v uzavřených prostorech ručně v hornině třídy těžitelnosti I skupiny 1 až 3  
https://podminky.urs.cz/item/CS_URS_2024_01/139711111  
Vykopávka v uzavřených prostorech ručně v hornině třídy těžitelnosti I skupiny 1 až 3  
https://podminky.urs.cz/item/CS_URS_2024_01/139711111  
Vykopávka v uzavřených prostorech ručně v hornině třídy těžitelnosti I skupiny 1 až 3  
https://podminky.urs.cz/item/CS_URS_2024_01/139711111  
Vykopávka v uzavřených prostorech ručně v hornině třídy těžitelnosti I skupiny 1 až 3  
https://podminky.urs.cz/item/CS_URS_2024_01/139711111</t>
  </si>
  <si>
    <t>162211311</t>
  </si>
  <si>
    <t>Vodorovné přemístění výkopku z horniny třídy těžitelnosti I skupiny 1 až 3 stavebním kolečkem do 10 m</t>
  </si>
  <si>
    <t>oprava propadlé trasy kanalizace 5*3*0.6*5*2=90.000 [A]</t>
  </si>
  <si>
    <t>Vodorovné přemístění výkopku z horniny třídy těžitelnosti I skupiny 1 až 3 stavebním kolečkem do 10 mVodorovné přemístění výkopku nebo sypaniny stavebním kolečkem s vyprázdněním kolečka na hromady nebo do dopravního prostředku na vzdálenost do 10 m z horniny třídy těžitelnosti I, skupiny 1 až 3  
https://podminky.urs.cz/item/CS_URS_2024_01/162211311  
Vodorovné přemístění výkopku nebo sypaniny stavebním kolečkem s vyprázdněním kolečka na hromady nebo do dopravního prostředku na vzdálenost do 10 m z horniny třídy těžitelnosti I, skupiny 1 až 3  
https://podminky.urs.cz/item/CS_URS_2024_01/162211311  
Vodorovné přemístění výkopku nebo sypaniny stavebním kolečkem s vyprázdněním kolečka na hromady nebo do dopravního prostředku na vzdálenost do 10 m z horniny třídy těžitelnosti I, skupiny 1 až 3  
https://podminky.urs.cz/item/CS_URS_2024_01/162211311  
Vodorovné přemístění výkopku nebo sypaniny stavebním kolečkem s vyprázdněním kolečka na hromady nebo do dopravního prostředku na vzdálenost do 10 m z horniny třídy těžitelnosti I, skupiny 1 až 3  
https://podminky.urs.cz/item/CS_URS_2024_01/162211311</t>
  </si>
  <si>
    <t>151101102</t>
  </si>
  <si>
    <t>Zřízení příložného pažení a rozepření stěn rýh hl přes 2 do 4 m</t>
  </si>
  <si>
    <t>Zřízení pažení a rozepření stěn rýh pro podzemní vedení příložné pro jakoukoliv mezerovitost, hloubky přes 2 do 4 m</t>
  </si>
  <si>
    <t>oprava propadlé trasy kanalizace 5*3*2=30.000 [A]</t>
  </si>
  <si>
    <t>151101112</t>
  </si>
  <si>
    <t>Odstranění příložného pažení a rozepření stěn rýh hl přes 2 do 4 m</t>
  </si>
  <si>
    <t>Odstranění pažení a rozepření stěn rýh pro podzemní vedení s uložením materiálu na vzdálenost do 3 m od kraje výkopu příložné, hloubky přes 2 do 4 m</t>
  </si>
  <si>
    <t>451573111</t>
  </si>
  <si>
    <t>Lože pod potrubí otevřený výkop ze štěrkopísku</t>
  </si>
  <si>
    <t>Lože pod potrubí, stoky a drobné objekty v otevřeném výkopu z písku a štěrkopísku do 63 mm</t>
  </si>
  <si>
    <t>oprava propadlé trasy kanalizace 5*0.6*0.1=0.300 [A]</t>
  </si>
  <si>
    <t>871363121</t>
  </si>
  <si>
    <t>Montáž kanalizačního potrubí hladkého plnostěnného SN 8 z PVC-U DN 250</t>
  </si>
  <si>
    <t>Montáž kanalizačního potrubí z tvrdého PVC-U hladkého plnostěnného tuhost SN 8 DN 250</t>
  </si>
  <si>
    <t>oprava propadlé trasy kanalizace 5=5.000 [A]</t>
  </si>
  <si>
    <t>28611154</t>
  </si>
  <si>
    <t>trubka kanalizační PVC-U plnostěnná jednovrstvá DN 250x5000mm SN8</t>
  </si>
  <si>
    <t>174111102</t>
  </si>
  <si>
    <t>Zásyp v uzavřených prostorech sypaninou se zhutněním ručně</t>
  </si>
  <si>
    <t>Zásyp sypaninou z jakékoliv horniny ručně s uložením výkopku ve vrstvách se zhutněním v uzavřených prostorách s urovnáním povrchu zásypu</t>
  </si>
  <si>
    <t>oprava propadlé trasy kanalizace 9=9.000 [A]</t>
  </si>
  <si>
    <t>591111111</t>
  </si>
  <si>
    <t>Kladení dlažby z kostek velkých z kamene do lože z kameniva těženého tl 50 mm</t>
  </si>
  <si>
    <t>Kladení dlažby z kostek s provedením lože do tl. 50 mm, s vyplněním spár, s dvojím beraněním a se smetením přebytečného materiálu na krajnici velkých z kamene, do lože z kameniva těženého</t>
  </si>
  <si>
    <t>R015631.901.999</t>
  </si>
  <si>
    <t>Demontáž/vybourání stávajících rozvodů ZTI</t>
  </si>
  <si>
    <t>999000R01</t>
  </si>
  <si>
    <t>Požární prostupy průměru 50-125 mm</t>
  </si>
  <si>
    <t>Požární prostupy do průměru 125 mm</t>
  </si>
  <si>
    <t>Vodovod</t>
  </si>
  <si>
    <t>722175002</t>
  </si>
  <si>
    <t>Potrubí vodovodní plastové PP-RCT svar polyfúze D 20x2,8 mm</t>
  </si>
  <si>
    <t>'6.NP  
51 =51.000 [A] 
''5.NP  
112 =112.000 [B] 
''4.NP  
127 =127.000 [C] 
''3.NP  
184 =184.000 [D] 
''2.NP  
207 =207.000 [E] 
''mezanin  
141 =141.000 [F] 
''1.NP  
241 =241.000 [G] 
''1.PP  
255 =255.000 [H] 
''Součet  
Celkem 1318=1 318.000 [I]</t>
  </si>
  <si>
    <t>Potrubí vodovodní plastové PP-RCT svar polyfúze D 20x2,8 mmPotrubí z plastových trubek z polypropylenu PP-RCT svařovaných polyfúzně D 20 x 2,8  
https://podminky.urs.cz/item/CS_URS_2024_01/722175002  
Potrubí z plastových trubek z polypropylenu PP-RCT svařovaných polyfúzně D 20 x 2,8  
https://podminky.urs.cz/item/CS_URS_2024_01/722175002  
Potrubí z plastových trubek z polypropylenu PP-RCT svařovaných polyfúzně D 20 x 2,8  
https://podminky.urs.cz/item/CS_URS_2024_01/722175002  
Potrubí z plastových trubek z polypropylenu PP-RCT svařovaných polyfúzně D 20 x 2,8  
https://podminky.urs.cz/item/CS_URS_2024_01/722175002</t>
  </si>
  <si>
    <t>722175003</t>
  </si>
  <si>
    <t>Potrubí vodovodní plastové PP-RCT svar polyfúze D 25x3,5 mm</t>
  </si>
  <si>
    <t>'6.NP  
5 =5.000 [A] 
''5.NP  
39 =39.000 [B] 
''4.NP  
50 =50.000 [C] 
''3.NP  
63 =63.000 [D] 
''2.NP  
72 =72.000 [E] 
''mezanin  
48 =48.000 [F] 
''1.NP  
66 =66.000 [G] 
''1.PP  
38 =38.000 [H] 
''Součet  
Celkem 381=381.000 [I]</t>
  </si>
  <si>
    <t>Potrubí vodovodní plastové PP-RCT svar polyfúze D 25x3,5 mmPotrubí z plastových trubek z polypropylenu PP-RCT svařovaných polyfúzně D 25 x 3,5  
https://podminky.urs.cz/item/CS_URS_2024_01/722175003  
Potrubí z plastových trubek z polypropylenu PP-RCT svařovaných polyfúzně D 25 x 3,5  
https://podminky.urs.cz/item/CS_URS_2024_01/722175003  
Potrubí z plastových trubek z polypropylenu PP-RCT svařovaných polyfúzně D 25 x 3,5  
https://podminky.urs.cz/item/CS_URS_2024_01/722175003  
Potrubí z plastových trubek z polypropylenu PP-RCT svařovaných polyfúzně D 25 x 3,5  
https://podminky.urs.cz/item/CS_URS_2024_01/722175003</t>
  </si>
  <si>
    <t>722175004</t>
  </si>
  <si>
    <t>Potrubí vodovodní plastové PP-RCT svar polyfúze D 32x4,4 mm</t>
  </si>
  <si>
    <t>'6.NP  
16 =16.000 [A] 
''5.NP  
46 =46.000 [B] 
''4.NP  
38 =38.000 [C] 
''3.NP  
31 =31.000 [D] 
''2.NP  
61 =61.000 [E] 
''mezanin  
53 =53.000 [F] 
''1.NP  
38 =38.000 [G] 
''1.PP  
159 =159.000 [H] 
''Součet  
Celkem 442=442.000 [I]</t>
  </si>
  <si>
    <t>Potrubí vodovodní plastové PP-RCT svar polyfúze D 32x4,4 mmPotrubí z plastových trubek z polypropylenu PP-RCT svařovaných polyfúzně D 32 x 4,4  
https://podminky.urs.cz/item/CS_URS_2024_01/722175004  
Potrubí z plastových trubek z polypropylenu PP-RCT svařovaných polyfúzně D 32 x 4,4  
https://podminky.urs.cz/item/CS_URS_2024_01/722175004  
Potrubí z plastových trubek z polypropylenu PP-RCT svařovaných polyfúzně D 32 x 4,4  
https://podminky.urs.cz/item/CS_URS_2024_01/722175004  
Potrubí z plastových trubek z polypropylenu PP-RCT svařovaných polyfúzně D 32 x 4,4  
https://podminky.urs.cz/item/CS_URS_2024_01/722175004</t>
  </si>
  <si>
    <t>722175005</t>
  </si>
  <si>
    <t>Potrubí vodovodní plastové PP-RCT svar polyfúze D 40x5,5 mm</t>
  </si>
  <si>
    <t>'5.NP  
10 =10.000 [A] 
''4.NP  
6 =6.000 [B] 
''2.NP  
14 =14.000 [C] 
''mezanin  
43 =43.000 [D] 
''1.NP  
20 =20.000 [E] 
''1.PP  
81 =81.000 [F] 
''Součet  
Celkem 174=174.000 [G]</t>
  </si>
  <si>
    <t>Potrubí vodovodní plastové PP-RCT svar polyfúze D 40x5,5 mmPotrubí z plastových trubek z polypropylenu PP-RCT svařovaných polyfúzně D 40 x 5,5  
https://podminky.urs.cz/item/CS_URS_2024_01/722175005  
Potrubí z plastových trubek z polypropylenu PP-RCT svařovaných polyfúzně D 40 x 5,5  
https://podminky.urs.cz/item/CS_URS_2024_01/722175005  
Potrubí z plastových trubek z polypropylenu PP-RCT svařovaných polyfúzně D 40 x 5,5  
https://podminky.urs.cz/item/CS_URS_2024_01/722175005  
Potrubí z plastových trubek z polypropylenu PP-RCT svařovaných polyfúzně D 40 x 5,5  
https://podminky.urs.cz/item/CS_URS_2024_01/722175005</t>
  </si>
  <si>
    <t>722175006</t>
  </si>
  <si>
    <t>Potrubí vodovodní plastové PP-RCT svar polyfúze D 50x6,9 mm</t>
  </si>
  <si>
    <t>'4.NP  
16 =16.000 [A] 
''3.NP  
7 =7.000 [B] 
''2.NP  
5 =5.000 [C] 
''1.NP  
5 =5.000 [D] 
''1.PP  
17 =17.000 [E] 
''Součet  
Celkem 50=50.000 [F]</t>
  </si>
  <si>
    <t>Potrubí vodovodní plastové PP-RCT svar polyfúze D 50x6,9 mmPotrubí z plastových trubek z polypropylenu PP-RCT svařovaných polyfúzně D 50 x 6,9  
https://podminky.urs.cz/item/CS_URS_2024_01/722175006  
Potrubí z plastových trubek z polypropylenu PP-RCT svařovaných polyfúzně D 50 x 6,9  
https://podminky.urs.cz/item/CS_URS_2024_01/722175006  
Potrubí z plastových trubek z polypropylenu PP-RCT svařovaných polyfúzně D 50 x 6,9  
https://podminky.urs.cz/item/CS_URS_2024_01/722175006  
Potrubí z plastových trubek z polypropylenu PP-RCT svařovaných polyfúzně D 50 x 6,9  
https://podminky.urs.cz/item/CS_URS_2024_01/722175006</t>
  </si>
  <si>
    <t>722175007</t>
  </si>
  <si>
    <t>Potrubí vodovodní plastové PP-RCT svar polyfúze D 63x8,6 mm</t>
  </si>
  <si>
    <t>'3.NP  
7 =7.000 [A] 
''2.NP  
31 =31.000 [B] 
''mezanin  
9 =9.000 [C] 
''1.NP  
9 =9.000 [D] 
''1.PP  
80 =80.000 [E] 
''Součet  
Celkem 136=136.000 [F]</t>
  </si>
  <si>
    <t>Potrubí vodovodní plastové PP-RCT svar polyfúze D 63x8,6 mmPotrubí z plastových trubek z polypropylenu PP-RCT svařovaných polyfúzně D 63 x 8,6  
https://podminky.urs.cz/item/CS_URS_2024_01/722175007  
Potrubí z plastových trubek z polypropylenu PP-RCT svařovaných polyfúzně D 63 x 8,6  
https://podminky.urs.cz/item/CS_URS_2024_01/722175007  
Potrubí z plastových trubek z polypropylenu PP-RCT svařovaných polyfúzně D 63 x 8,6  
https://podminky.urs.cz/item/CS_URS_2024_01/722175007  
Potrubí z plastových trubek z polypropylenu PP-RCT svařovaných polyfúzně D 63 x 8,6  
https://podminky.urs.cz/item/CS_URS_2024_01/722175007</t>
  </si>
  <si>
    <t>722130233</t>
  </si>
  <si>
    <t>Potrubí vodovodní ocelové závitové pozinkované svařované běžné DN 25</t>
  </si>
  <si>
    <t>'6.NP  
7 =7.000 [A] 
''5.NP  
3 =3.000 [B] 
''4.NP  
1 =1.000 [C] 
''3.NP  
4 =4.000 [D] 
''2.NP  
4 =4.000 [E] 
''mezanin  
2 =2.000 [F] 
''1.NP  
2 =2.000 [G] 
''Součet  
Celkem 23=23.000 [H]</t>
  </si>
  <si>
    <t>Potrubí vodovodní ocelové závitové pozinkované svařované běžné DN 25Potrubí z ocelových trubek pozinkovaných závitových svařovaných běžných DN 25  
https://podminky.urs.cz/item/CS_URS_2024_01/722130233  
Potrubí z ocelových trubek pozinkovaných závitových svařovaných běžných DN 25  
https://podminky.urs.cz/item/CS_URS_2024_01/722130233  
Potrubí z ocelových trubek pozinkovaných závitových svařovaných běžných DN 25  
https://podminky.urs.cz/item/CS_URS_2024_01/722130233  
Potrubí z ocelových trubek pozinkovaných závitových svařovaných běžných DN 25  
https://podminky.urs.cz/item/CS_URS_2024_01/722130233</t>
  </si>
  <si>
    <t>722130234</t>
  </si>
  <si>
    <t>Potrubí vodovodní ocelové závitové pozinkované svařované běžné DN 32</t>
  </si>
  <si>
    <t>'4.NP  
5 =5.000 [A] 
''3.NP  
13 =13.000 [B] 
''2.NP  
20 =20.000 [C] 
''mezanin  
16 =16.000 [D] 
''Součet  
Celkem 54=54.000 [E]</t>
  </si>
  <si>
    <t>Potrubí vodovodní ocelové závitové pozinkované svařované běžné DN 32Potrubí z ocelových trubek pozinkovaných závitových svařovaných běžných DN 32  
https://podminky.urs.cz/item/CS_URS_2024_01/722130234  
Potrubí z ocelových trubek pozinkovaných závitových svařovaných běžných DN 32  
https://podminky.urs.cz/item/CS_URS_2024_01/722130234  
Potrubí z ocelových trubek pozinkovaných závitových svařovaných běžných DN 32  
https://podminky.urs.cz/item/CS_URS_2024_01/722130234  
Potrubí z ocelových trubek pozinkovaných závitových svařovaných běžných DN 32  
https://podminky.urs.cz/item/CS_URS_2024_01/722130234</t>
  </si>
  <si>
    <t>722130236</t>
  </si>
  <si>
    <t>Potrubí vodovodní ocelové závitové pozinkované svařované běžné DN 50</t>
  </si>
  <si>
    <t>Potrubí vodovodní ocelové závitové pozinkované svařované běžné DN 50Potrubí z ocelových trubek pozinkovaných závitových svařovaných běžných DN 50  
https://podminky.urs.cz/item/CS_URS_2024_01/722130236  
Potrubí z ocelových trubek pozinkovaných závitových svařovaných běžných DN 50  
https://podminky.urs.cz/item/CS_URS_2024_01/722130236  
Potrubí z ocelových trubek pozinkovaných závitových svařovaných běžných DN 50  
https://podminky.urs.cz/item/CS_URS_2024_01/722130236  
Potrubí z ocelových trubek pozinkovaných závitových svařovaných běžných DN 50  
https://podminky.urs.cz/item/CS_URS_2024_01/722130236</t>
  </si>
  <si>
    <t>722140115</t>
  </si>
  <si>
    <t>Potrubí vodovodní z ušlechtilé oceli spojované lisováním D 35x 1,5 mm</t>
  </si>
  <si>
    <t>'2.NP  
13 =13.000 [A] 
''1.NP  
13 =13.000 [B] 
''Součet  
Celkem 26=26.000 [C]</t>
  </si>
  <si>
    <t>Potrubí vodovodní z ušlechtilé oceli spojované lisováním D 35x 1,5 mmPotrubí z ocelových trubek z ušlechtilé oceli (nerez) spojované lisováním PN 16 do 85°C O 35/1,5  
https://podminky.urs.cz/item/CS_URS_2024_01/722140115  
Potrubí z ocelových trubek z ušlechtilé oceli (nerez) spojované lisováním PN 16 do 85°C O 35/1,5  
https://podminky.urs.cz/item/CS_URS_2024_01/722140115  
Potrubí z ocelových trubek z ušlechtilé oceli (nerez) spojované lisováním PN 16 do 85°C O 35/1,5  
https://podminky.urs.cz/item/CS_URS_2024_01/722140115  
Potrubí z ocelových trubek z ušlechtilé oceli (nerez) spojované lisováním PN 16 do 85°C O 35/1,5  
https://podminky.urs.cz/item/CS_URS_2024_01/722140115</t>
  </si>
  <si>
    <t>722181221</t>
  </si>
  <si>
    <t>Ochrana vodovodního potrubí přilepenými termoizolačními trubicemi z PE tl přes 6 do 9 mm DN do 22 mm</t>
  </si>
  <si>
    <t>'6.NP  
47 =47.000 [A] 
''5.NP  
90 =90.000 [B] 
''4.NP  
104 =104.000 [C] 
''3.NP  
174 =174.000 [D] 
''2.NP  
189 =189.000 [E] 
''mezanin  
101 =101.000 [F] 
''1.NP  
204 =204.000 [G] 
''1.PP  
190 =190.000 [H] 
''Součet  
Celkem 1099=1 099.000 [I]</t>
  </si>
  <si>
    <t>Ochrana vodovodního potrubí přilepenými termoizolačními trubicemi z PE tl přes 6 do 9 mm DN do 22 mmOchrana potrubí termoizolačními trubicemi z pěnového polyetylenu PE přilepenými v příčných a podélných spojích, tloušťky izolace přes 6 do 9 mm, vnitřního průměru izolace DN do 22 mm  
https://podminky.urs.cz/item/CS_URS_2024_01/722181221  
Ochrana potrubí termoizolačními trubicemi z pěnového polyetylenu PE přilepenými v příčných a podélných spojích, tloušťky izolace přes 6 do 9 mm, vnitřního průměru izolace DN do 22 mm  
https://podminky.urs.cz/item/CS_URS_2024_01/722181221  
Ochrana potrubí termoizolačními trubicemi z pěnového polyetylenu PE přilepenými v příčných a podélných spojích, tloušťky izolace přes 6 do 9 mm, vnitřního průměru izolace DN do 22 mm  
https://podminky.urs.cz/item/CS_URS_2024_01/722181221  
Ochrana potrubí termoizolačními trubicemi z pěnového polyetylenu PE přilepenými v příčných a podélných spojích, tloušťky izolace přes 6 do 9 mm, vnitřního průměru izolace DN do 22 mm  
https://podminky.urs.cz/item/CS_URS_2024_01/722181221</t>
  </si>
  <si>
    <t>722181222</t>
  </si>
  <si>
    <t>Ochrana vodovodního potrubí přilepenými termoizolačními trubicemi z PE tl přes 6 do 9 mm DN přes 22 do 45 mm</t>
  </si>
  <si>
    <t>'6.NP  
16 =16.000 [A] 
''5.NP  
51 =51.000 [B] 
''4.NP  
45 =45.000 [C] 
''3.NP  
58 =58.000 [D] 
''2.NP  
68 =68.000 [E] 
''mezanin  
54 =54.000 [F] 
''1.NP  
28 =28.000 [G] 
''1.PP  
73 =73.000 [H] 
''Součet  
Celkem 393=393.000 [I]</t>
  </si>
  <si>
    <t>Ochrana vodovodního potrubí přilepenými termoizolačními trubicemi z PE tl přes 6 do 9 mm DN přes 22 do 45 mmOchrana potrubí termoizolačními trubicemi z pěnového polyetylenu PE přilepenými v příčných a podélných spojích, tloušťky izolace přes 6 do 9 mm, vnitřního průměru izolace DN přes 22 do 45 mm  
https://podminky.urs.cz/item/CS_URS_2024_01/722181222  
Ochrana potrubí termoizolačními trubicemi z pěnového polyetylenu PE přilepenými v příčných a podélných spojích, tloušťky izolace přes 6 do 9 mm, vnitřního průměru izolace DN přes 22 do 45 mm  
https://podminky.urs.cz/item/CS_URS_2024_01/722181222  
Ochrana potrubí termoizolačními trubicemi z pěnového polyetylenu PE přilepenými v příčných a podélných spojích, tloušťky izolace přes 6 do 9 mm, vnitřního průměru izolace DN přes 22 do 45 mm  
https://podminky.urs.cz/item/CS_URS_2024_01/722181222  
Ochrana potrubí termoizolačními trubicemi z pěnového polyetylenu PE přilepenými v příčných a podélných spojích, tloušťky izolace přes 6 do 9 mm, vnitřního průměru izolace DN přes 22 do 45 mm  
https://podminky.urs.cz/item/CS_URS_2024_01/722181222</t>
  </si>
  <si>
    <t>722181242</t>
  </si>
  <si>
    <t>Ochrana vodovodního potrubí přilepenými termoizolačními trubicemi z PE tl přes 13 do 20 mm DN přes 22 do 45 mm</t>
  </si>
  <si>
    <t>'6.NP  
3 =3.000 [A] 
''5.NP  
22 =22.000 [B] 
''4.NP  
23 =23.000 [C] 
''3.NP  
16 =16.000 [D] 
''2.NP  
33 =33.000 [E] 
''mezanin  
42 =42.000 [F] 
''1.NP  
45 =45.000 [G] 
''1.PP  
67 =67.000 [H] 
''Součet  
Celkem 251=251.000 [I]</t>
  </si>
  <si>
    <t>Ochrana vodovodního potrubí přilepenými termoizolačními trubicemi z PE tl přes 13 do 20 mm DN přes 22 do 45 mmOchrana potrubí termoizolačními trubicemi z pěnového polyetylenu PE přilepenými v příčných a podélných spojích, tloušťky izolace přes 13 do 20 mm, vnitřního průměru izolace DN přes 22 do 45 mm  
https://podminky.urs.cz/item/CS_URS_2024_01/722181242  
Ochrana potrubí termoizolačními trubicemi z pěnového polyetylenu PE přilepenými v příčných a podélných spojích, tloušťky izolace přes 13 do 20 mm, vnitřního průměru izolace DN přes 22 do 45 mm  
https://podminky.urs.cz/item/CS_URS_2024_01/722181242  
Ochrana potrubí termoizolačními trubicemi z pěnového polyetylenu PE přilepenými v příčných a podélných spojích, tloušťky izolace přes 13 do 20 mm, vnitřního průměru izolace DN přes 22 do 45 mm  
https://podminky.urs.cz/item/CS_URS_2024_01/722181242  
Ochrana potrubí termoizolačními trubicemi z pěnového polyetylenu PE přilepenými v příčných a podélných spojích, tloušťky izolace přes 13 do 20 mm, vnitřního průměru izolace DN přes 22 do 45 mm  
https://podminky.urs.cz/item/CS_URS_2024_01/722181242</t>
  </si>
  <si>
    <t>722181243</t>
  </si>
  <si>
    <t>Ochrana vodovodního potrubí přilepenými termoizolačními trubicemi z PE tl přes 13 do 20 mm DN přes 45 do 63 mm</t>
  </si>
  <si>
    <t>'4.NP  
14 =14.000 [A] 
''3.NP  
9 =9.000 [B] 
''2.NP  
20 =20.000 [C] 
''mezanin  
5 =5.000 [D] 
''1.NP  
10 =10.000 [E] 
''1.PP  
60 =60.000 [F] 
''Součet  
Celkem 118=118.000 [G]</t>
  </si>
  <si>
    <t>Ochrana vodovodního potrubí přilepenými termoizolačními trubicemi z PE tl přes 13 do 20 mm DN přes 45 do 63 mmOchrana potrubí termoizolačními trubicemi z pěnového polyetylenu PE přilepenými v příčných a podélných spojích, tloušťky izolace přes 13 do 20 mm, vnitřního průměru izolace DN přes 45 do 63 mm  
https://podminky.urs.cz/item/CS_URS_2024_01/722181243  
Ochrana potrubí termoizolačními trubicemi z pěnového polyetylenu PE přilepenými v příčných a podélných spojích, tloušťky izolace přes 13 do 20 mm, vnitřního průměru izolace DN přes 45 do 63 mm  
https://podminky.urs.cz/item/CS_URS_2024_01/722181243  
Ochrana potrubí termoizolačními trubicemi z pěnového polyetylenu PE přilepenými v příčných a podélných spojích, tloušťky izolace přes 13 do 20 mm, vnitřního průměru izolace DN přes 45 do 63 mm  
https://podminky.urs.cz/item/CS_URS_2024_01/722181243  
Ochrana potrubí termoizolačními trubicemi z pěnového polyetylenu PE přilepenými v příčných a podélných spojích, tloušťky izolace přes 13 do 20 mm, vnitřního průměru izolace DN přes 45 do 63 mm  
https://podminky.urs.cz/item/CS_URS_2024_01/722181243</t>
  </si>
  <si>
    <t>722190401</t>
  </si>
  <si>
    <t>Vyvedení a upevnění výpustku DN do 25</t>
  </si>
  <si>
    <t>'6.NP  
15 =15.000 [A] 
''5.NP  
46 =46.000 [B] 
''4.NP  
48 =48.000 [C] 
''3.NP  
54 =54.000 [D] 
''2.NP  
81 =81.000 [E] 
''mezanin  
47 =47.000 [F] 
''1.NP  
77 =77.000 [G] 
''1.PP  
54 =54.000 [H] 
''Součet  
Celkem 422=422.000 [I]</t>
  </si>
  <si>
    <t>Vyvedení a upevnění výpustku DN do 25Zřízení přípojek na potrubí vyvedení a upevnění výpustek do DN 25  
https://podminky.urs.cz/item/CS_URS_2024_01/722190401  
Zřízení přípojek na potrubí vyvedení a upevnění výpustek do DN 25  
https://podminky.urs.cz/item/CS_URS_2024_01/722190401  
Zřízení přípojek na potrubí vyvedení a upevnění výpustek do DN 25  
https://podminky.urs.cz/item/CS_URS_2024_01/722190401  
Zřízení přípojek na potrubí vyvedení a upevnění výpustek do DN 25  
https://podminky.urs.cz/item/CS_URS_2024_01/722190401</t>
  </si>
  <si>
    <t>722224115</t>
  </si>
  <si>
    <t>Kohout plnicí nebo vypouštěcí G 1/2" PN 10 s jedním závitem</t>
  </si>
  <si>
    <t>'1.NP  
3 =3.000 [A] 
''1.PP  
45 =45.000 [B] 
''Součet  
Celkem 48=48.000 [C]</t>
  </si>
  <si>
    <t>Kohout plnicí nebo vypouštěcí G 1/2' PN 10 s jedním závitemArmatury s jedním závitem kohouty plnicí a vypouštěcí PN 10 G 1/2'  
https://podminky.urs.cz/item/CS_URS_2024_01/722224115  
Armatury s jedním závitem kohouty plnicí a vypouštěcí PN 10 G 1/2'  
https://podminky.urs.cz/item/CS_URS_2024_01/722224115  
Armatury s jedním závitem kohouty plnicí a vypouštěcí PN 10 G 1/2'  
https://podminky.urs.cz/item/CS_URS_2024_01/722224115  
Armatury s jedním závitem kohouty plnicí a vypouštěcí PN 10 G 1/2'  
https://podminky.urs.cz/item/CS_URS_2024_01/722224115</t>
  </si>
  <si>
    <t>722232122</t>
  </si>
  <si>
    <t>Kohout kulový přímý G 1/2" PN 42 do 185°C plnoprůtokový vnitřní závit</t>
  </si>
  <si>
    <t>'6.NP  
1 =1.000 [A] 
''5.NP  
8 =8.000 [B] 
''4.NP  
8 =8.000 [C] 
''3.NP  
10 =10.000 [D] 
''2.NP  
9 =9.000 [E] 
''mezanin  
10 =10.000 [F] 
''1.NP  
16 =16.000 [G] 
''1.PP  
16 =16.000 [H] 
''Součet  
Celkem 78=78.000 [I]</t>
  </si>
  <si>
    <t>Kohout kulový přímý G 1/2' PN 42 do 185°C plnoprůtokový vnitřní závitArmatury se dvěma závity kulové kohouty PN 42 do 185 °C plnoprůtokové vnitřní závit G 1/2'  
https://podminky.urs.cz/item/CS_URS_2024_01/722232122  
Armatury se dvěma závity kulové kohouty PN 42 do 185 °C plnoprůtokové vnitřní závit G 1/2'  
https://podminky.urs.cz/item/CS_URS_2024_01/722232122  
Armatury se dvěma závity kulové kohouty PN 42 do 185 °C plnoprůtokové vnitřní závit G 1/2'  
https://podminky.urs.cz/item/CS_URS_2024_01/722232122  
Armatury se dvěma závity kulové kohouty PN 42 do 185 °C plnoprůtokové vnitřní závit G 1/2'  
https://podminky.urs.cz/item/CS_URS_2024_01/722232122</t>
  </si>
  <si>
    <t>722232123</t>
  </si>
  <si>
    <t>Kohout kulový přímý G 3/4" PN 42 do 185°C plnoprůtokový vnitřní závit</t>
  </si>
  <si>
    <t>'6.NP  
2 =2.000 [A] 
''5.NP  
2 =2.000 [B] 
''4.NP  
6 =6.000 [C] 
''3.NP  
4 =4.000 [D] 
''2.NP  
6 =6.000 [E] 
''mezanin  
4 =4.000 [F] 
''1.NP  
5 =5.000 [G] 
''1.PP  
17 =17.000 [H] 
''Součet  
Celkem 46=46.000 [I]</t>
  </si>
  <si>
    <t>Kohout kulový přímý G 3/4' PN 42 do 185°C plnoprůtokový vnitřní závitArmatury se dvěma závity kulové kohouty PN 42 do 185 °C plnoprůtokové vnitřní závit G 3/4'  
https://podminky.urs.cz/item/CS_URS_2024_01/722232123  
Armatury se dvěma závity kulové kohouty PN 42 do 185 °C plnoprůtokové vnitřní závit G 3/4'  
https://podminky.urs.cz/item/CS_URS_2024_01/722232123  
Armatury se dvěma závity kulové kohouty PN 42 do 185 °C plnoprůtokové vnitřní závit G 3/4'  
https://podminky.urs.cz/item/CS_URS_2024_01/722232123  
Armatury se dvěma závity kulové kohouty PN 42 do 185 °C plnoprůtokové vnitřní závit G 3/4'  
https://podminky.urs.cz/item/CS_URS_2024_01/722232123</t>
  </si>
  <si>
    <t>722232124</t>
  </si>
  <si>
    <t>Kohout kulový přímý G 1" PN 42 do 185°C plnoprůtokový vnitřní závit</t>
  </si>
  <si>
    <t>'5.NP  
3 =3.000 [A] 
''4.NP  
2 =2.000 [B] 
''3.NP  
2 =2.000 [C] 
''2.NP  
5 =5.000 [D] 
''mezanin  
2 =2.000 [E] 
''1.NP  
3 =3.000 [F] 
''1.PP  
13 =13.000 [G] 
''Součet  
Celkem 30=30.000 [H]</t>
  </si>
  <si>
    <t>Kohout kulový přímý G 1' PN 42 do 185°C plnoprůtokový vnitřní závitArmatury se dvěma závity kulové kohouty PN 42 do 185 °C plnoprůtokové vnitřní závit G 1'  
https://podminky.urs.cz/item/CS_URS_2024_01/722232124  
Armatury se dvěma závity kulové kohouty PN 42 do 185 °C plnoprůtokové vnitřní závit G 1'  
https://podminky.urs.cz/item/CS_URS_2024_01/722232124  
Armatury se dvěma závity kulové kohouty PN 42 do 185 °C plnoprůtokové vnitřní závit G 1'  
https://podminky.urs.cz/item/CS_URS_2024_01/722232124  
Armatury se dvěma závity kulové kohouty PN 42 do 185 °C plnoprůtokové vnitřní závit G 1'  
https://podminky.urs.cz/item/CS_URS_2024_01/722232124</t>
  </si>
  <si>
    <t>722232125</t>
  </si>
  <si>
    <t>Kohout kulový přímý G 5/4" PN 42 do 185°C plnoprůtokový vnitřní závit</t>
  </si>
  <si>
    <t>'2.NP  
2 =2.000 [A] 
''1.PP  
9 =9.000 [B] 
''Součet  
Celkem 11=11.000 [C]</t>
  </si>
  <si>
    <t>Kohout kulový přímý G 5/4' PN 42 do 185°C plnoprůtokový vnitřní závitArmatury se dvěma závity kulové kohouty PN 42 do 185 °C plnoprůtokové vnitřní závit G 5/4'  
https://podminky.urs.cz/item/CS_URS_2024_01/722232125  
Armatury se dvěma závity kulové kohouty PN 42 do 185 °C plnoprůtokové vnitřní závit G 5/4'  
https://podminky.urs.cz/item/CS_URS_2024_01/722232125  
Armatury se dvěma závity kulové kohouty PN 42 do 185 °C plnoprůtokové vnitřní závit G 5/4'  
https://podminky.urs.cz/item/CS_URS_2024_01/722232125  
Armatury se dvěma závity kulové kohouty PN 42 do 185 °C plnoprůtokové vnitřní závit G 5/4'  
https://podminky.urs.cz/item/CS_URS_2024_01/722232125</t>
  </si>
  <si>
    <t>722232126</t>
  </si>
  <si>
    <t>Kohout kulový přímý G 6/4" PN 42 do 185°C plnoprůtokový vnitřní závit</t>
  </si>
  <si>
    <t>Kohout kulový přímý G 6/4' PN 42 do 185°C plnoprůtokový vnitřní závitArmatury se dvěma závity kulové kohouty PN 42 do 185 °C plnoprůtokové vnitřní závit G 6/4'  
https://podminky.urs.cz/item/CS_URS_2024_01/722232126  
Armatury se dvěma závity kulové kohouty PN 42 do 185 °C plnoprůtokové vnitřní závit G 6/4'  
https://podminky.urs.cz/item/CS_URS_2024_01/722232126  
Armatury se dvěma závity kulové kohouty PN 42 do 185 °C plnoprůtokové vnitřní závit G 6/4'  
https://podminky.urs.cz/item/CS_URS_2024_01/722232126  
Armatury se dvěma závity kulové kohouty PN 42 do 185 °C plnoprůtokové vnitřní závit G 6/4'  
https://podminky.urs.cz/item/CS_URS_2024_01/722232126</t>
  </si>
  <si>
    <t>722232127</t>
  </si>
  <si>
    <t>Kohout kulový přímý G 2" PN 42 do 185°C plnoprůtokový vnitřní závit</t>
  </si>
  <si>
    <t>'1.PP  
3 =3.000 [A] 
''Součet  
Celkem 3=3.000 [B]</t>
  </si>
  <si>
    <t>Kohout kulový přímý G 2' PN 42 do 185°C plnoprůtokový vnitřní závitArmatury se dvěma závity kulové kohouty PN 42 do 185 °C plnoprůtokové vnitřní závit G 2'  
https://podminky.urs.cz/item/CS_URS_2024_01/722232127  
Armatury se dvěma závity kulové kohouty PN 42 do 185 °C plnoprůtokové vnitřní závit G 2'  
https://podminky.urs.cz/item/CS_URS_2024_01/722232127  
Armatury se dvěma závity kulové kohouty PN 42 do 185 °C plnoprůtokové vnitřní závit G 2'  
https://podminky.urs.cz/item/CS_URS_2024_01/722232127  
Armatury se dvěma závity kulové kohouty PN 42 do 185 °C plnoprůtokové vnitřní závit G 2'  
https://podminky.urs.cz/item/CS_URS_2024_01/722232127</t>
  </si>
  <si>
    <t>722231082</t>
  </si>
  <si>
    <t>Ventil zpětný G 1/2" PN 16 do 90°C</t>
  </si>
  <si>
    <t>'5.NP  
1 =1.000 [A] 
''4.NP  
1 =1.000 [B] 
''3.NP  
1 =1.000 [C] 
''2.NP  
1 =1.000 [D] 
''mezanin  
1 =1.000 [E] 
''1.NP  
1 =1.000 [F] 
''Součet  
Celkem 6=6.000 [G]</t>
  </si>
  <si>
    <t>Ventil zpětný G 1/2' PN 16 do 90°CArmatury se dvěma závity ventily zpětné mosazné PN 16 do 90°C vnitřní závit G 1/2'  
https://podminky.urs.cz/item/CS_URS_2024_01/722231082  
Armatury se dvěma závity ventily zpětné mosazné PN 16 do 90°C vnitřní závit G 1/2'  
https://podminky.urs.cz/item/CS_URS_2024_01/722231082  
Armatury se dvěma závity ventily zpětné mosazné PN 16 do 90°C vnitřní závit G 1/2'  
https://podminky.urs.cz/item/CS_URS_2024_01/722231082  
Armatury se dvěma závity ventily zpětné mosazné PN 16 do 90°C vnitřní závit G 1/2'  
https://podminky.urs.cz/item/CS_URS_2024_01/722231082</t>
  </si>
  <si>
    <t>722231083</t>
  </si>
  <si>
    <t>Ventil zpětný G 3/4" PN 16 do 90°C</t>
  </si>
  <si>
    <t>'5.NP  
1 =1.000 [A] 
''3.NP  
1 =1.000 [B] 
''2.NP  
2 =2.000 [C] 
''mezanin  
1 =1.000 [D] 
''1.NP  
1 =1.000 [E] 
''1.PP  
1 =1.000 [F] 
''Součet  
Celkem 7=7.000 [G]</t>
  </si>
  <si>
    <t>Ventil zpětný G 3/4' PN 16 do 90°CArmatury se dvěma závity ventily zpětné mosazné PN 16 do 90°C vnitřní závit G 3/4'  
https://podminky.urs.cz/item/CS_URS_2024_01/722231083  
Armatury se dvěma závity ventily zpětné mosazné PN 16 do 90°C vnitřní závit G 3/4'  
https://podminky.urs.cz/item/CS_URS_2024_01/722231083  
Armatury se dvěma závity ventily zpětné mosazné PN 16 do 90°C vnitřní závit G 3/4'  
https://podminky.urs.cz/item/CS_URS_2024_01/722231083  
Armatury se dvěma závity ventily zpětné mosazné PN 16 do 90°C vnitřní závit G 3/4'  
https://podminky.urs.cz/item/CS_URS_2024_01/722231083</t>
  </si>
  <si>
    <t>722231084</t>
  </si>
  <si>
    <t>Ventil zpětný G 1" PN 16 do 90°C</t>
  </si>
  <si>
    <t>Ventil zpětný G 1' PN 16 do 90°CArmatury se dvěma závity ventily zpětné mosazné PN 16 do 90°C vnitřní závit G 1'  
https://podminky.urs.cz/item/CS_URS_2024_01/722231084  
Armatury se dvěma závity ventily zpětné mosazné PN 16 do 90°C vnitřní závit G 1'  
https://podminky.urs.cz/item/CS_URS_2024_01/722231084  
Armatury se dvěma závity ventily zpětné mosazné PN 16 do 90°C vnitřní závit G 1'  
https://podminky.urs.cz/item/CS_URS_2024_01/722231084  
Armatury se dvěma závity ventily zpětné mosazné PN 16 do 90°C vnitřní závit G 1'  
https://podminky.urs.cz/item/CS_URS_2024_01/722231084</t>
  </si>
  <si>
    <t>722231086</t>
  </si>
  <si>
    <t>Ventil zpětný G 6/4" PN 16 do 90°C</t>
  </si>
  <si>
    <t>Ventil zpětný G 6/4' PN 16 do 90°CArmatury se dvěma závity ventily zpětné mosazné PN 16 do 90°C vnitřní závit G 6/4'  
https://podminky.urs.cz/item/CS_URS_2024_01/722231086  
Armatury se dvěma závity ventily zpětné mosazné PN 16 do 90°C vnitřní závit G 6/4'  
https://podminky.urs.cz/item/CS_URS_2024_01/722231086  
Armatury se dvěma závity ventily zpětné mosazné PN 16 do 90°C vnitřní závit G 6/4'  
https://podminky.urs.cz/item/CS_URS_2024_01/722231086  
Armatury se dvěma závity ventily zpětné mosazné PN 16 do 90°C vnitřní závit G 6/4'  
https://podminky.urs.cz/item/CS_URS_2024_01/722231086</t>
  </si>
  <si>
    <t>722234263</t>
  </si>
  <si>
    <t>Filtr mosazný G 1/2" PN 20 do 80°C s 2x vnitřním závitem</t>
  </si>
  <si>
    <t>'5.NP  
1 =1.000 [A] 
''4.NP  
1 =1.000 [B] 
''3.NP  
0 =0.000 [C] 
''2.NP  
1 =1.000 [D] 
''mezanin  
1 =1.000 [E] 
''1.NP  
1 =1.000 [F] 
''Součet  
Celkem 5=5.000 [G]</t>
  </si>
  <si>
    <t>Filtr mosazný G 1/2' PN 20 do 80°C s 2x vnitřním závitemArmatury se dvěma závity filtry mosazný PN 20 do 80 °C G 1/2'  
https://podminky.urs.cz/item/CS_URS_2024_01/722234263  
Armatury se dvěma závity filtry mosazný PN 20 do 80 °C G 1/2'  
https://podminky.urs.cz/item/CS_URS_2024_01/722234263  
Armatury se dvěma závity filtry mosazný PN 20 do 80 °C G 1/2'  
https://podminky.urs.cz/item/CS_URS_2024_01/722234263  
Armatury se dvěma závity filtry mosazný PN 20 do 80 °C G 1/2'  
https://podminky.urs.cz/item/CS_URS_2024_01/722234263</t>
  </si>
  <si>
    <t>722234264</t>
  </si>
  <si>
    <t>Filtr mosazný G 3/4" PN 20 do 80°C s 2x vnitřním závitem</t>
  </si>
  <si>
    <t>'5.NP  
1 =1.000 [A] 
''3.NP  
1 =1.000 [B] 
''2.NP  
2 =2.000 [C] 
''mezanin  
1 =1.000 [D] 
''1.NP  
1 =1.000 [E] 
''Součet  
Celkem 6=6.000 [F]</t>
  </si>
  <si>
    <t>Filtr mosazný G 3/4' PN 20 do 80°C s 2x vnitřním závitemArmatury se dvěma závity filtry mosazný PN 20 do 80 °C G 3/4'  
https://podminky.urs.cz/item/CS_URS_2024_01/722234264  
Armatury se dvěma závity filtry mosazný PN 20 do 80 °C G 3/4'  
https://podminky.urs.cz/item/CS_URS_2024_01/722234264  
Armatury se dvěma závity filtry mosazný PN 20 do 80 °C G 3/4'  
https://podminky.urs.cz/item/CS_URS_2024_01/722234264  
Armatury se dvěma závity filtry mosazný PN 20 do 80 °C G 3/4'  
https://podminky.urs.cz/item/CS_URS_2024_01/722234264</t>
  </si>
  <si>
    <t>722234265</t>
  </si>
  <si>
    <t>Filtr mosazný G 1" PN 20 do 80°C s 2x vnitřním závitem</t>
  </si>
  <si>
    <t>Filtr mosazný G 1' PN 20 do 80°C s 2x vnitřním závitemArmatury se dvěma závity filtry mosazný PN 20 do 80 °C G 1'  
https://podminky.urs.cz/item/CS_URS_2024_01/722234265  
Armatury se dvěma závity filtry mosazný PN 20 do 80 °C G 1'  
https://podminky.urs.cz/item/CS_URS_2024_01/722234265  
Armatury se dvěma závity filtry mosazný PN 20 do 80 °C G 1'  
https://podminky.urs.cz/item/CS_URS_2024_01/722234265  
Armatury se dvěma závity filtry mosazný PN 20 do 80 °C G 1'  
https://podminky.urs.cz/item/CS_URS_2024_01/722234265</t>
  </si>
  <si>
    <t>722239101</t>
  </si>
  <si>
    <t>Montáž armatur vodovodních se dvěma závity G 1/2"</t>
  </si>
  <si>
    <t>Montáž armatur vodovodních se dvěma závity G 1/2'Armatury se dvěma závity montáž vodovodních armatur se dvěma závity ostatních typů G 1/2'  
https://podminky.urs.cz/item/CS_URS_2024_01/722239101  
Armatury se dvěma závity montáž vodovodních armatur se dvěma závity ostatních typů G 1/2'  
https://podminky.urs.cz/item/CS_URS_2024_01/722239101  
Armatury se dvěma závity montáž vodovodních armatur se dvěma závity ostatních typů G 1/2'  
https://podminky.urs.cz/item/CS_URS_2024_01/722239101  
Armatury se dvěma závity montáž vodovodních armatur se dvěma závity ostatních typů G 1/2'  
https://podminky.urs.cz/item/CS_URS_2024_01/722239101</t>
  </si>
  <si>
    <t>722239102</t>
  </si>
  <si>
    <t>Montáž armatur vodovodních se dvěma závity G 3/4"</t>
  </si>
  <si>
    <t>Montáž armatur vodovodních se dvěma závity G 3/4'Armatury se dvěma závity montáž vodovodních armatur se dvěma závity ostatních typů G 3/4'  
https://podminky.urs.cz/item/CS_URS_2024_01/722239102  
Armatury se dvěma závity montáž vodovodních armatur se dvěma závity ostatních typů G 3/4'  
https://podminky.urs.cz/item/CS_URS_2024_01/722239102  
Armatury se dvěma závity montáž vodovodních armatur se dvěma závity ostatních typů G 3/4'  
https://podminky.urs.cz/item/CS_URS_2024_01/722239102  
Armatury se dvěma závity montáž vodovodních armatur se dvěma závity ostatních typů G 3/4'  
https://podminky.urs.cz/item/CS_URS_2024_01/722239102</t>
  </si>
  <si>
    <t>722262226</t>
  </si>
  <si>
    <t>Vodoměr závitový jednovtokový suchoběžný dálkový odečet do 40°C G 1/2"x 110 R100 Qn 1,6 m3/h horizont</t>
  </si>
  <si>
    <t>Vodoměr závitový jednovtokový suchoběžný dálkový odečet do 40°C G 1/2'x 110 R100 Qn 1,6 m3/h horizontVodoměry pro vodu do 40°C závitové horizontální jednovtokové suchoběžné pro dálkový odečet G 1/2' x 110 mm Qn 1,6 R100  
https://podminky.urs.cz/item/CS_URS_2024_01/722262226  
Vodoměry pro vodu do 40°C závitové horizontální jednovtokové suchoběžné pro dálkový odečet G 1/2' x 110 mm Qn 1,6 R100  
https://podminky.urs.cz/item/CS_URS_2024_01/722262226  
Vodoměry pro vodu do 40°C závitové horizontální jednovtokové suchoběžné pro dálkový odečet G 1/2' x 110 mm Qn 1,6 R100  
https://podminky.urs.cz/item/CS_URS_2024_01/722262226  
Vodoměry pro vodu do 40°C závitové horizontální jednovtokové suchoběžné pro dálkový odečet G 1/2' x 110 mm Qn 1,6 R100  
https://podminky.urs.cz/item/CS_URS_2024_01/722262226</t>
  </si>
  <si>
    <t>722262227</t>
  </si>
  <si>
    <t>Vodoměr závitový jednovtokový suchoběžný dálkový odečet do 40°C G 3/4"x 130 R100 Qn 4,0 m3/h horizont</t>
  </si>
  <si>
    <t>'1.PP  
4 =4.000 [A] 
''Součet  
Celkem 4=4.000 [B]</t>
  </si>
  <si>
    <t>Vodoměr závitový jednovtokový suchoběžný dálkový odečet do 40°C G 3/4'x 130 R100 Qn 4,0 m3/h horizontVodoměry pro vodu do 40°C závitové horizontální jednovtokové suchoběžné pro dálkový odečet G 3/4' x 130 mm Qn 4,0 R100  
https://podminky.urs.cz/item/CS_URS_2024_01/722262227  
Vodoměry pro vodu do 40°C závitové horizontální jednovtokové suchoběžné pro dálkový odečet G 3/4' x 130 mm Qn 4,0 R100  
https://podminky.urs.cz/item/CS_URS_2024_01/722262227  
Vodoměry pro vodu do 40°C závitové horizontální jednovtokové suchoběžné pro dálkový odečet G 3/4' x 130 mm Qn 4,0 R100  
https://podminky.urs.cz/item/CS_URS_2024_01/722262227  
Vodoměry pro vodu do 40°C závitové horizontální jednovtokové suchoběžné pro dálkový odečet G 3/4' x 130 mm Qn 4,0 R100  
https://podminky.urs.cz/item/CS_URS_2024_01/722262227</t>
  </si>
  <si>
    <t>722262302</t>
  </si>
  <si>
    <t>Vodoměr závitový vícevtokový mokroběžný do 40°C G 5/4"x 150 mm Qn 6 m3/h vertikální</t>
  </si>
  <si>
    <t>Vodoměr závitový vícevtokový mokroběžný do 40°C G 5/4'x 150 mm Qn 6 m3/h vertikálníVodoměry pro vodu do 40°C závitové vertikální vícevtokové mokroběžné G 5/4'x 150 mm Qn 6  
https://podminky.urs.cz/item/CS_URS_2024_01/722262302  
Vodoměry pro vodu do 40°C závitové vertikální vícevtokové mokroběžné G 5/4'x 150 mm Qn 6  
https://podminky.urs.cz/item/CS_URS_2024_01/722262302  
Vodoměry pro vodu do 40°C závitové vertikální vícevtokové mokroběžné G 5/4'x 150 mm Qn 6  
https://podminky.urs.cz/item/CS_URS_2024_01/722262302  
Vodoměry pro vodu do 40°C závitové vertikální vícevtokové mokroběžné G 5/4'x 150 mm Qn 6  
https://podminky.urs.cz/item/CS_URS_2024_01/722262302</t>
  </si>
  <si>
    <t>722250133</t>
  </si>
  <si>
    <t>Hydrantový systém s tvarově stálou hadicí D 25 x 30 m celoplechový</t>
  </si>
  <si>
    <t>'6.NP  
1 =1.000 [A] 
''5.NP  
1 =1.000 [B] 
''4.NP  
1 =1.000 [C] 
''3.NP  
2 =2.000 [D] 
''2.NP  
5 =5.000 [E] 
''mezanin  
1 =1.000 [F] 
''1.NP  
1 =1.000 [G] 
''Součet  
Celkem 12=12.000 [H]</t>
  </si>
  <si>
    <t>Hydrantový systém s tvarově stálou hadicí D 25 x 30 m celoplechovýPožární příslušenství a armatury hydrantový systém s tvarově stálou hadicí celoplechový D 25 x 30 m  
https://podminky.urs.cz/item/CS_URS_2024_01/722250133  
Požární příslušenství a armatury hydrantový systém s tvarově stálou hadicí celoplechový D 25 x 30 m  
https://podminky.urs.cz/item/CS_URS_2024_01/722250133  
Požární příslušenství a armatury hydrantový systém s tvarově stálou hadicí celoplechový D 25 x 30 m  
https://podminky.urs.cz/item/CS_URS_2024_01/722250133  
Požární příslušenství a armatury hydrantový systém s tvarově stálou hadicí celoplechový D 25 x 30 m  
https://podminky.urs.cz/item/CS_URS_2024_01/722250133</t>
  </si>
  <si>
    <t>725532101</t>
  </si>
  <si>
    <t>Elektrický ohřívač zásobníkový akumulační závěsný svislý 10 l / 2 kW</t>
  </si>
  <si>
    <t>'5.NP  
2 =2.000 [A] 
''4.NP  
6 =6.000 [B] 
''3.NP  
6 =6.000 [C] 
''2.NP  
7 =7.000 [D] 
''mezanin  
1 =1.000 [E] 
''1.NP  
3 =3.000 [F] 
''Součet  
Celkem 25=25.000 [G]</t>
  </si>
  <si>
    <t>Elektrický ohřívač zásobníkový akumulační závěsný svislý 10 l / 2 kWElektrické ohřívače zásobníkové beztlakové přepadové akumulační s pojistným ventilem závěsné svislé objem nádrže (příkon) 10 l (2,0 kW)  
https://podminky.urs.cz/item/CS_URS_2024_01/725532101  
Elektrické ohřívače zásobníkové beztlakové přepadové akumulační s pojistným ventilem závěsné svislé objem nádrže (příkon) 10 l (2,0 kW)  
https://podminky.urs.cz/item/CS_URS_2024_01/725532101  
Elektrické ohřívače zásobníkové beztlakové přepadové akumulační s pojistným ventilem závěsné svislé objem nádrže (příkon) 10 l (2,0 kW)  
https://podminky.urs.cz/item/CS_URS_2024_01/725532101  
Elektrické ohřívače zásobníkové beztlakové přepadové akumulační s pojistným ventilem závěsné svislé objem nádrže (příkon) 10 l (2,0 kW)  
https://podminky.urs.cz/item/CS_URS_2024_01/725532101</t>
  </si>
  <si>
    <t>725532112</t>
  </si>
  <si>
    <t>Elektrický ohřívač zásobníkový akumulační závěsný svislý 50 l / 2 kW</t>
  </si>
  <si>
    <t>'5.NP  
2 =2.000 [A] 
''4.NP  
1 =1.000 [B] 
''3.NP  
1 =1.000 [C] 
''Součet  
Celkem 4=4.000 [D]</t>
  </si>
  <si>
    <t>Elektrický ohřívač zásobníkový akumulační závěsný svislý 50 l / 2 kWElektrické ohřívače zásobníkové beztlakové přepadové akumulační s pojistným ventilem závěsné svislé objem nádrže (příkon) 50 l (2,0 kW) rychloohřev 220 V  
https://podminky.urs.cz/item/CS_URS_2024_01/725532112  
Elektrické ohřívače zásobníkové beztlakové přepadové akumulační s pojistným ventilem závěsné svislé objem nádrže (příkon) 50 l (2,0 kW) rychloohřev 220 V  
https://podminky.urs.cz/item/CS_URS_2024_01/725532112  
Elektrické ohřívače zásobníkové beztlakové přepadové akumulační s pojistným ventilem závěsné svislé objem nádrže (příkon) 50 l (2,0 kW) rychloohřev 220 V  
https://podminky.urs.cz/item/CS_URS_2024_01/725532112  
Elektrické ohřívače zásobníkové beztlakové přepadové akumulační s pojistným ventilem závěsné svislé objem nádrže (příkon) 50 l (2,0 kW) rychloohřev 220 V  
https://podminky.urs.cz/item/CS_URS_2024_01/725532112</t>
  </si>
  <si>
    <t>725532114</t>
  </si>
  <si>
    <t>Elektrický ohřívač zásobníkový akumulační závěsný svislý 80 l / 3 kW</t>
  </si>
  <si>
    <t>'6.NP  
2 =2.000 [A] 
''Součet  
Celkem 2=2.000 [B]</t>
  </si>
  <si>
    <t>Elektrický ohřívač zásobníkový akumulační závěsný svislý 80 l / 3 kWElektrické ohřívače zásobníkové beztlakové přepadové akumulační s pojistným ventilem závěsné svislé objem nádrže (příkon) 80 l (3,0 kW) rychloohřev 220 V  
https://podminky.urs.cz/item/CS_URS_2024_01/725532114  
Elektrické ohřívače zásobníkové beztlakové přepadové akumulační s pojistným ventilem závěsné svislé objem nádrže (příkon) 80 l (3,0 kW) rychloohřev 220 V  
https://podminky.urs.cz/item/CS_URS_2024_01/725532114  
Elektrické ohřívače zásobníkové beztlakové přepadové akumulační s pojistným ventilem závěsné svislé objem nádrže (příkon) 80 l (3,0 kW) rychloohřev 220 V  
https://podminky.urs.cz/item/CS_URS_2024_01/725532114  
Elektrické ohřívače zásobníkové beztlakové přepadové akumulační s pojistným ventilem závěsné svislé objem nádrže (příkon) 80 l (3,0 kW) rychloohřev 220 V  
https://podminky.urs.cz/item/CS_URS_2024_01/725532114</t>
  </si>
  <si>
    <t>722290234</t>
  </si>
  <si>
    <t>Proplach a dezinfekce vodovodního potrubí DN do 80</t>
  </si>
  <si>
    <t>Proplach a dezinfekce vodovodního potrubí DN do 80Zkoušky, proplach a desinfekce vodovodního potrubí proplach a desinfekce vodovodního potrubí do DN 80  
https://podminky.urs.cz/item/CS_URS_2024_01/722290234  
Zkoušky, proplach a desinfekce vodovodního potrubí proplach a desinfekce vodovodního potrubí do DN 80  
https://podminky.urs.cz/item/CS_URS_2024_01/722290234  
Zkoušky, proplach a desinfekce vodovodního potrubí proplach a desinfekce vodovodního potrubí do DN 80  
https://podminky.urs.cz/item/CS_URS_2024_01/722290234  
Zkoušky, proplach a desinfekce vodovodního potrubí proplach a desinfekce vodovodního potrubí do DN 80  
https://podminky.urs.cz/item/CS_URS_2024_01/722290234</t>
  </si>
  <si>
    <t>722290226</t>
  </si>
  <si>
    <t>Zkouška těsnosti vodovodního potrubí závitového DN do 50</t>
  </si>
  <si>
    <t>Zkouška těsnosti vodovodního potrubí závitového DN do 50Zkoušky, proplach a desinfekce vodovodního potrubí zkoušky těsnosti vodovodního potrubí závitového do DN 50  
https://podminky.urs.cz/item/CS_URS_2024_01/722290226  
Zkoušky, proplach a desinfekce vodovodního potrubí zkoušky těsnosti vodovodního potrubí závitového do DN 50  
https://podminky.urs.cz/item/CS_URS_2024_01/722290226  
Zkoušky, proplach a desinfekce vodovodního potrubí zkoušky těsnosti vodovodního potrubí závitového do DN 50  
https://podminky.urs.cz/item/CS_URS_2024_01/722290226  
Zkoušky, proplach a desinfekce vodovodního potrubí zkoušky těsnosti vodovodního potrubí závitového do DN 50  
https://podminky.urs.cz/item/CS_URS_2024_01/722290226</t>
  </si>
  <si>
    <t>998722204</t>
  </si>
  <si>
    <t>Přesun hmot procentní pro vnitřní vodovod v objektech v přes 24 do 36 m</t>
  </si>
  <si>
    <t>Přesun hmot procentní pro vnitřní vodovod v objektech v přes 24 do 36 mPřesun hmot pro vnitřní vodovod stanovený procentní sazbou (%) z ceny vodorovná dopravní vzdálenost do 50 m základní v objektech výšky přes 24 do 36 m  
https://podminky.urs.cz/item/CS_URS_2024_01/998722204  
Přesun hmot pro vnitřní vodovod stanovený procentní sazbou (%) z ceny vodorovná dopravní vzdálenost do 50 m základní v objektech výšky přes 24 do 36 m  
https://podminky.urs.cz/item/CS_URS_2024_01/998722204  
Přesun hmot pro vnitřní vodovod stanovený procentní sazbou (%) z ceny vodorovná dopravní vzdálenost do 50 m základní v objektech výšky přes 24 do 36 m  
https://podminky.urs.cz/item/CS_URS_2024_01/998722204  
Přesun hmot pro vnitřní vodovod stanovený procentní sazbou (%) z ceny vodorovná dopravní vzdálenost do 50 m základní v objektech výšky přes 24 do 36 m  
https://podminky.urs.cz/item/CS_URS_2024_01/998722204</t>
  </si>
  <si>
    <t>Dvířka</t>
  </si>
  <si>
    <t>725980123</t>
  </si>
  <si>
    <t>Dvířka 30/30</t>
  </si>
  <si>
    <t>'6.NP  
0 =0.000 [A] 
''5.NP  
8 =8.000 [B] 
''4.NP  
6 =6.000 [C] 
''3.NP  
5 =5.000 [D] 
''2.NP  
9 =9.000 [E] 
''mezanin  
4 =4.000 [F] 
''1.NP  
8 =8.000 [G] 
''1.PP  
5 =5.000 [H] 
''Součet  
Celkem 45=45.000 [I]</t>
  </si>
  <si>
    <t>Dvířka 30/30Dvířka 30/30  
https://podminky.urs.cz/item/CS_URS_2024_01/725980123  
Dvířka 30/30  
https://podminky.urs.cz/item/CS_URS_2024_01/725980123  
Dvířka 30/30  
https://podminky.urs.cz/item/CS_URS_2024_01/725980123  
Dvířka 30/30  
https://podminky.urs.cz/item/CS_URS_2024_01/725980123</t>
  </si>
  <si>
    <t>998725204</t>
  </si>
  <si>
    <t>Přesun hmot procentní pro zařizovací předměty v objektech v přes 24 do 36 m</t>
  </si>
  <si>
    <t>Přesun hmot procentní pro zařizovací předměty v objektech v přes 24 do 36 mPřesun hmot pro zařizovací předměty stanovený procentní sazbou (%) z ceny vodorovná dopravní vzdálenost do 50 m základní v objektech výšky přes 24 do 36 m  
https://podminky.urs.cz/item/CS_URS_2024_01/998725204  
Přesun hmot pro zařizovací předměty stanovený procentní sazbou (%) z ceny vodorovná dopravní vzdálenost do 50 m základní v objektech výšky přes 24 do 36 m  
https://podminky.urs.cz/item/CS_URS_2024_01/998725204  
Přesun hmot pro zařizovací předměty stanovený procentní sazbou (%) z ceny vodorovná dopravní vzdálenost do 50 m základní v objektech výšky přes 24 do 36 m  
https://podminky.urs.cz/item/CS_URS_2024_01/998725204  
Přesun hmot pro zařizovací předměty stanovený procentní sazbou (%) z ceny vodorovná dopravní vzdálenost do 50 m základní v objektech výšky přes 24 do 36 m  
https://podminky.urs.cz/item/CS_URS_2024_01/998725204</t>
  </si>
  <si>
    <t xml:space="preserve">  SO 07-71-07.0.2</t>
  </si>
  <si>
    <t>Zdravotně-technické instalace - zařizovací předměty</t>
  </si>
  <si>
    <t>SO 07-71-07.0.2</t>
  </si>
  <si>
    <t>721</t>
  </si>
  <si>
    <t>Zdravotechnika - vnitřní kanalizace</t>
  </si>
  <si>
    <t>721212127</t>
  </si>
  <si>
    <t>Odtokový sprchový žlab délky 1000 mm s krycím roštem a zápachovou uzávěrkou</t>
  </si>
  <si>
    <t>Odtokový sprchový žlab délky 1000 mm s krycím roštem a zápachovou uzávěrkouOdtokové sprchové žlaby se zápachovou uzávěrkou a krycím roštem délky 1000 mm  
https://podminky.urs.cz/item/CS_URS_2024_01/721212127  
Odtokové sprchové žlaby se zápachovou uzávěrkou a krycím roštem délky 1000 mm  
https://podminky.urs.cz/item/CS_URS_2024_01/721212127  
Odtokové sprchové žlaby se zápachovou uzávěrkou a krycím roštem délky 1000 mm  
https://podminky.urs.cz/item/CS_URS_2024_01/721212127  
Odtokové sprchové žlaby se zápachovou uzávěrkou a krycím roštem délky 1000 mm  
https://podminky.urs.cz/item/CS_URS_2024_01/721212127</t>
  </si>
  <si>
    <t>998721104</t>
  </si>
  <si>
    <t>Přesun hmot tonážní pro vnitřní kanalizaci v objektech v přes 24 do 36 m</t>
  </si>
  <si>
    <t>Přesun hmot tonážní pro vnitřní kanalizaci v objektech v přes 24 do 36 mPřesun hmot pro vnitřní kanalizaci stanovený z hmotnosti přesunovaného materiálu vodorovná dopravní vzdálenost do 50 m základní v objektech výšky přes 24 do 36 m  
https://podminky.urs.cz/item/CS_URS_2024_01/998721104  
Přesun hmot pro vnitřní kanalizaci stanovený z hmotnosti přesunovaného materiálu vodorovná dopravní vzdálenost do 50 m základní v objektech výšky přes 24 do 36 m  
https://podminky.urs.cz/item/CS_URS_2024_01/998721104  
Přesun hmot pro vnitřní kanalizaci stanovený z hmotnosti přesunovaného materiálu vodorovná dopravní vzdálenost do 50 m základní v objektech výšky přes 24 do 36 m  
https://podminky.urs.cz/item/CS_URS_2024_01/998721104  
Přesun hmot pro vnitřní kanalizaci stanovený z hmotnosti přesunovaného materiálu vodorovná dopravní vzdálenost do 50 m základní v objektech výšky přes 24 do 36 m  
https://podminky.urs.cz/item/CS_URS_2024_01/998721104</t>
  </si>
  <si>
    <t>725</t>
  </si>
  <si>
    <t>Zdravotechnika - zařizovací předměty</t>
  </si>
  <si>
    <t>725112022</t>
  </si>
  <si>
    <t>Klozet keramický závěsný na nosné stěny s hlubokým splachováním odpad vodorovný</t>
  </si>
  <si>
    <t>Klozet keramický závěsný na nosné stěny s hlubokým splachováním odpad vodorovnýZařízení záchodů klozety keramické závěsné na nosné stěny s hlubokým splachováním odpad vodorovný  
https://podminky.urs.cz/item/CS_URS_2024_01/725112022  
Zařízení záchodů klozety keramické závěsné na nosné stěny s hlubokým splachováním odpad vodorovný  
https://podminky.urs.cz/item/CS_URS_2024_01/725112022  
Zařízení záchodů klozety keramické závěsné na nosné stěny s hlubokým splachováním odpad vodorovný  
https://podminky.urs.cz/item/CS_URS_2024_01/725112022  
Zařízení záchodů klozety keramické závěsné na nosné stěny s hlubokým splachováním odpad vodorovný  
https://podminky.urs.cz/item/CS_URS_2024_01/725112022</t>
  </si>
  <si>
    <t>72511202R</t>
  </si>
  <si>
    <t>Klozet keramický závěsný na nosné stěny s hlubokým splachováním odpad vodorovný - WC pro invalidy</t>
  </si>
  <si>
    <t>Klozet keramický závěsný na nosné stěny s hlubokým splachováním odpad vodorovný - WC pro invalidyKlozet keramický závěsný na nosné stěny s hlubokým splachováním odpad vodorovný - WC pro invalidy  
Klozet keramický závěsný na nosné stěny s hlubokým splachováním odpad vodorovný - WC pro invalidy  
Klozet keramický závěsný na nosné stěny s hlubokým splachováním odpad vodorovný - WC pro invalidy  
Klozet keramický závěsný na nosné stěny s hlubokým splachováním odpad vodorovný - WC pro invalidy</t>
  </si>
  <si>
    <t>725121525</t>
  </si>
  <si>
    <t>Pisoárový záchodek automatický s radarovým senzorem</t>
  </si>
  <si>
    <t>Pisoárový záchodek automatický s radarovým senzoremPisoárové záchodky keramické automatické s radarovým senzorem  
https://podminky.urs.cz/item/CS_URS_2024_01/725121525  
Pisoárové záchodky keramické automatické s radarovým senzorem  
https://podminky.urs.cz/item/CS_URS_2024_01/725121525  
Pisoárové záchodky keramické automatické s radarovým senzorem  
https://podminky.urs.cz/item/CS_URS_2024_01/725121525  
Pisoárové záchodky keramické automatické s radarovým senzorem  
https://podminky.urs.cz/item/CS_URS_2024_01/725121525</t>
  </si>
  <si>
    <t>725211603</t>
  </si>
  <si>
    <t>Umyvadlo keramické bílé šířky 600 mm bez krytu na sifon připevněné na stěnu šrouby</t>
  </si>
  <si>
    <t>Umyvadlo keramické bílé šířky 600 mm bez krytu na sifon připevněné na stěnu šroubyUmyvadla keramická bílá bez výtokových armatur připevněná na stěnu šrouby bez sloupu nebo krytu na sifon, šířka umyvadla 600 mm  
https://podminky.urs.cz/item/CS_URS_2024_01/725211603  
Umyvadla keramická bílá bez výtokových armatur připevněná na stěnu šrouby bez sloupu nebo krytu na sifon, šířka umyvadla 600 mm  
https://podminky.urs.cz/item/CS_URS_2024_01/725211603  
Umyvadla keramická bílá bez výtokových armatur připevněná na stěnu šrouby bez sloupu nebo krytu na sifon, šířka umyvadla 600 mm  
https://podminky.urs.cz/item/CS_URS_2024_01/725211603  
Umyvadla keramická bílá bez výtokových armatur připevněná na stěnu šrouby bez sloupu nebo krytu na sifon, šířka umyvadla 600 mm  
https://podminky.urs.cz/item/CS_URS_2024_01/725211603</t>
  </si>
  <si>
    <t>72521160R</t>
  </si>
  <si>
    <t>Umyvadlo keramické bílé šířky 600 mm bez krytu na sifon připevněné na stěnu šrouby - pro invalidy</t>
  </si>
  <si>
    <t>Umyvadlo keramické bílé šířky 600 mm bez krytu na sifon připevněné na stěnu šrouby - pro invalidyUmyvadlo keramické bílé šířky 600 mm bez krytu na sifon připevněné na stěnu šrouby - pro invalidy  
Umyvadlo keramické bílé šířky 600 mm bez krytu na sifon připevněné na stěnu šrouby - pro invalidy  
Umyvadlo keramické bílé šířky 600 mm bez krytu na sifon připevněné na stěnu šrouby - pro invalidy  
Umyvadlo keramické bílé šířky 600 mm bez krytu na sifon připevněné na stěnu šrouby - pro invalidy</t>
  </si>
  <si>
    <t>725211701</t>
  </si>
  <si>
    <t>Umývátko keramické bílé stěnové šířky 400 mm připevněné na stěnu šrouby</t>
  </si>
  <si>
    <t>Umývátko keramické bílé stěnové šířky 400 mm připevněné na stěnu šroubyUmyvadla keramická bílá bez výtokových armatur připevněná na stěnu šrouby malá (umývátka) stěnová 400 mm  
https://podminky.urs.cz/item/CS_URS_2024_01/725211701  
Umyvadla keramická bílá bez výtokových armatur připevněná na stěnu šrouby malá (umývátka) stěnová 400 mm  
https://podminky.urs.cz/item/CS_URS_2024_01/725211701  
Umyvadla keramická bílá bez výtokových armatur připevněná na stěnu šrouby malá (umývátka) stěnová 400 mm  
https://podminky.urs.cz/item/CS_URS_2024_01/725211701  
Umyvadla keramická bílá bez výtokových armatur připevněná na stěnu šrouby malá (umývátka) stěnová 400 mm  
https://podminky.urs.cz/item/CS_URS_2024_01/725211701</t>
  </si>
  <si>
    <t>72521-R-004</t>
  </si>
  <si>
    <t>Dálkový ovladač pro nastavení doby spláchnutí pisoaru pro Pis</t>
  </si>
  <si>
    <t>Dálkový ovladač pro nastavení doby spláchnutí pisoaru pro Pisdálkový ovladač pro nastavení doby spláchnutí pisoaru pro Pis  
dálkový ovladač pro nastavení doby spláchnutí pisoaru pro Pis  
dálkový ovladač pro nastavení doby spláchnutí pisoaru pro Pis  
dálkový ovladač pro nastavení doby spláchnutí pisoaru pro Pis</t>
  </si>
  <si>
    <t>725244312</t>
  </si>
  <si>
    <t>Vanička sprchová akrylátová čtvercová 800x800 mm</t>
  </si>
  <si>
    <t>Sprchové vaničky akrylátové čtvercové 800x800 mm</t>
  </si>
  <si>
    <t>Sprchové vaničky akrylátové čtvercové 800x800 mmSprchové dveře a zástěny zástěny sprchové do niky rámové se skleněnou výplní tl. 4 a 5 mm dveře posuvné jednodílné, na vaničku šířky 1000 mm  
https://podminky.urs.cz/item/CS_URS_2024_01/725244312  
Sprchové dveře a zástěny zástěny sprchové do niky rámové se skleněnou výplní tl. 4 a 5 mm dveře posuvné jednodílné, na vaničku šířky 1000 mm  
https://podminky.urs.cz/item/CS_URS_2024_01/725244312</t>
  </si>
  <si>
    <t>725339111</t>
  </si>
  <si>
    <t>Montáž výlevky</t>
  </si>
  <si>
    <t>Montáž výlevkyVýlevky montáž výlevky  
https://podminky.urs.cz/item/CS_URS_2024_01/725339111  
Výlevky montáž výlevky  
https://podminky.urs.cz/item/CS_URS_2024_01/725339111  
Výlevky montáž výlevky  
https://podminky.urs.cz/item/CS_URS_2024_01/725339111  
Výlevky montáž výlevky  
https://podminky.urs.cz/item/CS_URS_2024_01/725339111</t>
  </si>
  <si>
    <t>725 33-R-008</t>
  </si>
  <si>
    <t>VL-Výlevka</t>
  </si>
  <si>
    <t>VL-VýlevkaPoznámka k položce:  
VL - Závěsná výlevka se zadním odpadem DN100 dl. 510mm, s plastovou mřížkou, vč.  závěsného podomítkového systému s nádržkou, tlačítkem a přípravou pro uchycení baterie k dtto, baterie nástěnná dřezová, vyložení 200mm, keramická kartuše 35mm, 13l/min, vč příslušenství a pomocného materiálu  
Poznámka k položce:  
VL - Závěsná výlevka se zadním odpadem DN100 dl. 510mm, s plastovou mřížkou, vč.  závěsného podomítkového systému s nádržkou, tlačítkem a přípravou pro uchycení baterie k dtto, baterie nástěnná dřezová, vyložení 200mm, keramická kartuše 35mm, 13l/min, vč příslušenství a pomocného materiálu  
Poznámka k položce:  
VL - Závěsná výlevka se zadním odpadem DN100 dl. 510mm, s plastovou mřížkou, vč.  závěsného podomítkového systému s nádržkou, tlačítkem a přípravou pro uchycení baterie k dtto, baterie nástěnná dřezová, vyložení 200mm, keramická kartuše 35mm, 13l/min, vč příslušenství a pomocného materiálu  
Poznámka k položce:  
VL - Závěsná výlevka se zadním odpadem DN100 dl. 510mm, s plastovou mřížkou, vč.  závěsného podomítkového systému s nádržkou, tlačítkem a přípravou pro uchycení baterie k dtto, baterie nástěnná dřezová, vyložení 200mm, keramická kartuše 35mm, 13l/min, vč příslušenství a pomocného materiálu</t>
  </si>
  <si>
    <t>725 33-R-009</t>
  </si>
  <si>
    <t>D-příslušenství dřez 2x rohový ventil s filtrem 250 µm 1/2" - 3/8" a samotěsnícím závitem, dřezový sifon plast včetně výpustě , baterie dřezová stojánková pákov</t>
  </si>
  <si>
    <t>D-příslušenství dřez 2x rohový ventil s filtrem 250 µm 1/2" - 3/8" a samotěsnícím závitem, dřezový sifon plast včetně výpustě , baterie dřezová stojánková páková bez ovládání výpusti),vč.montáže, přís</t>
  </si>
  <si>
    <t>D-příslušenství dřez 2x rohový ventil s filtrem 250 µm 1/2' - 3/8' a samotěsnícím závitem, dřezový sifon plast včetně výpustě , baterie dřezová stojánková páková bez ovládání výpusti),vč.montáže, přísD-příslušenství dřez 2x rohový ventil s filtrem 250 µm 1/2' - 3/8' a samotěsnícím závitem, dřezový sifon plast včetně výpustě , baterie dřezová stojánková páková bez ovládání výpusti),vč.montáže, příslušenství a pomocného materiálu  
D-příslušenství dřez 2x rohový ventil s filtrem 250 µm 1/2' - 3/8' a samotěsnícím závitem, dřezový sifon plast včetně výpustě , baterie dřezová stojánková páková bez ovládání výpusti),vč.montáže, příslušenství a pomocného materiálu  
D-příslušenství dřez 2x rohový ventil s filtrem 250 µm 1/2' - 3/8' a samotěsnícím závitem, dřezový sifon plast včetně výpustě , baterie dřezová stojánková páková bez ovládání výpusti),vč.montáže, příslušenství a pomocného materiálu  
D-příslušenství dřez 2x rohový ventil s filtrem 250 µm 1/2' - 3/8' a samotěsnícím závitem, dřezový sifon plast včetně výpustě , baterie dřezová stojánková páková bez ovládání výpusti),vč.montáže, příslušenství a pomocného materiálu</t>
  </si>
  <si>
    <t>725822611</t>
  </si>
  <si>
    <t>Baterie umyvadlová stojánková páková bez výpusti</t>
  </si>
  <si>
    <t>Baterie umyvadlová stojánková páková bez výpustiBaterie umyvadlové stojánkové pákové bez výpusti  
https://podminky.urs.cz/item/CS_URS_2024_01/725822611  
Baterie umyvadlové stojánkové pákové bez výpusti  
https://podminky.urs.cz/item/CS_URS_2024_01/725822611  
Baterie umyvadlové stojánkové pákové bez výpusti  
https://podminky.urs.cz/item/CS_URS_2024_01/725822611  
Baterie umyvadlové stojánkové pákové bez výpusti  
https://podminky.urs.cz/item/CS_URS_2024_01/725822611</t>
  </si>
  <si>
    <t>72582261R</t>
  </si>
  <si>
    <t>Baterie umyvadlová stojánková páková bez výpusti - lékařská</t>
  </si>
  <si>
    <t>Baterie umyvadlová stojánková páková bez výpusti - lékařskáBaterie umyvadlové stojánkové pákové bez výpusti  
https://podminky.urs.cz/item/CS_URS_2024_01/725822611  
Baterie umyvadlové stojánkové pákové bez výpusti  
https://podminky.urs.cz/item/CS_URS_2024_01/725822611</t>
  </si>
  <si>
    <t>725849413</t>
  </si>
  <si>
    <t>Montáž baterie sprchové nástěnné termostatické</t>
  </si>
  <si>
    <t>Montáž baterie sprchové nástěnné termostatickéBaterie sprchové montáž nástěnných baterií termostatických  
https://podminky.urs.cz/item/CS_URS_2024_01/725849413  
Baterie sprchové montáž nástěnných baterií termostatických  
https://podminky.urs.cz/item/CS_URS_2024_01/725849413  
Baterie sprchové montáž nástěnných baterií termostatických  
https://podminky.urs.cz/item/CS_URS_2024_01/725849413  
Baterie sprchové montáž nástěnných baterií termostatických  
https://podminky.urs.cz/item/CS_URS_2024_01/725849413</t>
  </si>
  <si>
    <t>55145517</t>
  </si>
  <si>
    <t>baterie sprchová automatická s termostatickým ventilem</t>
  </si>
  <si>
    <t>baterie sprchová automatická s termostatickým ventilembaterie sprchová automatická s termostatickým ventilem  
baterie sprchová automatická s termostatickým ventilem  
baterie sprchová automatická s termostatickým ventilem  
baterie sprchová automatická s termostatickým ventilem</t>
  </si>
  <si>
    <t>998725104</t>
  </si>
  <si>
    <t>Přesun hmot tonážní pro zařizovací předměty v objektech v přes 24 do 36 m</t>
  </si>
  <si>
    <t>Přesun hmot tonážní pro zařizovací předměty v objektech v přes 24 do 36 mPřesun hmot pro zařizovací předměty stanovený z hmotnosti přesunovaného materiálu vodorovná dopravní vzdálenost do 50 m základní v objektech výšky přes 24 do 36 m  
https://podminky.urs.cz/item/CS_URS_2024_01/998725104  
Přesun hmot pro zařizovací předměty stanovený z hmotnosti přesunovaného materiálu vodorovná dopravní vzdálenost do 50 m základní v objektech výšky přes 24 do 36 m  
https://podminky.urs.cz/item/CS_URS_2024_01/998725104  
Přesun hmot pro zařizovací předměty stanovený z hmotnosti přesunovaného materiálu vodorovná dopravní vzdálenost do 50 m základní v objektech výšky přes 24 do 36 m  
https://podminky.urs.cz/item/CS_URS_2024_01/998725104  
Přesun hmot pro zařizovací předměty stanovený z hmotnosti přesunovaného materiálu vodorovná dopravní vzdálenost do 50 m základní v objektech výšky přes 24 do 36 m  
https://podminky.urs.cz/item/CS_URS_2024_01/998725104</t>
  </si>
  <si>
    <t>726</t>
  </si>
  <si>
    <t>Zdravotechnika - předstěnové instalace</t>
  </si>
  <si>
    <t>726121001</t>
  </si>
  <si>
    <t>Instalační předstěna pro klozet v 1120 mm závěsný do bytových jader mezi dvě stěny</t>
  </si>
  <si>
    <t>Instalační předstěna pro klozet v 1120 mm závěsný do bytových jader mezi dvě stěnyPředstěnové instalační systémy do bytových jader upevnění mezi dvě stěny pro závěsné klozety stavební výška 1120 mm  
https://podminky.urs.cz/item/CS_URS_2024_01/726121001  
Předstěnové instalační systémy do bytových jader upevnění mezi dvě stěny pro závěsné klozety stavební výška 1120 mm  
https://podminky.urs.cz/item/CS_URS_2024_01/726121001  
Předstěnové instalační systémy do bytových jader upevnění mezi dvě stěny pro závěsné klozety stavební výška 1120 mm  
https://podminky.urs.cz/item/CS_URS_2024_01/726121001  
Předstěnové instalační systémy do bytových jader upevnění mezi dvě stěny pro závěsné klozety stavební výška 1120 mm  
https://podminky.urs.cz/item/CS_URS_2024_01/726121001</t>
  </si>
  <si>
    <t>998726114</t>
  </si>
  <si>
    <t>Přesun hmot tonážní pro instalační prefabrikáty v objektech v přes 24 do 36 m</t>
  </si>
  <si>
    <t>Přesun hmot tonážní pro instalační prefabrikáty v objektech v přes 24 do 36 mPřesun hmot pro instalační prefabrikáty stanovený z hmotnosti přesunovaného materiálu vodorovná dopravní vzdálenost do 50 m základní v objektech výšky přes 24 m do 36 m  
https://podminky.urs.cz/item/CS_URS_2024_01/998726114  
Přesun hmot pro instalační prefabrikáty stanovený z hmotnosti přesunovaného materiálu vodorovná dopravní vzdálenost do 50 m základní v objektech výšky přes 24 m do 36 m  
https://podminky.urs.cz/item/CS_URS_2024_01/998726114  
Přesun hmot pro instalační prefabrikáty stanovený z hmotnosti přesunovaného materiálu vodorovná dopravní vzdálenost do 50 m základní v objektech výšky přes 24 m do 36 m  
https://podminky.urs.cz/item/CS_URS_2024_01/998726114  
Přesun hmot pro instalační prefabrikáty stanovený z hmotnosti přesunovaného materiálu vodorovná dopravní vzdálenost do 50 m základní v objektech výšky přes 24 m do 36 m  
https://podminky.urs.cz/item/CS_URS_2024_01/998726114</t>
  </si>
  <si>
    <t>997</t>
  </si>
  <si>
    <t>Přesun sutě</t>
  </si>
  <si>
    <t>SO 07-71-07.04 0.286 =0.286 [A] 
Celkem 0.286=0.286 [B]</t>
  </si>
  <si>
    <t>R015631.902.999</t>
  </si>
  <si>
    <t>Demontáž/vybourání stávajících zařizovacích předmětů</t>
  </si>
  <si>
    <t xml:space="preserve">  SO 07-71-07.0.3</t>
  </si>
  <si>
    <t>Ústřední vytápění</t>
  </si>
  <si>
    <t>SO 07-71-07.0.3</t>
  </si>
  <si>
    <t>Praha hlavní nádraží</t>
  </si>
  <si>
    <t>732111135</t>
  </si>
  <si>
    <t>Tělesa rozdělovačů a sběračů DN 150 z trub ocelových bezešvých</t>
  </si>
  <si>
    <t>Tělesa rozdělovačů a sběračů DN 150 z trub ocelových bezešvýchRozdělovače a sběrače tělesa rozdělovačů a sběračů z ocelových trub bezešvých DN 150  
https://podminky.urs.cz/item/CS_URS_2024_01/732111135  
Rozdělovače a sběrače tělesa rozdělovačů a sběračů z ocelových trub bezešvých DN 150  
https://podminky.urs.cz/item/CS_URS_2024_01/732111135  
Rozdělovače a sběrače tělesa rozdělovačů a sběračů z ocelových trub bezešvých DN 150  
https://podminky.urs.cz/item/CS_URS_2024_01/732111135  
Rozdělovače a sběrače tělesa rozdělovačů a sběračů z ocelových trub bezešvých DN 150  
https://podminky.urs.cz/item/CS_URS_2024_01/732111135</t>
  </si>
  <si>
    <t>732111233</t>
  </si>
  <si>
    <t>Příplatek k rozdělovačům a sběračům za každých dalších 0,5 m tělesa DN 150</t>
  </si>
  <si>
    <t>Příplatek k rozdělovačům a sběračům za každých dalších 0,5 m tělesa DN 150Rozdělovače a sběrače tělesa rozdělovačů a sběračů z ocelových trub bezešvých Příplatek k cenám za každých dalších i započatých 0,5 m délky tělesa DN 150  
https://podminky.urs.cz/item/CS_URS_2024_01/732111233  
Rozdělovače a sběrače tělesa rozdělovačů a sběračů z ocelových trub bezešvých Příplatek k cenám za každých dalších i započatých 0,5 m délky tělesa DN 150  
https://podminky.urs.cz/item/CS_URS_2024_01/732111233  
Rozdělovače a sběrače tělesa rozdělovačů a sběračů z ocelových trub bezešvých Příplatek k cenám za každých dalších i započatých 0,5 m délky tělesa DN 150  
https://podminky.urs.cz/item/CS_URS_2024_01/732111233  
Rozdělovače a sběrače tělesa rozdělovačů a sběračů z ocelových trub bezešvých Příplatek k cenám za každých dalších i započatých 0,5 m délky tělesa DN 150  
https://podminky.urs.cz/item/CS_URS_2024_01/732111233</t>
  </si>
  <si>
    <t>732113108</t>
  </si>
  <si>
    <t>Vyrovnávač dynamických tlaků DN 200 PN 6 hydraulický přírubový</t>
  </si>
  <si>
    <t>Vyrovnávač dynamických tlaků DN 200 PN 6 hydraulický přírubovýRozdělovače a sběrače hydraulické vyrovnávače dynamických tlaků přírubové PN 6 (průtok Q m3/h) DN 200 (80 m3/h)  
https://podminky.urs.cz/item/CS_URS_2024_01/732113108  
Rozdělovače a sběrače hydraulické vyrovnávače dynamických tlaků přírubové PN 6 (průtok Q m3/h) DN 200 (80 m3/h)  
https://podminky.urs.cz/item/CS_URS_2024_01/732113108  
Rozdělovače a sběrače hydraulické vyrovnávače dynamických tlaků přírubové PN 6 (průtok Q m3/h) DN 200 (80 m3/h)  
https://podminky.urs.cz/item/CS_URS_2024_01/732113108  
Rozdělovače a sběrače hydraulické vyrovnávače dynamických tlaků přírubové PN 6 (průtok Q m3/h) DN 200 (80 m3/h)  
https://podminky.urs.cz/item/CS_URS_2024_01/732113108</t>
  </si>
  <si>
    <t>732421473</t>
  </si>
  <si>
    <t>Čerpadlo teplovodní mokroběžné závitové oběhové DN 32 výtlak do 9,0 m průtok 10,0 m3/h pro vytápění</t>
  </si>
  <si>
    <t>Čerpadloteplovodní mokroběžné závitovéoběhovéDN 32 výtlak do9,0m průtok 10,0m3/hpro vytápěníČerpadloteplovodní mokroběžné závitovéoběhovéDN 32 výtlak do9,0m průtok 10,0m3/hpro vytápění  
Čerpadloteplovodní mokroběžné závitovéoběhovéDN 32 výtlak do9,0m průtok 10,0m3/hpro vytápění  
Čerpadloteplovodní mokroběžné závitovéoběhovéDN 32 výtlak do9,0m průtok 10,0m3/hpro vytápění  
Čerpadloteplovodní mokroběžné závitovéoběhovéDN 32 výtlak do9,0m průtok 10,0m3/hpro vytápění</t>
  </si>
  <si>
    <t>732421412</t>
  </si>
  <si>
    <t>Čerpadlo teplovodní mokroběžné závitové oběhové DN 25 výtlak do 6,0 m průtok 2,8 m3/h PN 10 pro vytápění</t>
  </si>
  <si>
    <t>Čerpadlo teplovodní mokroběžné závitové oběhové DN 25 výtlak do 6,0 m průtok 2,8 m3/h PN 10 pro vytápěníČerpadla teplovodní mokroběžná závitová oběhová pro teplovodní vytápění (elektronicky řízená) PN 10, do 110°C DN přípojky/dopravní výška H (m) - čerpací výkon Q (m3/h) DN 25 / do 6,0 m / 2,8 m3/h  
https://podminky.urs.cz/item/CS_URS_2024_01/732421412  
Čerpadla teplovodní mokroběžná závitová oběhová pro teplovodní vytápění (elektronicky řízená) PN 10, do 110°C DN přípojky/dopravní výška H (m) - čerpací výkon Q (m3/h) DN 25 / do 6,0 m / 2,8 m3/h  
https://podminky.urs.cz/item/CS_URS_2024_01/732421412  
Čerpadla teplovodní mokroběžná závitová oběhová pro teplovodní vytápění (elektronicky řízená) PN 10, do 110°C DN přípojky/dopravní výška H (m) - čerpací výkon Q (m3/h) DN 25 / do 6,0 m / 2,8 m3/h  
https://podminky.urs.cz/item/CS_URS_2024_01/732421412  
Čerpadla teplovodní mokroběžná závitová oběhová pro teplovodní vytápění (elektronicky řízená) PN 10, do 110°C DN přípojky/dopravní výška H (m) - čerpací výkon Q (m3/h) DN 25 / do 6,0 m / 2,8 m3/h  
https://podminky.urs.cz/item/CS_URS_2024_01/732421412</t>
  </si>
  <si>
    <t>732421454</t>
  </si>
  <si>
    <t>Čerpadlo teplovodní mokroběžné závitové oběhové DN 32 výtlak do 6,0 m průtok 7,0 m3/h pro vytápění</t>
  </si>
  <si>
    <t>Čerpadlo teplovodní mokroběžnézávitové oběhové DN 32 výtlak do6,0m průtok 7,0m3/hpro vytápěníČerpadlo teplovodní mokroběžnézávitové oběhové DN 32 výtlak do6,0m průtok 7,0m3/hpro vytápění  
Čerpadlo teplovodní mokroběžnézávitové oběhové DN 32 výtlak do6,0m průtok 7,0m3/hpro vytápění  
Čerpadlo teplovodní mokroběžnézávitové oběhové DN 32 výtlak do6,0m průtok 7,0m3/hpro vytápění  
Čerpadlo teplovodní mokroběžnézávitové oběhové DN 32 výtlak do6,0m průtok 7,0m3/hpro vytápění</t>
  </si>
  <si>
    <t>732.1</t>
  </si>
  <si>
    <t>Izolace potrubí ve strojovnách s oplechováním</t>
  </si>
  <si>
    <t>R03</t>
  </si>
  <si>
    <t>Izolace potrubí DN 15 - tl. izolace 40 mm</t>
  </si>
  <si>
    <t>'1.PP  
16 =16.000 [A] 
''Součet  
Celkem 16=16.000 [B]</t>
  </si>
  <si>
    <t>Izolace potrubí DN 15 - tl. izolace 40 mmIzolace potrubí DN 15 - tl. izolace 40 mm  
Izolace potrubí DN 15 - tl. izolace 40 mm  
Izolace potrubí DN 15 - tl. izolace 40 mm  
Izolace potrubí DN 15 - tl. izolace 40 mm</t>
  </si>
  <si>
    <t>R04</t>
  </si>
  <si>
    <t>Izolace potrubí DN 20 - tl. izolace 40 mm</t>
  </si>
  <si>
    <t>Izolace potrubí DN 20 - tl. izolace 40 mmIzolace potrubí DN 20 - tl. izolace 40 mm  
Izolace potrubí DN 20 - tl. izolace 40 mm  
Izolace potrubí DN 20 - tl. izolace 40 mm  
Izolace potrubí DN 20 - tl. izolace 40 mm</t>
  </si>
  <si>
    <t>R05</t>
  </si>
  <si>
    <t>Izolace potrubí DN 25 - tl. izolace 40 mm</t>
  </si>
  <si>
    <t>Izolace potrubí DN 25 - tl. izolace 40 mmIzolace potrubí DN 25 - tl. izolace 40 mm  
Izolace potrubí DN 25 - tl. izolace 40 mm  
Izolace potrubí DN 25 - tl. izolace 40 mm  
Izolace potrubí DN 25 - tl. izolace 40 mm</t>
  </si>
  <si>
    <t>R06</t>
  </si>
  <si>
    <t>Izolace potrubí DN 32 - tl. izolace 50 mm</t>
  </si>
  <si>
    <t>Izolace potrubí DN 32 - tl. izolace 50 mmIzolace potrubí DN 32 - tl. izolace 50 mm  
Izolace potrubí DN 32 - tl. izolace 50 mm  
Izolace potrubí DN 32 - tl. izolace 50 mm  
Izolace potrubí DN 32 - tl. izolace 50 mm</t>
  </si>
  <si>
    <t>R07</t>
  </si>
  <si>
    <t>Izolace potrubí DN 40 - tl. izolace 40 mm</t>
  </si>
  <si>
    <t>'1.PP  
96 =96.000 [A] 
''Součet  
Celkem 96=96.000 [B]</t>
  </si>
  <si>
    <t>Izolace potrubí DN 40 - tl. izolace 40 mmIzolace potrubí DN 40 - tl. izolace 40 mm  
Izolace potrubí DN 40 - tl. izolace 40 mm  
Izolace potrubí DN 40 - tl. izolace 40 mm  
Izolace potrubí DN 40 - tl. izolace 40 mm</t>
  </si>
  <si>
    <t>R08</t>
  </si>
  <si>
    <t>Izolace potrubí DN 50 - tl. izolace 40 mm</t>
  </si>
  <si>
    <t>'1.PP  
68 =68.000 [A] 
''Součet  
Celkem 68=68.000 [B]</t>
  </si>
  <si>
    <t>Izolace potrubí DN 50 - tl. izolace 40 mmIzolace potrubí DN 50 - tl. izolace 40 mm  
Izolace potrubí DN 50 - tl. izolace 40 mm  
Izolace potrubí DN 50 - tl. izolace 40 mm  
Izolace potrubí DN 50 - tl. izolace 40 mm</t>
  </si>
  <si>
    <t>R09</t>
  </si>
  <si>
    <t>Izolace potrubí DN 65 - tl. izolace 50 mm</t>
  </si>
  <si>
    <t>'1.PP  
58 =58.000 [A] 
''Součet  
Celkem 58=58.000 [B]</t>
  </si>
  <si>
    <t>Izolace potrubí DN 65 - tl. izolace 50 mmIzolace potrubí DN 65 - tl. izolace 50 mm  
Izolace potrubí DN 65 - tl. izolace 50 mm  
Izolace potrubí DN 65 - tl. izolace 50 mm  
Izolace potrubí DN 65 - tl. izolace 50 mm</t>
  </si>
  <si>
    <t>R10</t>
  </si>
  <si>
    <t>Izolace potrubí DN 100 - tl. izolace 60 mm</t>
  </si>
  <si>
    <t>'1.PP  
12 =12.000 [A] 
''Součet  
Celkem 12=12.000 [B]</t>
  </si>
  <si>
    <t>Izolace potrubí DN 100 - tl. izolace 60 mmIzolace potrubí DN 100 - tl. izolace 60 mm  
Izolace potrubí DN 100 - tl. izolace 60 mm  
Izolace potrubí DN 100 - tl. izolace 60 mm  
Izolace potrubí DN 100 - tl. izolace 60 mm</t>
  </si>
  <si>
    <t>732.2</t>
  </si>
  <si>
    <t>Izolace potrubí s AL folií</t>
  </si>
  <si>
    <t>R11</t>
  </si>
  <si>
    <t>Izolace potrubí DN 15 - tl. izolace 30 mm</t>
  </si>
  <si>
    <t>Izolace potrubí DN 15 - tl. izolace 30 mmIzolace potrubí DN 15 - tl. izolace 30 mm  
Izolace potrubí DN 15 - tl. izolace 30 mm  
Izolace potrubí DN 15 - tl. izolace 30 mm  
Izolace potrubí DN 15 - tl. izolace 30 mm</t>
  </si>
  <si>
    <t>R12</t>
  </si>
  <si>
    <t>'6.NP  
46 =46.000 [A] 
''5.NP  
78 =78.000 [B] 
''4.NP  
157 =157.000 [C] 
''3.NP  
93 =93.000 [D] 
''2.NP  
132 =132.000 [E] 
''mezanin  
83 =83.000 [F] 
''1.NP  
54 =54.000 [G] 
''1.PP  
0 =0.000 [H] 
''Součet  
Celkem 643=643.000 [I]</t>
  </si>
  <si>
    <t>R13</t>
  </si>
  <si>
    <t>'6.NP  
14 =14.000 [A] 
''5.NP  
18 =18.000 [B] 
''4.NP  
45 =45.000 [C] 
''3.NP  
132 =132.000 [D] 
''2.NP  
99 =99.000 [E] 
''mezanin  
52 =52.000 [F] 
''1.NP  
73 =73.000 [G] 
''1.PP  
0 =0.000 [H] 
''Součet  
Celkem 433=433.000 [I]</t>
  </si>
  <si>
    <t>R14</t>
  </si>
  <si>
    <t>izolace potrubí DN 32 - tl. izolace 50 mm</t>
  </si>
  <si>
    <t>'6.NP  
0 =0.000 [A] 
''5.NP  
16 =16.000 [B] 
''4.NP  
8 =8.000 [C] 
''3.NP  
57 =57.000 [D] 
''2.NP  
80 =80.000 [E] 
''mezanin  
80 =80.000 [F] 
''1.NP  
15 =15.000 [G] 
''1.PP  
0 =0.000 [H] 
''Součet  
Celkem 256=256.000 [I]</t>
  </si>
  <si>
    <t>izolace potrubí DN 32 - tl. izolace 50 mmIzolace potrubí DN 32 - tl. izolace 50 mm  
Izolace potrubí DN 32 - tl. izolace 50 mm  
izolace potrubí DN 32 - tl. izolace 50 mm  
izolace potrubí DN 32 - tl. izolace 50 mm</t>
  </si>
  <si>
    <t>R15</t>
  </si>
  <si>
    <t>izolace potrubí DN 40 - tl. izolace 40 mm</t>
  </si>
  <si>
    <t>'6.NP  
0 =0.000 [A] 
''5.NP  
0 =0.000 [B] 
''4.NP  
0 =0.000 [C] 
''3.NP  
0 =0.000 [D] 
''2.NP  
8 =8.000 [E] 
''mezanin  
16 =16.000 [F] 
''1.NP  
32 =32.000 [G] 
''1.PP  
0 =0.000 [H] 
''Součet  
Celkem 56=56.000 [I]</t>
  </si>
  <si>
    <t>izolace potrubí DN 40 - tl. izolace 40 mmIzolace potrubí DN 40 - tl. izolace 40 mm  
Izolace potrubí DN 40 - tl. izolace 40 mm  
izolace potrubí DN 40 - tl. izolace 40 mm  
izolace potrubí DN 40 - tl. izolace 40 mm</t>
  </si>
  <si>
    <t>R16</t>
  </si>
  <si>
    <t>'6.NP  
0 =0.000 [A] 
''5.NP  
0 =0.000 [B] 
''4.NP  
0 =0.000 [C] 
''3.NP  
0 =0.000 [D] 
''2.NP  
0 =0.000 [E] 
''mezanin  
0 =0.000 [F] 
''1.NP  
8 =8.000 [G] 
''1.PP  
0 =0.000 [H] 
''Součet  
Celkem 8=8.000 [I]</t>
  </si>
  <si>
    <t>732.3</t>
  </si>
  <si>
    <t>Izolace armatur</t>
  </si>
  <si>
    <t>R17</t>
  </si>
  <si>
    <t>izolace armatur DN 25 - tl. izolace 40 mm</t>
  </si>
  <si>
    <t>'D.A.701.4.3.2  
25 =25.000 [A] 
''Součet  
Celkem 25=25.000 [B]</t>
  </si>
  <si>
    <t>izolace armatur DN 25 - tl. izolace 40 mmizolace armatur DN 25 - tl. izolace 40 mm  
izolace armatur DN 25 - tl. izolace 40 mm  
izolace armatur DN 25 - tl. izolace 40 mm  
izolace armatur DN 25 - tl. izolace 40 mm</t>
  </si>
  <si>
    <t>R18</t>
  </si>
  <si>
    <t>izolace armatur DN 32 - tl. izolace 50 mm</t>
  </si>
  <si>
    <t>'D.A.701.4.3.2  
2 =2.000 [A] 
''Součet  
Celkem 2=2.000 [B]</t>
  </si>
  <si>
    <t>izolace armatur DN 32 - tl. izolace 50 mmizolace armatur DN 32 - tl. izolace 50 mm  
izolace armatur DN 32 - tl. izolace 50 mm  
izolace armatur DN 32 - tl. izolace 50 mm  
izolace armatur DN 32 - tl. izolace 50 mm</t>
  </si>
  <si>
    <t>R19</t>
  </si>
  <si>
    <t>izolace armatur DN 40 - tl. izolace 50 mm</t>
  </si>
  <si>
    <t>'D.A.701.4.3.2  
15 =15.000 [A] 
''Součet  
Celkem 15=15.000 [B]</t>
  </si>
  <si>
    <t>izolace armatur DN 40 - tl. izolace 50 mmizolace armatur DN 40 - tl. izolace 50 mm  
izolace armatur DN 40 - tl. izolace 50 mm  
izolace armatur DN 40 - tl. izolace 50 mm  
izolace armatur DN 40 - tl. izolace 50 mm</t>
  </si>
  <si>
    <t>R20</t>
  </si>
  <si>
    <t>izolace armatur DN 50 - tl. izolace 50 mm</t>
  </si>
  <si>
    <t>'D.A.701.4.3.2  
9 =9.000 [A] 
''Součet  
Celkem 9=9.000 [B]</t>
  </si>
  <si>
    <t>izolace armatur DN 50 - tl. izolace 50 mmizolace armatur DN 50 - tl. izolace 50 mm  
izolace armatur DN 50 - tl. izolace 50 mm  
izolace armatur DN 50 - tl. izolace 50 mm  
izolace armatur DN 50 - tl. izolace 50 mm</t>
  </si>
  <si>
    <t>R21</t>
  </si>
  <si>
    <t>izolace armatur DN 65 - tl. izolace 50 mm</t>
  </si>
  <si>
    <t>'D.A.701.4.3.2  
14 =14.000 [A] 
''Součet  
Celkem 14=14.000 [B]</t>
  </si>
  <si>
    <t>izolace armatur DN 65 - tl. izolace 50 mmizolace armatur DN 65 - tl. izolace 50 mm  
izolace armatur DN 65 - tl. izolace 50 mm  
izolace armatur DN 65 - tl. izolace 50 mm  
izolace armatur DN 65 - tl. izolace 50 mm</t>
  </si>
  <si>
    <t>R22</t>
  </si>
  <si>
    <t>izolace armatur DN 80 - tl. izolace 50 mm</t>
  </si>
  <si>
    <t>izolace armatur DN 80 - tl. izolace 50 mmizolace armatur DN 80 - tl. izolace 50 mm  
izolace armatur DN 80 - tl. izolace 50 mm  
izolace armatur DN 80 - tl. izolace 50 mm  
izolace armatur DN 80 - tl. izolace 50 mm</t>
  </si>
  <si>
    <t>R23</t>
  </si>
  <si>
    <t>izolace armatur DN 100 - tl. izolace 50 mm</t>
  </si>
  <si>
    <t>izolace armatur DN 100 - tl. izolace 50 mmizolace armatur DN 100 - tl. izolace 50 mm  
izolace armatur DN 100 - tl. izolace 50 mm  
izolace armatur DN 100 - tl. izolace 50 mm  
izolace armatur DN 100 - tl. izolace 50 mm</t>
  </si>
  <si>
    <t>733</t>
  </si>
  <si>
    <t>Gumový kompenzátor</t>
  </si>
  <si>
    <t>733131104</t>
  </si>
  <si>
    <t>Kompenzátor pro ocelové potrubí pryžový G 1 PN 16 do 100°C závitový</t>
  </si>
  <si>
    <t>Kompenzátor pro ocelové potrubí pryžový G 1 PN 16 do 100°C závitovýKompenzátory pro ocelové potrubí pryžové PN 16 do 100°C závitové se šroubením G 1  
https://podminky.urs.cz/item/CS_URS_2024_01/733131104  
Kompenzátory pro ocelové potrubí pryžové PN 16 do 100°C závitové se šroubením G 1  
https://podminky.urs.cz/item/CS_URS_2024_01/733131104  
Kompenzátory pro ocelové potrubí pryžové PN 16 do 100°C závitové se šroubením G 1  
https://podminky.urs.cz/item/CS_URS_2024_01/733131104  
Kompenzátory pro ocelové potrubí pryžové PN 16 do 100°C závitové se šroubením G 1  
https://podminky.urs.cz/item/CS_URS_2024_01/733131104</t>
  </si>
  <si>
    <t>733131106</t>
  </si>
  <si>
    <t>Kompenzátor pro ocelové potrubí pryžový G 6/4 PN 16 do 100°C závitový</t>
  </si>
  <si>
    <t>Kompenzátor pro ocelové potrubí pryžový G 6/4 PN 16 do 100°C závitovýKompenzátory pro ocelové potrubí pryžové PN 16 do 100°C závitové se šroubením G 6/4  
https://podminky.urs.cz/item/CS_URS_2024_01/733131106  
Kompenzátory pro ocelové potrubí pryžové PN 16 do 100°C závitové se šroubením G 6/4  
https://podminky.urs.cz/item/CS_URS_2024_01/733131106  
Kompenzátory pro ocelové potrubí pryžové PN 16 do 100°C závitové se šroubením G 6/4  
https://podminky.urs.cz/item/CS_URS_2024_01/733131106  
Kompenzátory pro ocelové potrubí pryžové PN 16 do 100°C závitové se šroubením G 6/4  
https://podminky.urs.cz/item/CS_URS_2024_01/733131106</t>
  </si>
  <si>
    <t>733131107</t>
  </si>
  <si>
    <t>Kompenzátor pro ocelové potrubí pryžový G 2 PN 16 do 100°C závitový</t>
  </si>
  <si>
    <t>Kompenzátor pro ocelové potrubí pryžový G 2 PN 16 do 100°C závitovýKompenzátory pro ocelové potrubí pryžové PN 16 do 100°C závitové se šroubením G 2  
https://podminky.urs.cz/item/CS_URS_2024_01/733131107  
Kompenzátory pro ocelové potrubí pryžové PN 16 do 100°C závitové se šroubením G 2  
https://podminky.urs.cz/item/CS_URS_2024_01/733131107  
Kompenzátory pro ocelové potrubí pryžové PN 16 do 100°C závitové se šroubením G 2  
https://podminky.urs.cz/item/CS_URS_2024_01/733131107  
Kompenzátory pro ocelové potrubí pryžové PN 16 do 100°C závitové se šroubením G 2  
https://podminky.urs.cz/item/CS_URS_2024_01/733131107</t>
  </si>
  <si>
    <t>733131134</t>
  </si>
  <si>
    <t>Kompenzátor pro ocelové potrubí pryžový DN 65 PN 16 do 100°C přírubový</t>
  </si>
  <si>
    <t>Kompenzátor pro ocelové potrubí pryžový DN 65 PN 16 do 100°C přírubovýKompenzátory pro ocelové potrubí pryžové PN 16 do 100°C přírubové DN 65  
https://podminky.urs.cz/item/CS_URS_2024_01/733131134  
Kompenzátory pro ocelové potrubí pryžové PN 16 do 100°C přírubové DN 65  
https://podminky.urs.cz/item/CS_URS_2024_01/733131134  
Kompenzátory pro ocelové potrubí pryžové PN 16 do 100°C přírubové DN 65  
https://podminky.urs.cz/item/CS_URS_2024_01/733131134  
Kompenzátory pro ocelové potrubí pryžové PN 16 do 100°C přírubové DN 65  
https://podminky.urs.cz/item/CS_URS_2024_01/733131134</t>
  </si>
  <si>
    <t>733.1</t>
  </si>
  <si>
    <t>Potrubí</t>
  </si>
  <si>
    <t>733111103</t>
  </si>
  <si>
    <t>Potrubí ocelové závitové černé bezešvé běžné nízkotlaké DN 15</t>
  </si>
  <si>
    <t>Potrubí ocelové závitové černé bezešvé běžné nízkotlaké DN 15Potrubí z trubek ocelových závitových černých spojovaných svařováním bezešvých běžných nízkotlakých PN 16 do 115°C DN 15  
https://podminky.urs.cz/item/CS_URS_2024_01/733111103  
Potrubí z trubek ocelových závitových černých spojovaných svařováním bezešvých běžných nízkotlakých PN 16 do 115°C DN 15  
https://podminky.urs.cz/item/CS_URS_2024_01/733111103  
Potrubí z trubek ocelových závitových černých spojovaných svařováním bezešvých běžných nízkotlakých PN 16 do 115°C DN 15  
https://podminky.urs.cz/item/CS_URS_2024_01/733111103  
Potrubí z trubek ocelových závitových černých spojovaných svařováním bezešvých běžných nízkotlakých PN 16 do 115°C DN 15  
https://podminky.urs.cz/item/CS_URS_2024_01/733111103</t>
  </si>
  <si>
    <t>733111104</t>
  </si>
  <si>
    <t>Potrubí ocelové závitové černé bezešvé běžné nízkotlaké DN 20</t>
  </si>
  <si>
    <t>Potrubí ocelové závitové černé bezešvé běžné nízkotlaké DN 20Potrubí z trubek ocelových závitových černých spojovaných svařováním bezešvých běžných nízkotlakých PN 16 do 115°C DN 20  
https://podminky.urs.cz/item/CS_URS_2024_01/733111104  
Potrubí z trubek ocelových závitových černých spojovaných svařováním bezešvých běžných nízkotlakých PN 16 do 115°C DN 20  
https://podminky.urs.cz/item/CS_URS_2024_01/733111104  
Potrubí z trubek ocelových závitových černých spojovaných svařováním bezešvých běžných nízkotlakých PN 16 do 115°C DN 20  
https://podminky.urs.cz/item/CS_URS_2024_01/733111104  
Potrubí z trubek ocelových závitových černých spojovaných svařováním bezešvých běžných nízkotlakých PN 16 do 115°C DN 20  
https://podminky.urs.cz/item/CS_URS_2024_01/733111104</t>
  </si>
  <si>
    <t>733111105</t>
  </si>
  <si>
    <t>Potrubí ocelové závitové černé bezešvé běžné nízkotlaké DN 25</t>
  </si>
  <si>
    <t>Potrubí ocelové závitové černé bezešvé běžné nízkotlaké DN 25Potrubí z trubek ocelových závitových černých spojovaných svařováním bezešvých běžných nízkotlakých PN 16 do 115°C DN 25  
https://podminky.urs.cz/item/CS_URS_2024_01/733111105  
Potrubí z trubek ocelových závitových černých spojovaných svařováním bezešvých běžných nízkotlakých PN 16 do 115°C DN 25  
https://podminky.urs.cz/item/CS_URS_2024_01/733111105  
Potrubí z trubek ocelových závitových černých spojovaných svařováním bezešvých běžných nízkotlakých PN 16 do 115°C DN 25  
https://podminky.urs.cz/item/CS_URS_2024_01/733111105  
Potrubí z trubek ocelových závitových černých spojovaných svařováním bezešvých běžných nízkotlakých PN 16 do 115°C DN 25  
https://podminky.urs.cz/item/CS_URS_2024_01/733111105</t>
  </si>
  <si>
    <t>733111106</t>
  </si>
  <si>
    <t>Potrubí ocelové závitové černé bezešvé běžné nízkotlaké DN 32</t>
  </si>
  <si>
    <t>Potrubí ocelové závitové černé bezešvé běžné nízkotlaké DN 32Potrubí z trubek ocelových závitových černých spojovaných svařováním bezešvých běžných nízkotlakých PN 16 do 115°C DN 32  
https://podminky.urs.cz/item/CS_URS_2024_01/733111106  
Potrubí z trubek ocelových závitových černých spojovaných svařováním bezešvých běžných nízkotlakých PN 16 do 115°C DN 32  
https://podminky.urs.cz/item/CS_URS_2024_01/733111106  
Potrubí z trubek ocelových závitových černých spojovaných svařováním bezešvých běžných nízkotlakých PN 16 do 115°C DN 32  
https://podminky.urs.cz/item/CS_URS_2024_01/733111106  
Potrubí z trubek ocelových závitových černých spojovaných svařováním bezešvých běžných nízkotlakých PN 16 do 115°C DN 32  
https://podminky.urs.cz/item/CS_URS_2024_01/733111106</t>
  </si>
  <si>
    <t>733111107</t>
  </si>
  <si>
    <t>Potrubí ocelové závitové černé bezešvé běžné nízkotlaké DN 40</t>
  </si>
  <si>
    <t>Potrubí ocelové závitové černé bezešvé běžné nízkotlaké DN 40Potrubí z trubek ocelových závitových černých spojovaných svařováním bezešvých běžných nízkotlakých PN 16 do 115°C DN 40  
https://podminky.urs.cz/item/CS_URS_2024_01/733111107  
Potrubí z trubek ocelových závitových černých spojovaných svařováním bezešvých běžných nízkotlakých PN 16 do 115°C DN 40  
https://podminky.urs.cz/item/CS_URS_2024_01/733111107  
Potrubí z trubek ocelových závitových černých spojovaných svařováním bezešvých běžných nízkotlakých PN 16 do 115°C DN 40  
https://podminky.urs.cz/item/CS_URS_2024_01/733111107  
Potrubí z trubek ocelových závitových černých spojovaných svařováním bezešvých běžných nízkotlakých PN 16 do 115°C DN 40  
https://podminky.urs.cz/item/CS_URS_2024_01/733111107</t>
  </si>
  <si>
    <t>733111108</t>
  </si>
  <si>
    <t>Potrubí ocelové závitové černé bezešvé běžné nízkotlaké DN 50</t>
  </si>
  <si>
    <t>Potrubí ocelové závitové černé bezešvé běžné nízkotlaké DN 50Potrubí z trubek ocelových závitových černých spojovaných svařováním bezešvých běžných nízkotlakých PN 16 do 115°C DN 50  
https://podminky.urs.cz/item/CS_URS_2024_01/733111108  
Potrubí z trubek ocelových závitových černých spojovaných svařováním bezešvých běžných nízkotlakých PN 16 do 115°C DN 50  
https://podminky.urs.cz/item/CS_URS_2024_01/733111108  
Potrubí z trubek ocelových závitových černých spojovaných svařováním bezešvých běžných nízkotlakých PN 16 do 115°C DN 50  
https://podminky.urs.cz/item/CS_URS_2024_01/733111108  
Potrubí z trubek ocelových závitových černých spojovaných svařováním bezešvých běžných nízkotlakých PN 16 do 115°C DN 50  
https://podminky.urs.cz/item/CS_URS_2024_01/733111108</t>
  </si>
  <si>
    <t>733.2</t>
  </si>
  <si>
    <t>Potrubí ve strojovnách</t>
  </si>
  <si>
    <t>733111113</t>
  </si>
  <si>
    <t>Potrubí ocelové závitové černé bezešvé běžné v kotelnách nebo strojovnách DN 15</t>
  </si>
  <si>
    <t>Potrubí ocelové závitové černé bezešvé běžné v kotelnách nebo strojovnách DN 15Potrubí z trubek ocelových závitových černých spojovaných svařováním bezešvých běžných nízkotlakých PN 16 do 115°C v kotelnách a strojovnách DN 15  
https://podminky.urs.cz/item/CS_URS_2024_01/733111113  
Potrubí z trubek ocelových závitových černých spojovaných svařováním bezešvých běžných nízkotlakých PN 16 do 115°C v kotelnách a strojovnách DN 15  
https://podminky.urs.cz/item/CS_URS_2024_01/733111113  
Potrubí z trubek ocelových závitových černých spojovaných svařováním bezešvých běžných nízkotlakých PN 16 do 115°C v kotelnách a strojovnách DN 15  
https://podminky.urs.cz/item/CS_URS_2024_01/733111113  
Potrubí z trubek ocelových závitových černých spojovaných svařováním bezešvých běžných nízkotlakých PN 16 do 115°C v kotelnách a strojovnách DN 15  
https://podminky.urs.cz/item/CS_URS_2024_01/733111113</t>
  </si>
  <si>
    <t>733111114</t>
  </si>
  <si>
    <t>Potrubí ocelové závitové černé bezešvé běžné v kotelnách nebo strojovnách DN 20</t>
  </si>
  <si>
    <t>'1.PP  
38 =38.000 [A] 
''Součet  
Celkem 38=38.000 [B]</t>
  </si>
  <si>
    <t>Potrubí ocelové závitové černé bezešvé běžné v kotelnách nebo strojovnách DN 20Potrubí z trubek ocelových závitových černých spojovaných svařováním bezešvých běžných nízkotlakých PN 16 do 115°C v kotelnách a strojovnách DN 20  
https://podminky.urs.cz/item/CS_URS_2024_01/733111114  
Potrubí z trubek ocelových závitových černých spojovaných svařováním bezešvých běžných nízkotlakých PN 16 do 115°C v kotelnách a strojovnách DN 20  
https://podminky.urs.cz/item/CS_URS_2024_01/733111114  
Potrubí z trubek ocelových závitových černých spojovaných svařováním bezešvých běžných nízkotlakých PN 16 do 115°C v kotelnách a strojovnách DN 20  
https://podminky.urs.cz/item/CS_URS_2024_01/733111114  
Potrubí z trubek ocelových závitových černých spojovaných svařováním bezešvých běžných nízkotlakých PN 16 do 115°C v kotelnách a strojovnách DN 20  
https://podminky.urs.cz/item/CS_URS_2024_01/733111114</t>
  </si>
  <si>
    <t>733111115</t>
  </si>
  <si>
    <t>Potrubí ocelové závitové černé bezešvé běžné v kotelnách nebo strojovnách DN 25</t>
  </si>
  <si>
    <t>'1.PP  
191 =191.000 [A] 
''Součet  
Celkem 191=191.000 [B]</t>
  </si>
  <si>
    <t>Potrubí ocelové závitové černé bezešvé běžné v kotelnách nebo strojovnách DN 25Potrubí z trubek ocelových závitových černých spojovaných svařováním bezešvých běžných nízkotlakých PN 16 do 115°C v kotelnách a strojovnách DN 25  
https://podminky.urs.cz/item/CS_URS_2024_01/733111115  
Potrubí z trubek ocelových závitových černých spojovaných svařováním bezešvých běžných nízkotlakých PN 16 do 115°C v kotelnách a strojovnách DN 25  
https://podminky.urs.cz/item/CS_URS_2024_01/733111115  
Potrubí z trubek ocelových závitových černých spojovaných svařováním bezešvých běžných nízkotlakých PN 16 do 115°C v kotelnách a strojovnách DN 25  
https://podminky.urs.cz/item/CS_URS_2024_01/733111115  
Potrubí z trubek ocelových závitových černých spojovaných svařováním bezešvých běžných nízkotlakých PN 16 do 115°C v kotelnách a strojovnách DN 25  
https://podminky.urs.cz/item/CS_URS_2024_01/733111115</t>
  </si>
  <si>
    <t>733111116</t>
  </si>
  <si>
    <t>Potrubí ocelové závitové černé bezešvé běžné v kotelnách nebo strojovnách DN 32</t>
  </si>
  <si>
    <t>'1.PP  
113 =113.000 [A] 
''Součet  
Celkem 113=113.000 [B]</t>
  </si>
  <si>
    <t>Potrubí ocelové závitové černé bezešvé běžné v kotelnách nebo strojovnách DN 32Potrubí z trubek ocelových závitových černých spojovaných svařováním bezešvých běžných nízkotlakých PN 16 do 115°C v kotelnách a strojovnách DN 32  
https://podminky.urs.cz/item/CS_URS_2024_01/733111116  
Potrubí z trubek ocelových závitových černých spojovaných svařováním bezešvých běžných nízkotlakých PN 16 do 115°C v kotelnách a strojovnách DN 32  
https://podminky.urs.cz/item/CS_URS_2024_01/733111116  
Potrubí z trubek ocelových závitových černých spojovaných svařováním bezešvých běžných nízkotlakých PN 16 do 115°C v kotelnách a strojovnách DN 32  
https://podminky.urs.cz/item/CS_URS_2024_01/733111116  
Potrubí z trubek ocelových závitových černých spojovaných svařováním bezešvých běžných nízkotlakých PN 16 do 115°C v kotelnách a strojovnách DN 32  
https://podminky.urs.cz/item/CS_URS_2024_01/733111116</t>
  </si>
  <si>
    <t>733111117</t>
  </si>
  <si>
    <t>Potrubí ocelové závitové černé bezešvé běžné v kotelnách nebo strojovnách DN 40</t>
  </si>
  <si>
    <t>Potrubí ocelové závitové černé bezešvé běžné v kotelnách nebo strojovnách DN 40Potrubí z trubek ocelových závitových černých spojovaných svařováním bezešvých běžných nízkotlakých PN 16 do 115°C v kotelnách a strojovnách DN 40  
https://podminky.urs.cz/item/CS_URS_2024_01/733111117  
Potrubí z trubek ocelových závitových černých spojovaných svařováním bezešvých běžných nízkotlakých PN 16 do 115°C v kotelnách a strojovnách DN 40  
https://podminky.urs.cz/item/CS_URS_2024_01/733111117  
Potrubí z trubek ocelových závitových černých spojovaných svařováním bezešvých běžných nízkotlakých PN 16 do 115°C v kotelnách a strojovnách DN 40  
https://podminky.urs.cz/item/CS_URS_2024_01/733111117  
Potrubí z trubek ocelových závitových černých spojovaných svařováním bezešvých běžných nízkotlakých PN 16 do 115°C v kotelnách a strojovnách DN 40  
https://podminky.urs.cz/item/CS_URS_2024_01/733111117</t>
  </si>
  <si>
    <t>733111118</t>
  </si>
  <si>
    <t>Potrubí ocelové závitové černé bezešvé běžné v kotelnách nebo strojovnách DN 50</t>
  </si>
  <si>
    <t>Potrubí ocelové závitové černé bezešvé běžné v kotelnách nebo strojovnách DN 50Potrubí z trubek ocelových závitových černých spojovaných svařováním bezešvých běžných nízkotlakých PN 16 do 115°C v kotelnách a strojovnách DN 50  
https://podminky.urs.cz/item/CS_URS_2024_01/733111118  
Potrubí z trubek ocelových závitových černých spojovaných svařováním bezešvých běžných nízkotlakých PN 16 do 115°C v kotelnách a strojovnách DN 50  
https://podminky.urs.cz/item/CS_URS_2024_01/733111118  
Potrubí z trubek ocelových závitových černých spojovaných svařováním bezešvých běžných nízkotlakých PN 16 do 115°C v kotelnách a strojovnách DN 50  
https://podminky.urs.cz/item/CS_URS_2024_01/733111118  
Potrubí z trubek ocelových závitových černých spojovaných svařováním bezešvých běžných nízkotlakých PN 16 do 115°C v kotelnách a strojovnách DN 50  
https://podminky.urs.cz/item/CS_URS_2024_01/733111118</t>
  </si>
  <si>
    <t>R01</t>
  </si>
  <si>
    <t>Potrubí ocelové závitové černé bezešvé běžné v kotelnách nebo strojovnách DN 65</t>
  </si>
  <si>
    <t>Potrubí ocelové závitové černé bezešvé běžnévkotelnách nebo strojovnách DN 65Potrubí ocelové závitové černé bezešvé běžnévkotelnách nebo strojovnách DN 65  
Potrubí ocelové závitové černé bezešvé běžnévkotelnách nebo strojovnách DN 65  
Potrubí ocelové závitové černé bezešvé běžnévkotelnách nebo strojovnách DN 65  
Potrubí ocelové závitové černé bezešvé běžnévkotelnách nebo strojovnách DN 65</t>
  </si>
  <si>
    <t>R02</t>
  </si>
  <si>
    <t>Potrubí ocelové závitové černé bezešvé běžné v kotelnách nebo strojovnách DN 100</t>
  </si>
  <si>
    <t>Potrubí ocelové závitové černé bezešvé běžnévkotelnách nebo strojovnách DN 100Potrubí ocelové závitové černé bezešvé běžnévkotelnách nebo strojovnách DN 100  
Potrubí ocelové závitové černé bezešvé běžnévkotelnách nebo strojovnách DN 100  
Potrubí ocelové závitové černé bezešvé běžnévkotelnách nebo strojovnách DN 100  
Potrubí ocelové závitové černé bezešvé běžnévkotelnách nebo strojovnách DN 100</t>
  </si>
  <si>
    <t>733190107</t>
  </si>
  <si>
    <t>Zkouška těsnosti potrubí ocelové závitové DN do 40</t>
  </si>
  <si>
    <t>'6.NP  
156 =156.000 [A] 
''5.NP  
423 =423.000 [B] 
''4.NP  
563 =563.000 [C] 
''3.NP  
569 =569.000 [D] 
''2.NP  
705 =705.000 [E] 
''mezanin  
353 =353.000 [F] 
''1.NP  
328 =328.000 [G] 
''1.PP  
454 =454.000 [H] 
''Součet  
Celkem 3551=3 551.000 [I]</t>
  </si>
  <si>
    <t>Zkouška těsnosti potrubí ocelové závitové DN do 40Zkoušky těsnosti potrubí, manžety prostupové z trubek ocelových zkoušky těsnosti potrubí (za provozu) z trubek ocelových závitových DN do 40  
https://podminky.urs.cz/item/CS_URS_2024_01/733190107  
Zkoušky těsnosti potrubí, manžety prostupové z trubek ocelových zkoušky těsnosti potrubí (za provozu) z trubek ocelových závitových DN do 40  
https://podminky.urs.cz/item/CS_URS_2024_01/733190107  
Zkoušky těsnosti potrubí, manžety prostupové z trubek ocelových zkoušky těsnosti potrubí (za provozu) z trubek ocelových závitových DN do 40  
https://podminky.urs.cz/item/CS_URS_2024_01/733190107  
Zkoušky těsnosti potrubí, manžety prostupové z trubek ocelových zkoušky těsnosti potrubí (za provozu) z trubek ocelových závitových DN do 40  
https://podminky.urs.cz/item/CS_URS_2024_01/733190107</t>
  </si>
  <si>
    <t>733190108</t>
  </si>
  <si>
    <t>Zkouška těsnosti potrubí ocelové závitové DN přes 40 do 50</t>
  </si>
  <si>
    <t>'1.NP  
8 =8.000 [A] 
''1.PP  
68 =68.000 [B] 
''Součet  
Celkem 76=76.000 [C]</t>
  </si>
  <si>
    <t>Zkouška těsnosti potrubí ocelové závitové DN přes 40 do 50Zkoušky těsnosti potrubí, manžety prostupové z trubek ocelových zkoušky těsnosti potrubí (za provozu) z trubek ocelových závitových DN 40 do 50  
https://podminky.urs.cz/item/CS_URS_2024_01/733190108  
Zkoušky těsnosti potrubí, manžety prostupové z trubek ocelových zkoušky těsnosti potrubí (za provozu) z trubek ocelových závitových DN 40 do 50  
https://podminky.urs.cz/item/CS_URS_2024_01/733190108  
Zkoušky těsnosti potrubí, manžety prostupové z trubek ocelových zkoušky těsnosti potrubí (za provozu) z trubek ocelových závitových DN 40 do 50  
https://podminky.urs.cz/item/CS_URS_2024_01/733190108  
Zkoušky těsnosti potrubí, manžety prostupové z trubek ocelových zkoušky těsnosti potrubí (za provozu) z trubek ocelových závitových DN 40 do 50  
https://podminky.urs.cz/item/CS_URS_2024_01/733190108</t>
  </si>
  <si>
    <t>733190225</t>
  </si>
  <si>
    <t>Zkouška těsnosti potrubí ocelové hladké D přes 60,3x2,9 do 89x5,0</t>
  </si>
  <si>
    <t>Zkouška těsnosti potrubí ocelové hladké D přes 60,3x2,9 do 89x5,0Zkoušky těsnosti potrubí, manžety prostupové z trubek ocelových zkoušky těsnosti potrubí (za provozu) z trubek ocelových hladkých O přes 60,3/2,9 do 89/5,0  
https://podminky.urs.cz/item/CS_URS_2024_01/733190225  
Zkoušky těsnosti potrubí, manžety prostupové z trubek ocelových zkoušky těsnosti potrubí (za provozu) z trubek ocelových hladkých O přes 60,3/2,9 do 89/5,0  
https://podminky.urs.cz/item/CS_URS_2024_01/733190225  
Zkoušky těsnosti potrubí, manžety prostupové z trubek ocelových zkoušky těsnosti potrubí (za provozu) z trubek ocelových hladkých O přes 60,3/2,9 do 89/5,0  
https://podminky.urs.cz/item/CS_URS_2024_01/733190225  
Zkoušky těsnosti potrubí, manžety prostupové z trubek ocelových zkoušky těsnosti potrubí (za provozu) z trubek ocelových hladkých O přes 60,3/2,9 do 89/5,0  
https://podminky.urs.cz/item/CS_URS_2024_01/733190225</t>
  </si>
  <si>
    <t>733190232</t>
  </si>
  <si>
    <t>Zkouška těsnosti potrubí ocelové hladké D přes 89x5,0 do 133x5,0</t>
  </si>
  <si>
    <t>Zkouška těsnosti potrubí ocelové hladké D přes 89x5,0 do 133x5,0Zkoušky těsnosti potrubí, manžety prostupové z trubek ocelových zkoušky těsnosti potrubí (za provozu) z trubek ocelových hladkých O přes 89/5,0 do 133/5,0  
https://podminky.urs.cz/item/CS_URS_2024_01/733190232  
Zkoušky těsnosti potrubí, manžety prostupové z trubek ocelových zkoušky těsnosti potrubí (za provozu) z trubek ocelových hladkých O přes 89/5,0 do 133/5,0  
https://podminky.urs.cz/item/CS_URS_2024_01/733190232  
Zkoušky těsnosti potrubí, manžety prostupové z trubek ocelových zkoušky těsnosti potrubí (za provozu) z trubek ocelových hladkých O přes 89/5,0 do 133/5,0  
https://podminky.urs.cz/item/CS_URS_2024_01/733190232  
Zkoušky těsnosti potrubí, manžety prostupové z trubek ocelových zkoušky těsnosti potrubí (za provozu) z trubek ocelových hladkých O přes 89/5,0 do 133/5,0  
https://podminky.urs.cz/item/CS_URS_2024_01/733190232</t>
  </si>
  <si>
    <t>734.1</t>
  </si>
  <si>
    <t>Uzavírací armatury</t>
  </si>
  <si>
    <t>734292715</t>
  </si>
  <si>
    <t>Kohout kulový přímý G 1 PN 42 do 185°C vnitřní závit</t>
  </si>
  <si>
    <t>'1.NP  
3 =3.000 [A] 
''1.PP  
11 =11.000 [B] 
''Součet  
Celkem 14=14.000 [C]</t>
  </si>
  <si>
    <t>Kohout kulový přímý G 1 PN 42 do 185°C vnitřní závitOstatní armatury kulové kohouty PN 42 do 185°C přímé vnitřní závit G 1  
https://podminky.urs.cz/item/CS_URS_2024_01/734292715  
Ostatní armatury kulové kohouty PN 42 do 185°C přímé vnitřní závit G 1  
https://podminky.urs.cz/item/CS_URS_2024_01/734292715  
Ostatní armatury kulové kohouty PN 42 do 185°C přímé vnitřní závit G 1  
https://podminky.urs.cz/item/CS_URS_2024_01/734292715  
Ostatní armatury kulové kohouty PN 42 do 185°C přímé vnitřní závit G 1  
https://podminky.urs.cz/item/CS_URS_2024_01/734292715</t>
  </si>
  <si>
    <t>734292717</t>
  </si>
  <si>
    <t>Kohout kulový přímý G 1 1/2 PN 42 do 185°C vnitřní závit</t>
  </si>
  <si>
    <t>'1.PP  
6 =6.000 [A] 
''Součet  
Celkem 6=6.000 [B]</t>
  </si>
  <si>
    <t>Kohout kulový přímý G 1 1/2 PN 42 do 185°C vnitřní závitOstatní armatury kulové kohouty PN 42 do 185°C přímé vnitřní závit G 1 1/2  
https://podminky.urs.cz/item/CS_URS_2024_01/734292717  
Ostatní armatury kulové kohouty PN 42 do 185°C přímé vnitřní závit G 1 1/2  
https://podminky.urs.cz/item/CS_URS_2024_01/734292717  
Ostatní armatury kulové kohouty PN 42 do 185°C přímé vnitřní závit G 1 1/2  
https://podminky.urs.cz/item/CS_URS_2024_01/734292717  
Ostatní armatury kulové kohouty PN 42 do 185°C přímé vnitřní závit G 1 1/2  
https://podminky.urs.cz/item/CS_URS_2024_01/734292717</t>
  </si>
  <si>
    <t>734193214</t>
  </si>
  <si>
    <t>Klapka mezipřírubová uzavírací DN 50 PN 16 do 120°C disk nerezová ocel</t>
  </si>
  <si>
    <t>3 =3.000 [A] 
''Součet  
Celkem 3=3.000 [B]</t>
  </si>
  <si>
    <t>Klapka mezipřírubová uzavírací DN 50 PN 16 do 120°C disk nerezová ocelOstatní přírubové armatury klapky mezipřírubové uzavírací PN 16 do 120°C disk nerezová ocel DN 50  
https://podminky.urs.cz/item/CS_URS_2024_01/734193214  
Ostatní přírubové armatury klapky mezipřírubové uzavírací PN 16 do 120°C disk nerezová ocel DN 50  
https://podminky.urs.cz/item/CS_URS_2024_01/734193214  
Ostatní přírubové armatury klapky mezipřírubové uzavírací PN 16 do 120°C disk nerezová ocel DN 50  
https://podminky.urs.cz/item/CS_URS_2024_01/734193214  
Ostatní přírubové armatury klapky mezipřírubové uzavírací PN 16 do 120°C disk nerezová ocel DN 50  
https://podminky.urs.cz/item/CS_URS_2024_01/734193214</t>
  </si>
  <si>
    <t>734193215</t>
  </si>
  <si>
    <t>Klapka mezipřírubová uzavírací DN 65 PN 16 do 120°C disk nerezová ocel</t>
  </si>
  <si>
    <t>Klapka mezipřírubová uzavírací DN 65 PN 16 do 120°C disk nerezová ocelOstatní přírubové armatury klapky mezipřírubové uzavírací PN 16 do 120°C disk nerezová ocel DN 65  
https://podminky.urs.cz/item/CS_URS_2024_01/734193215  
Ostatní přírubové armatury klapky mezipřírubové uzavírací PN 16 do 120°C disk nerezová ocel DN 65  
https://podminky.urs.cz/item/CS_URS_2024_01/734193215  
Ostatní přírubové armatury klapky mezipřírubové uzavírací PN 16 do 120°C disk nerezová ocel DN 65  
https://podminky.urs.cz/item/CS_URS_2024_01/734193215  
Ostatní přírubové armatury klapky mezipřírubové uzavírací PN 16 do 120°C disk nerezová ocel DN 65  
https://podminky.urs.cz/item/CS_URS_2024_01/734193215</t>
  </si>
  <si>
    <t>734193216</t>
  </si>
  <si>
    <t>Klapka mezipřírubová uzavírací DN 80 PN 16 do 120°C disk nerezová ocel</t>
  </si>
  <si>
    <t>Klapka mezipřírubová uzavírací DN 80 PN 16 do 120°C disk nerezová ocelOstatní přírubové armatury klapky mezipřírubové uzavírací PN 16 do 120°C disk nerezová ocel DN 80  
https://podminky.urs.cz/item/CS_URS_2024_01/734193216  
Ostatní přírubové armatury klapky mezipřírubové uzavírací PN 16 do 120°C disk nerezová ocel DN 80  
https://podminky.urs.cz/item/CS_URS_2024_01/734193216  
Ostatní přírubové armatury klapky mezipřírubové uzavírací PN 16 do 120°C disk nerezová ocel DN 80  
https://podminky.urs.cz/item/CS_URS_2024_01/734193216  
Ostatní přírubové armatury klapky mezipřírubové uzavírací PN 16 do 120°C disk nerezová ocel DN 80  
https://podminky.urs.cz/item/CS_URS_2024_01/734193216</t>
  </si>
  <si>
    <t>734193217</t>
  </si>
  <si>
    <t>Klapka mezipřírubová uzavírací DN 100 PN 16 do 120°C disk nerezová ocel</t>
  </si>
  <si>
    <t>Klapka mezipřírubová uzavírací DN 100 PN 16 do 120°C disk nerezová ocelOstatní přírubové armatury klapky mezipřírubové uzavírací PN 16 do 120°C disk nerezová ocel DN 100  
https://podminky.urs.cz/item/CS_URS_2024_01/734193217  
Ostatní přírubové armatury klapky mezipřírubové uzavírací PN 16 do 120°C disk nerezová ocel DN 100  
https://podminky.urs.cz/item/CS_URS_2024_01/734193217  
Ostatní přírubové armatury klapky mezipřírubové uzavírací PN 16 do 120°C disk nerezová ocel DN 100  
https://podminky.urs.cz/item/CS_URS_2024_01/734193217  
Ostatní přírubové armatury klapky mezipřírubové uzavírací PN 16 do 120°C disk nerezová ocel DN 100  
https://podminky.urs.cz/item/CS_URS_2024_01/734193217</t>
  </si>
  <si>
    <t>734291123</t>
  </si>
  <si>
    <t>Kohout plnící a vypouštěcí G 1/2 PN 10 do 90°C závitový</t>
  </si>
  <si>
    <t>Kohout plnící a vypouštěcí G 1/2 PN 10 do 90°C závitovýOstatní armatury kohouty plnicí a vypouštěcí PN 10 do 90°C G 1/2  
https://podminky.urs.cz/item/CS_URS_2024_01/734291123  
Ostatní armatury kohouty plnicí a vypouštěcí PN 10 do 90°C G 1/2  
https://podminky.urs.cz/item/CS_URS_2024_01/734291123  
Ostatní armatury kohouty plnicí a vypouštěcí PN 10 do 90°C G 1/2  
https://podminky.urs.cz/item/CS_URS_2024_01/734291123  
Ostatní armatury kohouty plnicí a vypouštěcí PN 10 do 90°C G 1/2  
https://podminky.urs.cz/item/CS_URS_2024_01/734291123</t>
  </si>
  <si>
    <t>734211120</t>
  </si>
  <si>
    <t>Ventil závitový odvzdušňovací G 1/2 PN 14 do 120°C automatický</t>
  </si>
  <si>
    <t>'1.PP  
78 =78.000 [A] 
''Součet  
Celkem 78=78.000 [B]</t>
  </si>
  <si>
    <t>Ventil závitový odvzdušňovací G 1/2 PN 14 do 120°C automatickýVentily odvzdušňovací závitové automatické PN 14 do 120°C G 1/2  
https://podminky.urs.cz/item/CS_URS_2024_01/734211120  
Ventily odvzdušňovací závitové automatické PN 14 do 120°C G 1/2  
https://podminky.urs.cz/item/CS_URS_2024_01/734211120  
Ventily odvzdušňovací závitové automatické PN 14 do 120°C G 1/2  
https://podminky.urs.cz/item/CS_URS_2024_01/734211120  
Ventily odvzdušňovací závitové automatické PN 14 do 120°C G 1/2  
https://podminky.urs.cz/item/CS_URS_2024_01/734211120</t>
  </si>
  <si>
    <t>722213111</t>
  </si>
  <si>
    <t>Klapka přírubová zpětná DN 40 PN 16 do 200°C samočinná</t>
  </si>
  <si>
    <t>Klapka přírubová zpětná DN 40 PN 16 do 200°C samočinnáArmatury přírubové zpětné klapky samočinné PN 16 do 200°C (L 10 117 616) DN 40  
https://podminky.urs.cz/item/CS_URS_2024_01/722213111  
Armatury přírubové zpětné klapky samočinné PN 16 do 200°C (L 10 117 616) DN 40  
https://podminky.urs.cz/item/CS_URS_2024_01/722213111  
Armatury přírubové zpětné klapky samočinné PN 16 do 200°C (L 10 117 616) DN 40  
https://podminky.urs.cz/item/CS_URS_2024_01/722213111  
Armatury přírubové zpětné klapky samočinné PN 16 do 200°C (L 10 117 616) DN 40  
https://podminky.urs.cz/item/CS_URS_2024_01/722213111</t>
  </si>
  <si>
    <t>734192314</t>
  </si>
  <si>
    <t>Klapka přírubová zpětná DN 50 PN 16 do 100°C samočinná</t>
  </si>
  <si>
    <t>Klapka přírubová zpětná DN 50 PN 16 do 100°C samočinnáOstatní přírubové armatury klapky zpětné samočinné PN 16 do 100°C DN 50  
https://podminky.urs.cz/item/CS_URS_2024_01/734192314  
Ostatní přírubové armatury klapky zpětné samočinné PN 16 do 100°C DN 50  
https://podminky.urs.cz/item/CS_URS_2024_01/734192314  
Ostatní přírubové armatury klapky zpětné samočinné PN 16 do 100°C DN 50  
https://podminky.urs.cz/item/CS_URS_2024_01/734192314  
Ostatní přírubové armatury klapky zpětné samočinné PN 16 do 100°C DN 50  
https://podminky.urs.cz/item/CS_URS_2024_01/734192314</t>
  </si>
  <si>
    <t>734192316</t>
  </si>
  <si>
    <t>Klapka přírubová zpětná DN 65 PN 16 do 100°C samočinná</t>
  </si>
  <si>
    <t>Klapka přírubová zpětná DN 65 PN 16 do 100°C samočinnáOstatní přírubové armatury klapky zpětné samočinné PN 16 do 100°C DN 65  
https://podminky.urs.cz/item/CS_URS_2024_01/734192316  
Ostatní přírubové armatury klapky zpětné samočinné PN 16 do 100°C DN 65  
https://podminky.urs.cz/item/CS_URS_2024_01/734192316  
Ostatní přírubové armatury klapky zpětné samočinné PN 16 do 100°C DN 65  
https://podminky.urs.cz/item/CS_URS_2024_01/734192316  
Ostatní přírubové armatury klapky zpětné samočinné PN 16 do 100°C DN 65  
https://podminky.urs.cz/item/CS_URS_2024_01/734192316</t>
  </si>
  <si>
    <t>734.2</t>
  </si>
  <si>
    <t>Regulační armatury</t>
  </si>
  <si>
    <t>734220101</t>
  </si>
  <si>
    <t>Ventil závitový regulační přímý G 3/4 PN 20 do 100°C vyvažovací bez vypouštění</t>
  </si>
  <si>
    <t>'1.NP  
1 =1.000 [A] 
''1.PP  
3 =3.000 [B] 
''Součet  
Celkem 4=4.000 [C]</t>
  </si>
  <si>
    <t>Ventil závitový regulační přímý G 3/4 PN 20 do 100°C vyvažovací bez vypouštěníVentily regulační závitové vyvažovací přímé bez vypouštění PN 20 do 100°C G 3/4  
https://podminky.urs.cz/item/CS_URS_2024_01/734220101  
Ventily regulační závitové vyvažovací přímé bez vypouštění PN 20 do 100°C G 3/4  
https://podminky.urs.cz/item/CS_URS_2024_01/734220101  
Ventily regulační závitové vyvažovací přímé bez vypouštění PN 20 do 100°C G 3/4  
https://podminky.urs.cz/item/CS_URS_2024_01/734220101  
Ventily regulační závitové vyvažovací přímé bez vypouštění PN 20 do 100°C G 3/4  
https://podminky.urs.cz/item/CS_URS_2024_01/734220101</t>
  </si>
  <si>
    <t>734220102</t>
  </si>
  <si>
    <t>Ventil závitový regulační přímý G 1 PN 20 do 100°C vyvažovací bez vypouštění</t>
  </si>
  <si>
    <t>Ventil závitový regulační přímý G 1 PN 20 do 100°C vyvažovací bez vypouštěníVentily regulační závitové vyvažovací přímé bez vypouštění PN 20 do 100°C G 1  
https://podminky.urs.cz/item/CS_URS_2024_01/734220102  
Ventily regulační závitové vyvažovací přímé bez vypouštění PN 20 do 100°C G 1  
https://podminky.urs.cz/item/CS_URS_2024_01/734220102  
Ventily regulační závitové vyvažovací přímé bez vypouštění PN 20 do 100°C G 1  
https://podminky.urs.cz/item/CS_URS_2024_01/734220102  
Ventily regulační závitové vyvažovací přímé bez vypouštění PN 20 do 100°C G 1  
https://podminky.urs.cz/item/CS_URS_2024_01/734220102</t>
  </si>
  <si>
    <t>734220103</t>
  </si>
  <si>
    <t>Ventil závitový regulační přímý G 5/4 PN 20 do 100°C vyvažovací bez vypouštění</t>
  </si>
  <si>
    <t>Ventil závitový regulační přímý G 5/4 PN 20 do 100°C vyvažovací bez vypouštěníVentily regulační závitové vyvažovací přímé bez vypouštění PN 20 do 100°C G 5/4  
https://podminky.urs.cz/item/CS_URS_2024_01/734220103  
Ventily regulační závitové vyvažovací přímé bez vypouštění PN 20 do 100°C G 5/4  
https://podminky.urs.cz/item/CS_URS_2024_01/734220103  
Ventily regulační závitové vyvažovací přímé bez vypouštění PN 20 do 100°C G 5/4  
https://podminky.urs.cz/item/CS_URS_2024_01/734220103  
Ventily regulační závitové vyvažovací přímé bez vypouštění PN 20 do 100°C G 5/4  
https://podminky.urs.cz/item/CS_URS_2024_01/734220103</t>
  </si>
  <si>
    <t>734220104</t>
  </si>
  <si>
    <t>Ventil závitový regulační přímý G 6/4 PN 20 do 100°C vyvažovací bez vypouštění</t>
  </si>
  <si>
    <t>Ventil závitový regulační přímý G 6/4 PN 20 do 100°C vyvažovací bez vypouštěníVentily regulační závitové vyvažovací přímé bez vypouštění PN 20 do 100°C G 6/4  
https://podminky.urs.cz/item/CS_URS_2024_01/734220104  
Ventily regulační závitové vyvažovací přímé bez vypouštění PN 20 do 100°C G 6/4  
https://podminky.urs.cz/item/CS_URS_2024_01/734220104  
Ventily regulační závitové vyvažovací přímé bez vypouštění PN 20 do 100°C G 6/4  
https://podminky.urs.cz/item/CS_URS_2024_01/734220104  
Ventily regulační závitové vyvažovací přímé bez vypouštění PN 20 do 100°C G 6/4  
https://podminky.urs.cz/item/CS_URS_2024_01/734220104</t>
  </si>
  <si>
    <t>734220105</t>
  </si>
  <si>
    <t>Ventil závitový regulační přímý G 2 PN 20 do 100°C vyvažovací bez vypouštění</t>
  </si>
  <si>
    <t>Ventil závitový regulační přímý G 2 PN 20 do 100°C vyvažovací bez vypouštěníVentily regulační závitové vyvažovací přímé bez vypouštění PN 20 do 100°C G 2  
https://podminky.urs.cz/item/CS_URS_2024_01/734220105  
Ventily regulační závitové vyvažovací přímé bez vypouštění PN 20 do 100°C G 2  
https://podminky.urs.cz/item/CS_URS_2024_01/734220105  
Ventily regulační závitové vyvažovací přímé bez vypouštění PN 20 do 100°C G 2  
https://podminky.urs.cz/item/CS_URS_2024_01/734220105  
Ventily regulační závitové vyvažovací přímé bez vypouštění PN 20 do 100°C G 2  
https://podminky.urs.cz/item/CS_URS_2024_01/734220105</t>
  </si>
  <si>
    <t>734.3</t>
  </si>
  <si>
    <t>Filtry</t>
  </si>
  <si>
    <t>734163443</t>
  </si>
  <si>
    <t>Filtr DN 25 PN 40 do 400°C z uhlíkové oceli s vypouštěcí přírubou</t>
  </si>
  <si>
    <t>Filtr DN 25 PN 40 do 400°C z uhlíkové oceli s vypouštěcí přírubouFiltry z uhlíkové oceli s čístícím víkem nebo vypouštěcí zátkou PN 40 do 400°C DN 25  
https://podminky.urs.cz/item/CS_URS_2024_01/734163443  
Filtry z uhlíkové oceli s čístícím víkem nebo vypouštěcí zátkou PN 40 do 400°C DN 25  
https://podminky.urs.cz/item/CS_URS_2024_01/734163443  
Filtry z uhlíkové oceli s čístícím víkem nebo vypouštěcí zátkou PN 40 do 400°C DN 25  
https://podminky.urs.cz/item/CS_URS_2024_01/734163443  
Filtry z uhlíkové oceli s čístícím víkem nebo vypouštěcí zátkou PN 40 do 400°C DN 25  
https://podminky.urs.cz/item/CS_URS_2024_01/734163443</t>
  </si>
  <si>
    <t>734163445</t>
  </si>
  <si>
    <t>Filtr DN 40 PN 40 do 400°C z uhlíkové oceli s vypouštěcí přírubou</t>
  </si>
  <si>
    <t>Filtr DN 40 PN 40 do 400°C z uhlíkové oceli s vypouštěcí přírubouFiltry z uhlíkové oceli s čístícím víkem nebo vypouštěcí zátkou PN 40 do 400°C DN 40  
https://podminky.urs.cz/item/CS_URS_2024_01/734163445  
Filtry z uhlíkové oceli s čístícím víkem nebo vypouštěcí zátkou PN 40 do 400°C DN 40  
https://podminky.urs.cz/item/CS_URS_2024_01/734163445  
Filtry z uhlíkové oceli s čístícím víkem nebo vypouštěcí zátkou PN 40 do 400°C DN 40  
https://podminky.urs.cz/item/CS_URS_2024_01/734163445  
Filtry z uhlíkové oceli s čístícím víkem nebo vypouštěcí zátkou PN 40 do 400°C DN 40  
https://podminky.urs.cz/item/CS_URS_2024_01/734163445</t>
  </si>
  <si>
    <t>734163446</t>
  </si>
  <si>
    <t>Filtr DN 50 PN 40 do 400°C z uhlíkové oceli s vypouštěcí přírubou</t>
  </si>
  <si>
    <t>Filtr DN 50 PN 40 do 400°C z uhlíkové oceli s vypouštěcí přírubouFiltry z uhlíkové oceli s čístícím víkem nebo vypouštěcí zátkou PN 40 do 400°C DN 50  
https://podminky.urs.cz/item/CS_URS_2024_01/734163446  
Filtry z uhlíkové oceli s čístícím víkem nebo vypouštěcí zátkou PN 40 do 400°C DN 50  
https://podminky.urs.cz/item/CS_URS_2024_01/734163446  
Filtry z uhlíkové oceli s čístícím víkem nebo vypouštěcí zátkou PN 40 do 400°C DN 50  
https://podminky.urs.cz/item/CS_URS_2024_01/734163446  
Filtry z uhlíkové oceli s čístícím víkem nebo vypouštěcí zátkou PN 40 do 400°C DN 50  
https://podminky.urs.cz/item/CS_URS_2024_01/734163446</t>
  </si>
  <si>
    <t>734163447</t>
  </si>
  <si>
    <t>Filtr DN 65 PN 40 do 400°C z uhlíkové oceli s vypouštěcí přírubou</t>
  </si>
  <si>
    <t>Filtr DN 65 PN 40 do 400°C z uhlíkové oceli s vypouštěcí přírubouFiltry z uhlíkové oceli s čístícím víkem nebo vypouštěcí zátkou PN 40 do 400°C DN 65  
https://podminky.urs.cz/item/CS_URS_2024_01/734163447  
Filtry z uhlíkové oceli s čístícím víkem nebo vypouštěcí zátkou PN 40 do 400°C DN 65  
https://podminky.urs.cz/item/CS_URS_2024_01/734163447  
Filtry z uhlíkové oceli s čístícím víkem nebo vypouštěcí zátkou PN 40 do 400°C DN 65  
https://podminky.urs.cz/item/CS_URS_2024_01/734163447  
Filtry z uhlíkové oceli s čístícím víkem nebo vypouštěcí zátkou PN 40 do 400°C DN 65  
https://podminky.urs.cz/item/CS_URS_2024_01/734163447</t>
  </si>
  <si>
    <t>734.4</t>
  </si>
  <si>
    <t>Montáž měření tepla, které je v dodávce M+R</t>
  </si>
  <si>
    <t>734209114</t>
  </si>
  <si>
    <t>Montáž armatury závitové s dvěma závity G 3/4</t>
  </si>
  <si>
    <t>Montáž armatury závitové s dvěma závity G 3/4Montáž závitových armatur se 2 závity G 3/4 (DN 20)  
https://podminky.urs.cz/item/CS_URS_2024_01/734209114  
Montáž závitových armatur se 2 závity G 3/4 (DN 20)  
https://podminky.urs.cz/item/CS_URS_2024_01/734209114  
Montáž závitových armatur se 2 závity G 3/4 (DN 20)  
https://podminky.urs.cz/item/CS_URS_2024_01/734209114  
Montáž závitových armatur se 2 závity G 3/4 (DN 20)  
https://podminky.urs.cz/item/CS_URS_2024_01/734209114</t>
  </si>
  <si>
    <t>734209115</t>
  </si>
  <si>
    <t>Montáž armatury závitové s dvěma závity G 1</t>
  </si>
  <si>
    <t>'1.NP  
1 =1.000 [A] 
''1.PP  
4 =4.000 [B] 
''Součet  
Celkem 5=5.000 [C]</t>
  </si>
  <si>
    <t>Montáž armatury závitové s dvěma závity G 1Montáž závitových armatur se 2 závity G 1 (DN 25)  
https://podminky.urs.cz/item/CS_URS_2024_01/734209115  
Montáž závitových armatur se 2 závity G 1 (DN 25)  
https://podminky.urs.cz/item/CS_URS_2024_01/734209115  
Montáž závitových armatur se 2 závity G 1 (DN 25)  
https://podminky.urs.cz/item/CS_URS_2024_01/734209115  
Montáž závitových armatur se 2 závity G 1 (DN 25)  
https://podminky.urs.cz/item/CS_URS_2024_01/734209115</t>
  </si>
  <si>
    <t>734209117</t>
  </si>
  <si>
    <t>Montáž armatury závitové s dvěma závity G 6/4</t>
  </si>
  <si>
    <t>Montáž armatury závitové s dvěma závity G 6/4Montáž závitových armatur se 2 závity G 6/4 (DN 40)  
https://podminky.urs.cz/item/CS_URS_2024_01/734209117  
Montáž závitových armatur se 2 závity G 6/4 (DN 40)  
https://podminky.urs.cz/item/CS_URS_2024_01/734209117  
Montáž závitových armatur se 2 závity G 6/4 (DN 40)  
https://podminky.urs.cz/item/CS_URS_2024_01/734209117  
Montáž závitových armatur se 2 závity G 6/4 (DN 40)  
https://podminky.urs.cz/item/CS_URS_2024_01/734209117</t>
  </si>
  <si>
    <t>734209118</t>
  </si>
  <si>
    <t>Montáž armatury závitové s dvěma závity G 2</t>
  </si>
  <si>
    <t>Montáž armatury závitové s dvěma závity G 2Montáž závitových armatur se 2 závity G 2 (DN 50)  
https://podminky.urs.cz/item/CS_URS_2024_01/734209118  
Montáž závitových armatur se 2 závity G 2 (DN 50)  
https://podminky.urs.cz/item/CS_URS_2024_01/734209118  
Montáž závitových armatur se 2 závity G 2 (DN 50)  
https://podminky.urs.cz/item/CS_URS_2024_01/734209118  
Montáž závitových armatur se 2 závity G 2 (DN 50)  
https://podminky.urs.cz/item/CS_URS_2024_01/734209118</t>
  </si>
  <si>
    <t>734.5</t>
  </si>
  <si>
    <t>Montáž armatury přímé regulační, který je v dodávce M+R</t>
  </si>
  <si>
    <t>734109111</t>
  </si>
  <si>
    <t>Montáž armatury přírubové se dvěma přírubami PN 6 DN 15</t>
  </si>
  <si>
    <t>Montáž armatury přírubové se dvěma přírubami PN 6 DN 15Montáž armatur přírubových se dvěma přírubami PN 6 DN 15  
https://podminky.urs.cz/item/CS_URS_2024_01/734109111  
Montáž armatur přírubových se dvěma přírubami PN 6 DN 15  
https://podminky.urs.cz/item/CS_URS_2024_01/734109111  
Montáž armatur přírubových se dvěma přírubami PN 6 DN 15  
https://podminky.urs.cz/item/CS_URS_2024_01/734109111  
Montáž armatur přírubových se dvěma přírubami PN 6 DN 15  
https://podminky.urs.cz/item/CS_URS_2024_01/734109111</t>
  </si>
  <si>
    <t>734.6</t>
  </si>
  <si>
    <t>Montáž trojcestných ventilů, které je v dodávce M+R</t>
  </si>
  <si>
    <t>734209124</t>
  </si>
  <si>
    <t>Montáž armatury závitové s třemi závity G 3/4</t>
  </si>
  <si>
    <t>Montáž armatury závitové s třemi závity G 3/4Montáž závitových armatur se 3 závity G 3/4 (DN 20)  
https://podminky.urs.cz/item/CS_URS_2024_01/734209124  
Montáž závitových armatur se 3 závity G 3/4 (DN 20)  
https://podminky.urs.cz/item/CS_URS_2024_01/734209124  
Montáž závitových armatur se 3 závity G 3/4 (DN 20)  
https://podminky.urs.cz/item/CS_URS_2024_01/734209124  
Montáž závitových armatur se 3 závity G 3/4 (DN 20)  
https://podminky.urs.cz/item/CS_URS_2024_01/734209124</t>
  </si>
  <si>
    <t>734209125</t>
  </si>
  <si>
    <t>Montáž armatury závitové s třemi závity G 1</t>
  </si>
  <si>
    <t>Montáž armatury závitové s třemi závity G 1Montáž závitových armatur se 3 závity G 1 (DN 25)  
https://podminky.urs.cz/item/CS_URS_2024_01/734209125  
Montáž závitových armatur se 3 závity G 1 (DN 25)  
https://podminky.urs.cz/item/CS_URS_2024_01/734209125  
Montáž závitových armatur se 3 závity G 1 (DN 25)  
https://podminky.urs.cz/item/CS_URS_2024_01/734209125  
Montáž závitových armatur se 3 závity G 1 (DN 25)  
https://podminky.urs.cz/item/CS_URS_2024_01/734209125</t>
  </si>
  <si>
    <t>734209126</t>
  </si>
  <si>
    <t>Montáž armatury závitové s třemi závity G 5/4</t>
  </si>
  <si>
    <t>Montáž armatury závitové s třemi závity G 5/4Montáž závitových armatur se 3 závity G 5/4 (DN 32)  
https://podminky.urs.cz/item/CS_URS_2024_01/734209126  
Montáž závitových armatur se 3 závity G 5/4 (DN 32)  
https://podminky.urs.cz/item/CS_URS_2024_01/734209126  
Montáž závitových armatur se 3 závity G 5/4 (DN 32)  
https://podminky.urs.cz/item/CS_URS_2024_01/734209126  
Montáž závitových armatur se 3 závity G 5/4 (DN 32)  
https://podminky.urs.cz/item/CS_URS_2024_01/734209126</t>
  </si>
  <si>
    <t>734209127</t>
  </si>
  <si>
    <t>Montáž armatury závitové s třemi závity G 6/4</t>
  </si>
  <si>
    <t>'1.PP  
1 =1.000 [A] 
''1.PP  
2 =2.000 [B] 
''Součet  
Celkem 3=3.000 [C]</t>
  </si>
  <si>
    <t>Montáž armatury závitové s třemi závity G 6/4Montáž závitových armatur se 3 závity G 6/4 (DN 40)  
https://podminky.urs.cz/item/CS_URS_2024_01/734209127  
Montáž závitových armatur se 3 závity G 6/4 (DN 40)  
https://podminky.urs.cz/item/CS_URS_2024_01/734209127  
Montáž závitových armatur se 3 závity G 6/4 (DN 40)  
https://podminky.urs.cz/item/CS_URS_2024_01/734209127  
Montáž závitových armatur se 3 závity G 6/4 (DN 40)  
https://podminky.urs.cz/item/CS_URS_2024_01/734209127</t>
  </si>
  <si>
    <t>734209128</t>
  </si>
  <si>
    <t>Montáž armatury závitové s třemi závity G 2</t>
  </si>
  <si>
    <t>Montáž armatury závitové s třemi závity G 2Montáž závitových armatur se 3 závity G 2 (DN 50)  
https://podminky.urs.cz/item/CS_URS_2024_01/734209128  
Montáž závitových armatur se 3 závity G 2 (DN 50)  
https://podminky.urs.cz/item/CS_URS_2024_01/734209128  
Montáž závitových armatur se 3 závity G 2 (DN 50)  
https://podminky.urs.cz/item/CS_URS_2024_01/734209128  
Montáž závitových armatur se 3 závity G 2 (DN 50)  
https://podminky.urs.cz/item/CS_URS_2024_01/734209128</t>
  </si>
  <si>
    <t>734411101</t>
  </si>
  <si>
    <t>Teploměr technický s pevným stonkem a jímkou zadní připojení průměr 63 mm délky 50 mm</t>
  </si>
  <si>
    <t>Teploměr technický s pevným stonkem a jímkou zadní připojení průměr 63 mm délky 50 mmTeploměry technické s pevným stonkem a jímkou zadní připojení (axiální) průměr 63 mm délka stonku 50 mm  
https://podminky.urs.cz/item/CS_URS_2024_01/734411101  
Teploměry technické s pevným stonkem a jímkou zadní připojení (axiální) průměr 63 mm délka stonku 50 mm  
https://podminky.urs.cz/item/CS_URS_2024_01/734411101  
Teploměry technické s pevným stonkem a jímkou zadní připojení (axiální) průměr 63 mm délka stonku 50 mm  
https://podminky.urs.cz/item/CS_URS_2024_01/734411101  
Teploměry technické s pevným stonkem a jímkou zadní připojení (axiální) průměr 63 mm délka stonku 50 mm  
https://podminky.urs.cz/item/CS_URS_2024_01/734411101</t>
  </si>
  <si>
    <t>734421111</t>
  </si>
  <si>
    <t>Tlakoměr s pevným stonkem a zpětnou klapkou tlak 0-16 bar průměr 50 mm zadní připojení</t>
  </si>
  <si>
    <t>Tlakoměr s pevným stonkem a zpětnou klapkou tlak 0-16 bar průměr 50 mm zadní připojeníTlakoměry s pevným stonkem a zpětnou klapkou zadní připojení (axiální) tlaku 0-16 bar průměru 50 mm  
https://podminky.urs.cz/item/CS_URS_2024_01/734421111  
Tlakoměry s pevným stonkem a zpětnou klapkou zadní připojení (axiální) tlaku 0-16 bar průměru 50 mm  
https://podminky.urs.cz/item/CS_URS_2024_01/734421111  
Tlakoměry s pevným stonkem a zpětnou klapkou zadní připojení (axiální) tlaku 0-16 bar průměru 50 mm  
https://podminky.urs.cz/item/CS_URS_2024_01/734421111  
Tlakoměry s pevným stonkem a zpětnou klapkou zadní připojení (axiální) tlaku 0-16 bar průměru 50 mm  
https://podminky.urs.cz/item/CS_URS_2024_01/734421111</t>
  </si>
  <si>
    <t>735</t>
  </si>
  <si>
    <t>Ústřední vytápění - otopná tělesa</t>
  </si>
  <si>
    <t>735111350</t>
  </si>
  <si>
    <t>Otopné těleso litinové článkové 500/160 mm 0,255 m2/kus se základním nátěrem - těleso s počtem článků 10</t>
  </si>
  <si>
    <t>Otopné těleso litinové článkové 500/160 mm 0,255 m2/kus se základním nátěremOtopná tělesa litinová článková se základním nátěrem výkon 38-152 W/článek připojovací rozteč/hloubka (mm) 500/160 (0,255 m2/kus)  
https://podminky.urs.cz/item/CS_URS_2024_01/735111350  
Otopná tělesa litinová článková se základním nátěrem výkon 38-152 W/článek připojovací rozteč/hloubka (mm) 500/160 (0,255 m2/kus)  
https://podminky.urs.cz/item/CS_URS_2024_01/735111350  
Otopná tělesa litinová článková se základním nátěrem výkon 38-152 W/článek připojovací rozteč/hloubka (mm) 500/160 (0,255 m2/kus)  
https://podminky.urs.cz/item/CS_URS_2024_01/735111350  
Otopná tělesa litinová článková se základním nátěrem výkon 38-152 W/článek připojovací rozteč/hloubka (mm) 500/160 (0,255 m2/kus)  
https://podminky.urs.cz/item/CS_URS_2024_01/735111350</t>
  </si>
  <si>
    <t>Otopné těleso litinové článkové 500/160 mm 0,255 m2/kus se základním nátěrem - těleso s počtem článků 4</t>
  </si>
  <si>
    <t>Otopné těleso litinové článkové 500/160 mm 0,255 m2/kus se základním nátěrem - těleso s počtem článků 5</t>
  </si>
  <si>
    <t>Otopné těleso litinové článkové 500/160 mm 0,255 m2/kus se základním nátěrem - těleso s počtem článků 6</t>
  </si>
  <si>
    <t>Otopné těleso litinové článkové 500/160 mm 0,255 m2/kus se základním nátěrem - těleso s počtem článků 7</t>
  </si>
  <si>
    <t>Otopné těleso litinové článkové 500/160 mm 0,255 m2/kus se základním nátěrem - těleso s počtem článků 8</t>
  </si>
  <si>
    <t>Otopné těleso litinové článkové 500/160 mm 0,255 m2/kus se základním nátěrem - těleso s počtem článků 15</t>
  </si>
  <si>
    <t>Otopné těleso litinové článkové 500/160 mm 0,255 m2/kus se základním nátěrem - těleso s počtem článků 14</t>
  </si>
  <si>
    <t>Otopné těleso litinové článkové 500/160 mm 0,255 m2/kus se základním nátěrem - těleso s počtem článků 13</t>
  </si>
  <si>
    <t>Otopné těleso litinové článkové 500/160 mm 0,255 m2/kus se základním nátěrem - těleso s počtem článků 12</t>
  </si>
  <si>
    <t>Otopné těleso litinové článkové 500/160 mm 0,255 m2/kus se základním nátěrem - těleso s počtem článků 16</t>
  </si>
  <si>
    <t>Otopné těleso litinové článkové 500/160 mm 0,255 m2/kus se základním nátěrem - těleso s počtem článků 17</t>
  </si>
  <si>
    <t>Otopné těleso litinové článkové 500/160 mm 0,255 m2/kus se základním nátěrem - těleso s počtem článků 18</t>
  </si>
  <si>
    <t>Otopné těleso litinové článkové 500/160 mm 0,255 m2/kus se základním nátěrem - těleso s počtem článků 19</t>
  </si>
  <si>
    <t>Otopné těleso litinové článkové 500/160 mm 0,255 m2/kus se základním nátěrem - těleso s počtem článků 20</t>
  </si>
  <si>
    <t>Otopné těleso litinové článkové 500/160 mm 0,255 m2/kus se základním nátěrem - těleso s počtem článků 22</t>
  </si>
  <si>
    <t>Otopné těleso litinové článkové 500/160 mm 0,255 m2/kus se základním nátěrem - těleso s počtem článků 23</t>
  </si>
  <si>
    <t>Otopné těleso litinové článkové 500/160 mm 0,255 m2/kus se základním nátěrem - těleso s počtem článků 24</t>
  </si>
  <si>
    <t>Otopné těleso litinové článkové 500/160 mm 0,255 m2/kus se základním nátěrem - těleso s počtem článků 25</t>
  </si>
  <si>
    <t>Otopné těleso litinové článkové 500/160 mm 0,255 m2/kus se základním nátěrem - těleso s počtem článků 26</t>
  </si>
  <si>
    <t>Otopné těleso litinové článkové 500/160 mm 0,255 m2/kus se základním nátěrem - těleso s počtem článků 28</t>
  </si>
  <si>
    <t>R24</t>
  </si>
  <si>
    <t>Otopné těleso litinové článkové 500/220 mm 0,345 m2/kus se základním nátěrem - těleso s počtem článků 28</t>
  </si>
  <si>
    <t>Otopné těleso litinové článkové 500/220 mm 0,345 m2/kus se základním nátěremOtopná tělesa litinová článková se základním nátěrem výkon 38-152 W/článek připojovací rozteč/hloubka (mm) 500/220 (0,345 m2/kus)  
https://podminky.urs.cz/item/CS_URS_2024_01/R24  
Otopná tělesa litinová článková se základním nátěrem výkon 38-152 W/článek připojovací rozteč/hloubka (mm) 500/220 (0,345 m2/kus)  
https://podminky.urs.cz/item/CS_URS_2024_01/R24  
Otopná tělesa litinová článková se základním nátěrem výkon 38-152 W/článek připojovací rozteč/hloubka (mm) 500/220 (0,345 m2/kus)  
https://podminky.urs.cz/item/CS_URS_2024_01/R24  
Otopná tělesa litinová článková se základním nátěrem výkon 38-152 W/článek připojovací rozteč/hloubka (mm) 500/220 (0,345 m2/kus)  
https://podminky.urs.cz/item/CS_URS_2024_01/R24</t>
  </si>
  <si>
    <t>R25</t>
  </si>
  <si>
    <t>Otopné těleso litinové článkové 900/160 mm 0,440 m2/kus se základním nátěrem - těleso s počtem článků 10</t>
  </si>
  <si>
    <t>Otopné těleso litinové článkové 900/160 mm 0,440 m2/kus se základním nátěremOtopná tělesa litinová článková se základním nátěrem výkon 38-152 W/článek připojovací rozteč/hloubka (mm) 900/160 (0,440 m2/kus)  
https://podminky.urs.cz/item/CS_URS_2024_01/R25  
Otopná tělesa litinová článková se základním nátěrem výkon 38-152 W/článek připojovací rozteč/hloubka (mm) 900/160 (0,440 m2/kus)  
https://podminky.urs.cz/item/CS_URS_2024_01/R25  
Otopná tělesa litinová článková se základním nátěrem výkon 38-152 W/článek připojovací rozteč/hloubka (mm) 900/160 (0,440 m2/kus)  
https://podminky.urs.cz/item/CS_URS_2024_01/R25  
Otopná tělesa litinová článková se základním nátěrem výkon 38-152 W/článek připojovací rozteč/hloubka (mm) 900/160 (0,440 m2/kus)  
https://podminky.urs.cz/item/CS_URS_2024_01/R25</t>
  </si>
  <si>
    <t>Otopné těleso litinové článkové 500/160 mm 0,255 m2/kus se základním nátěrem - těleso s počtem článků 29</t>
  </si>
  <si>
    <t>Otopné těleso litinové článkové 500/160 mm 0,255 m2/kus se základním nátěrem - těleso s počtem článků 30</t>
  </si>
  <si>
    <t>Otopné těleso litinové článkové 500/160 mm 0,255 m2/kus se základním nátěrem - těleso s počtem článků 40</t>
  </si>
  <si>
    <t>735151480</t>
  </si>
  <si>
    <t>Otopné těleso panelové dvoudeskové 1 přídavná přestupní plocha výška/délka 600/1400 mm výkon 1803 W</t>
  </si>
  <si>
    <t>Otopné těleso panelové dvoudeskové 1 přídavná přestupní plocha výška/délka 600/1400 mm výkon 1803 WOtopná tělesa panelová dvoudesková PN 1,0 MPa, T do 110°C s jednou přídavnou přestupní plochou výšky tělesa 600 mm stavební délky / výkonu 1400 mm / 1803 W  
https://podminky.urs.cz/item/CS_URS_2024_01/735151480  
Otopná tělesa panelová dvoudesková PN 1,0 MPa, T do 110°C s jednou přídavnou přestupní plochou výšky tělesa 600 mm stavební délky / výkonu 1400 mm / 1803 W  
https://podminky.urs.cz/item/CS_URS_2024_01/735151480  
Otopná tělesa panelová dvoudesková PN 1,0 MPa, T do 110°C s jednou přídavnou přestupní plochou výšky tělesa 600 mm stavební délky / výkonu 1400 mm / 1803 W  
https://podminky.urs.cz/item/CS_URS_2024_01/735151480  
Otopná tělesa panelová dvoudesková PN 1,0 MPa, T do 110°C s jednou přídavnou přestupní plochou výšky tělesa 600 mm stavební délky / výkonu 1400 mm / 1803 W  
https://podminky.urs.cz/item/CS_URS_2024_01/735151480</t>
  </si>
  <si>
    <t>735151472</t>
  </si>
  <si>
    <t>Otopné těleso panelové dvoudeskové 1 přídavná přestupní plocha výška/délka 600/500 mm výkon 644 W</t>
  </si>
  <si>
    <t>Otopné těleso panelové dvoudeskové 1 přídavná přestupní plocha výška/délka 600/500 mm výkon 644 WOtopná tělesa panelová dvoudesková PN 1,0 MPa, T do 110°C s jednou přídavnou přestupní plochou výšky tělesa 600 mm stavební délky / výkonu 500 mm / 644 W  
https://podminky.urs.cz/item/CS_URS_2024_01/735151472  
Otopná tělesa panelová dvoudesková PN 1,0 MPa, T do 110°C s jednou přídavnou přestupní plochou výšky tělesa 600 mm stavební délky / výkonu 500 mm / 644 W  
https://podminky.urs.cz/item/CS_URS_2024_01/735151472  
Otopná tělesa panelová dvoudesková PN 1,0 MPa, T do 110°C s jednou přídavnou přestupní plochou výšky tělesa 600 mm stavební délky / výkonu 500 mm / 644 W  
https://podminky.urs.cz/item/CS_URS_2024_01/735151472  
Otopná tělesa panelová dvoudesková PN 1,0 MPa, T do 110°C s jednou přídavnou přestupní plochou výšky tělesa 600 mm stavební délky / výkonu 500 mm / 644 W  
https://podminky.urs.cz/item/CS_URS_2024_01/735151472</t>
  </si>
  <si>
    <t>735151381</t>
  </si>
  <si>
    <t>Otopné těleso panelové dvoudeskové bez přídavné přestupní plochy výška/délka 600/1600 mm výkon 1565 W</t>
  </si>
  <si>
    <t>Otopné těleso panelové dvoudeskové bez přídavné přestupní plochy výška/délka 600/1600 mm výkon 1565 WOtopná tělesa panelová dvoudesková PN 1,0 MPa, T do 110°C bez přídavné přestupní plochy výšky tělesa 600 mm stavební délky / výkonu 1600 mm / 1565 W  
https://podminky.urs.cz/item/CS_URS_2024_01/735151381  
Otopná tělesa panelová dvoudesková PN 1,0 MPa, T do 110°C bez přídavné přestupní plochy výšky tělesa 600 mm stavební délky / výkonu 1600 mm / 1565 W  
https://podminky.urs.cz/item/CS_URS_2024_01/735151381  
Otopná tělesa panelová dvoudesková PN 1,0 MPa, T do 110°C bez přídavné přestupní plochy výšky tělesa 600 mm stavební délky / výkonu 1600 mm / 1565 W  
https://podminky.urs.cz/item/CS_URS_2024_01/735151381  
Otopná tělesa panelová dvoudesková PN 1,0 MPa, T do 110°C bez přídavné přestupní plochy výšky tělesa 600 mm stavební délky / výkonu 1600 mm / 1565 W  
https://podminky.urs.cz/item/CS_URS_2024_01/735151381</t>
  </si>
  <si>
    <t>735151680</t>
  </si>
  <si>
    <t>Otopné těleso panelové třídeskové 3 přídavné přestupní plochy výška/délka 600/1400 mm výkon 3368 W</t>
  </si>
  <si>
    <t>Otopné těleso panelové třídeskové 3 přídavné přestupní plochy výška/délka 600/1400 mm výkon 3368 WOtopná tělesa panelová třídesková PN 1,0 MPa, T do 110°C se třemi přídavnými přestupními plochami výšky tělesa 600 mm stavební délky / výkonu 1400 mm / 3368 W  
https://podminky.urs.cz/item/CS_URS_2024_01/735151680  
Otopná tělesa panelová třídesková PN 1,0 MPa, T do 110°C se třemi přídavnými přestupními plochami výšky tělesa 600 mm stavební délky / výkonu 1400 mm / 3368 W  
https://podminky.urs.cz/item/CS_URS_2024_01/735151680  
Otopná tělesa panelová třídesková PN 1,0 MPa, T do 110°C se třemi přídavnými přestupními plochami výšky tělesa 600 mm stavební délky / výkonu 1400 mm / 3368 W  
https://podminky.urs.cz/item/CS_URS_2024_01/735151680  
Otopná tělesa panelová třídesková PN 1,0 MPa, T do 110°C se třemi přídavnými přestupními plochami výšky tělesa 600 mm stavební délky / výkonu 1400 mm / 3368 W  
https://podminky.urs.cz/item/CS_URS_2024_01/735151680</t>
  </si>
  <si>
    <t>735164512</t>
  </si>
  <si>
    <t>Montáž otopného tělesa trubkového na stěnu výšky tělesa přes 1500 mm</t>
  </si>
  <si>
    <t>'6.NP  
2 =2.000 [A] 
''5.NP  
2 =2.000 [B] 
''4.NP  
1 =1.000 [C] 
''3.NP  
1 =1.000 [D] 
''mezanin  
1 =1.000 [E] 
''1.NP  
1 =1.000 [F] 
''1.PP  
1 =1.000 [G] 
''Součet  
Celkem 9=9.000 [H]</t>
  </si>
  <si>
    <t>Montáž otopného tělesa trubkového na stěnu výšky tělesa přes 1500 mmOtopná tělesa trubková montáž těles na stěnu výšky tělesa přes 1500 mm  
https://podminky.urs.cz/item/CS_URS_2024_01/735164512  
Otopná tělesa trubková montáž těles na stěnu výšky tělesa přes 1500 mm  
https://podminky.urs.cz/item/CS_URS_2024_01/735164512  
Otopná tělesa trubková montáž těles na stěnu výšky tělesa přes 1500 mm  
https://podminky.urs.cz/item/CS_URS_2024_01/735164512  
Otopná tělesa trubková montáž těles na stěnu výšky tělesa přes 1500 mm  
https://podminky.urs.cz/item/CS_URS_2024_01/735164512</t>
  </si>
  <si>
    <t>R26</t>
  </si>
  <si>
    <t>otopné těleso teplovodní trubkové výška/délka 1820/750 mm</t>
  </si>
  <si>
    <t>otopné těleso teplovodní trubkové výška/délka 1820/750 mmotopné těleso teplovodní trubkové výška/délka 1820/750 mm  
otopné těleso teplovodní trubkové výška/délka 1820/750 mm  
otopné těleso teplovodní trubkové výška/délka 1820/750 mm  
otopné těleso teplovodní trubkové výška/délka 1820/750 mm</t>
  </si>
  <si>
    <t>735164511</t>
  </si>
  <si>
    <t>Montáž otopného tělesa trubkového na stěnu výšky tělesa do 1500 mm</t>
  </si>
  <si>
    <t>'5.NP  
2 =2.000 [A] 
''2.NP  
1 =1.000 [B] 
''Součet  
Celkem 3=3.000 [C]</t>
  </si>
  <si>
    <t>Montáž otopného tělesa trubkového na stěnu výšky tělesa do 1500 mmOtopná tělesa trubková montáž těles na stěnu výšky tělesa do 1500 mm  
https://podminky.urs.cz/item/CS_URS_2024_01/735164511  
Otopná tělesa trubková montáž těles na stěnu výšky tělesa do 1500 mm  
https://podminky.urs.cz/item/CS_URS_2024_01/735164511  
Otopná tělesa trubková montáž těles na stěnu výšky tělesa do 1500 mm  
https://podminky.urs.cz/item/CS_URS_2024_01/735164511  
Otopná tělesa trubková montáž těles na stěnu výšky tělesa do 1500 mm  
https://podminky.urs.cz/item/CS_URS_2024_01/735164511</t>
  </si>
  <si>
    <t>R27</t>
  </si>
  <si>
    <t>otopné těleso teplovodní trubkové výška/délka 700/600 mm</t>
  </si>
  <si>
    <t>'2.NP  
1 =1.000 [A] 
''Součet  
Celkem 1=1.000 [B]</t>
  </si>
  <si>
    <t>otopné těleso teplovodní trubkové výška/délka 700/600 mmotopné těleso teplovodní trubkové výška/délka 700/600 mm  
otopné těleso teplovodní trubkové výška/délka 700/600 mm  
otopné těleso teplovodní trubkové výška/délka 700/600 mm  
otopné těleso teplovodní trubkové výška/délka 700/600 mm</t>
  </si>
  <si>
    <t>R28</t>
  </si>
  <si>
    <t>otopné těleso teplovodní trubkové výška/délka 1220/750 mm</t>
  </si>
  <si>
    <t>'5.NP  
2 =2.000 [A] 
''Součet  
Celkem 2=2.000 [B]</t>
  </si>
  <si>
    <t>otopné těleso teplovodní trubkové výška/délka 1220/750 mmotopné těleso teplovodní trubkové výška/délka 1220/750 mm  
otopné těleso teplovodní trubkové výška/délka 1220/750 mm  
otopné těleso teplovodní trubkové výška/délka 1220/750 mm  
otopné těleso teplovodní trubkové výška/délka 1220/750 mm</t>
  </si>
  <si>
    <t>734222802</t>
  </si>
  <si>
    <t>Ventil závitový termostatický rohový G 1/2 PN 16 do 110°C s ruční hlavou chromovaný</t>
  </si>
  <si>
    <t>'6.NP  
13 =13.000 [A] 
''5.NP  
49 =49.000 [B] 
''4.NP  
57 =57.000 [C] 
''3.NP  
55 =55.000 [D] 
''2.NP  
82 =82.000 [E] 
''1.NP  
39 =39.000 [F] 
''mezanin  
24 =24.000 [G] 
''1.PP  
5 =5.000 [H] 
''Součet  
Celkem 324=324.000 [I]</t>
  </si>
  <si>
    <t>Ventil závitový termostatický rohový G 1/2 PN 16 do 110°C s ruční hlavou chromovanýVentily regulační závitové termostatické s hlavicí ručního ovládání PN 16 do 110°C rohové chromované G 1/2  
https://podminky.urs.cz/item/CS_URS_2024_01/734222802  
Ventily regulační závitové termostatické s hlavicí ručního ovládání PN 16 do 110°C rohové chromované G 1/2  
https://podminky.urs.cz/item/CS_URS_2024_01/734222802  
Ventily regulační závitové termostatické s hlavicí ručního ovládání PN 16 do 110°C rohové chromované G 1/2  
https://podminky.urs.cz/item/CS_URS_2024_01/734222802  
Ventily regulační závitové termostatické s hlavicí ručního ovládání PN 16 do 110°C rohové chromované G 1/2  
https://podminky.urs.cz/item/CS_URS_2024_01/734222802</t>
  </si>
  <si>
    <t>734261417</t>
  </si>
  <si>
    <t>Šroubení regulační radiátorové rohové G 1/2 s vypouštěním</t>
  </si>
  <si>
    <t>Šroubení regulační radiátorové rohové G 1/2 s vypouštěnímŠroubení regulační radiátorové rohové s vypouštěním G 1/2  
https://podminky.urs.cz/item/CS_URS_2024_01/734261417  
Šroubení regulační radiátorové rohové s vypouštěním G 1/2  
https://podminky.urs.cz/item/CS_URS_2024_01/734261417  
Šroubení regulační radiátorové rohové s vypouštěním G 1/2  
https://podminky.urs.cz/item/CS_URS_2024_01/734261417  
Šroubení regulační radiátorové rohové s vypouštěním G 1/2  
https://podminky.urs.cz/item/CS_URS_2024_01/734261417</t>
  </si>
  <si>
    <t>R29</t>
  </si>
  <si>
    <t>Termostatická hlavice kapalinová PN 10 do 110°C otopných těles</t>
  </si>
  <si>
    <t>'6.NP  
6 =6.000 [A] 
''5.NP  
14 =14.000 [B] 
''4.NP  
13 =13.000 [C] 
''3.NP  
15 =15.000 [D] 
''2.NP  
21 =21.000 [E] 
''1.NP  
33 =33.000 [F] 
''mezanin  
7 =7.000 [G] 
''1.PP  
5 =5.000 [H] 
''Součet  
Celkem 114=114.000 [I]</t>
  </si>
  <si>
    <t>Termostatická hlavicekapalinová PN 10 do 110°C otopných tělesTermostatická hlavicekapalinová PN 10 do 110°C otopných těles  
Termostatická hlavicekapalinová PN 10 do 110°C otopných těles  
Termostatická hlavicekapalinová PN 10 do 110°C otopných těles  
Termostatická hlavicekapalinová PN 10 do 110°C otopných těles</t>
  </si>
  <si>
    <t>R30</t>
  </si>
  <si>
    <t>Elektro-termická hlavice</t>
  </si>
  <si>
    <t>'6.NP  
7 =7.000 [A] 
''5.NP  
35 =35.000 [B] 
''4.NP  
44 =44.000 [C] 
''3.NP  
40 =40.000 [D] 
''2.NP  
61 =61.000 [E] 
''1.NP  
6 =6.000 [F] 
''mezanin  
17 =17.000 [G] 
''1.PP  
0 =0.000 [H] 
''Součet  
Celkem 210=210.000 [I]</t>
  </si>
  <si>
    <t>Elektro-termická hlaviceElektro-termická hlavice  
Elektro-termická hlavice  
Elektro-termická hlavice  
Elektro-termická hlavice</t>
  </si>
  <si>
    <t>734294104</t>
  </si>
  <si>
    <t>Růžice dělená krycí do G 3/4</t>
  </si>
  <si>
    <t>'6.NP  
26 =26.000 [A] 
''5.NP  
98 =98.000 [B] 
''4.NP  
114 =114.000 [C] 
''3.NP  
110 =110.000 [D] 
''2.NP  
164 =164.000 [E] 
''1.NP  
78 =78.000 [F] 
''mezanin  
48 =48.000 [G] 
''1.PP  
10 =10.000 [H] 
''Součet  
Celkem 648=648.000 [I]</t>
  </si>
  <si>
    <t>Růžice dělená krycí do G 3/4Ostatní armatury růžice dělené krycí do G 3/4  
https://podminky.urs.cz/item/CS_URS_2024_01/734294104  
Ostatní armatury růžice dělené krycí do G 3/4  
https://podminky.urs.cz/item/CS_URS_2024_01/734294104  
Ostatní armatury růžice dělené krycí do G 3/4  
https://podminky.urs.cz/item/CS_URS_2024_01/734294104  
Ostatní armatury růžice dělené krycí do G 3/4  
https://podminky.urs.cz/item/CS_URS_2024_01/734294104</t>
  </si>
  <si>
    <t>722212440</t>
  </si>
  <si>
    <t>Orientační štítky na zeď</t>
  </si>
  <si>
    <t>Orientační štítky na zeďArmatury přírubové šoupátka orientační štítky na zeď  
https://podminky.urs.cz/item/CS_URS_2024_01/722212440  
Armatury přírubové šoupátka orientační štítky na zeď  
https://podminky.urs.cz/item/CS_URS_2024_01/722212440  
Armatury přírubové šoupátka orientační štítky na zeď  
https://podminky.urs.cz/item/CS_URS_2024_01/722212440  
Armatury přírubové šoupátka orientační štítky na zeď  
https://podminky.urs.cz/item/CS_URS_2024_01/722212440</t>
  </si>
  <si>
    <t>735000912</t>
  </si>
  <si>
    <t>Vyregulování ventilu nebo kohoutu dvojregulačního s termostatickým ovládáním</t>
  </si>
  <si>
    <t>'D.A.701.4.3.4  
329 =329.000 [A] 
''Součet  
Celkem 329=329.000 [B]</t>
  </si>
  <si>
    <t>Vyregulování ventilu nebo kohoutu dvojregulačního s termostatickým ovládánímRegulace otopného systému při opravách vyregulování dvojregulačních ventilů a kohoutů s termostatickým ovládáním  
https://podminky.urs.cz/item/CS_URS_2024_01/735000912  
Regulace otopného systému při opravách vyregulování dvojregulačních ventilů a kohoutů s termostatickým ovládáním  
https://podminky.urs.cz/item/CS_URS_2024_01/735000912  
Regulace otopného systému při opravách vyregulování dvojregulačních ventilů a kohoutů s termostatickým ovládáním  
https://podminky.urs.cz/item/CS_URS_2024_01/735000912  
Regulace otopného systému při opravách vyregulování dvojregulačních ventilů a kohoutů s termostatickým ovládáním  
https://podminky.urs.cz/item/CS_URS_2024_01/735000912</t>
  </si>
  <si>
    <t>SO 07-71-07.04 43.68 =43.680 [A] 
Celkem 43.68=43.680 [B]</t>
  </si>
  <si>
    <t>R015631.903.999</t>
  </si>
  <si>
    <t>Demontáž/vybourání stávajících rozvodů ÚT a otopných těles</t>
  </si>
  <si>
    <t>R31</t>
  </si>
  <si>
    <t>Zaregulování  soustavy  včetně protokolu</t>
  </si>
  <si>
    <t>Zaregulování  soustavy  včetně protokoluZaregulování soustavy včetně protokolu  
Zaregulování soustavy včetně protokolu  
Zaregulování soustavy včetně protokolu  
Zaregulování soustavy včetně protokolu</t>
  </si>
  <si>
    <t>R32</t>
  </si>
  <si>
    <t>Proplach potrubí, napouštění a vypouštění. Dvojnásobné propláchnutí celé soustavy vodou. Po každém proplachu vyčištění všech filtrů, naplnění soustavy upravenou</t>
  </si>
  <si>
    <t>Proplach potrubí, napouštění a vypouštění. Dvojnásobné propláchnutí celé soustavy vodou. Po každém proplachu vyčištění všech filtrů, naplnění soustavy upravenou  vodou</t>
  </si>
  <si>
    <t>Proplach potrubí, napouštění a vypouštění. Dvojnásobné propláchnutí celé soustavy vodou. Po každém proplachu vyčištění všech filtrů, naplnění soustavy upravenou  vodouProplach potrubí, napouštění a vypouštění. Dvojnásobné propláchnutí celé soustavy vodou. Po každém proplachu vyčištění všech filtrů, naplnění soustavy upravenou vodou  
Proplach potrubí, napouštění a vypouštění. Dvojnásobné propláchnutí celé soustavy vodou. Po každém proplachu vyčištění všech filtrů, naplnění soustavy upravenou vodou  
Proplach potrubí, napouštění a vypouštění. Dvojnásobné propláchnutí celé soustavy vodou. Po každém proplachu vyčištění všech filtrů, naplnění soustavy upravenou vodou  
Proplach potrubí, napouštění a vypouštění. Dvojnásobné propláchnutí celé soustavy vodou. Po každém proplachu vyčištění všech filtrů, naplnění soustavy upravenou vodou</t>
  </si>
  <si>
    <t>R33</t>
  </si>
  <si>
    <t>Spoluúčast na zprovoznění MaR</t>
  </si>
  <si>
    <t>Spoluúčast na zprovoznění MaRSpoluúčast na zprovoznění MaR  
Spoluúčast na zprovoznění MaR  
Spoluúčast na zprovoznění MaR  
Spoluúčast na zprovoznění MaR</t>
  </si>
  <si>
    <t>R34</t>
  </si>
  <si>
    <t>Provozní zkoušky systému, zkouška topná, tlaková a dilatační , případně další  dle SOD</t>
  </si>
  <si>
    <t>Provozní zkoušky systému, zkouška topná, tlaková a dilatační , případně další  dle SODProvozní zkoušky systému, zkouška topná, tlaková a dilatační , případně další dle SOD  
Provozní zkoušky systému, zkouška topná, tlaková a dilatační , případně další dle SOD  
Provozní zkoušky systému, zkouška topná, tlaková a dilatační , případně další dle SOD  
Provozní zkoušky systému, zkouška topná, tlaková a dilatační , případně další dle SOD</t>
  </si>
  <si>
    <t>R35</t>
  </si>
  <si>
    <t>První vybavení kotelny (zalaminované schéma, lékárnička, profesionální hliníkovýá žebřík, hasicí přístroj,..)</t>
  </si>
  <si>
    <t>První vybavení kotelny (zalaminované schéma, lékárnička, profesionální hliníkovýá žebřík, hasicí přístroj,..)První vybavení kotelny (zalaminované schéma, lékárnička, profesionální hliníkovýá žebřík, hasicí přístroj,..)  
První vybavení kotelny (zalaminované schéma, lékárnička, profesionální hliníkovýá žebřík, hasicí přístroj,..)  
První vybavení kotelny (zalaminované schéma, lékárnička, profesionální hliníkovýá žebřík, hasicí přístroj,..)  
První vybavení kotelny (zalaminované schéma, lékárnička, profesionální hliníkovýá žebřík, hasicí přístroj,..)</t>
  </si>
  <si>
    <t>R36</t>
  </si>
  <si>
    <t>Komplexní vyzkoušení</t>
  </si>
  <si>
    <t>Komplexní vyzkoušeníKomplexní vyzkoušení  
Komplexní vyzkoušení  
Komplexní vyzkoušení  
Komplexní vyzkoušení</t>
  </si>
  <si>
    <t>9987351UT</t>
  </si>
  <si>
    <t>Přesun hmot tonážní ústřední vytápění v objektech v přes 24 do 36 m</t>
  </si>
  <si>
    <t>VRN</t>
  </si>
  <si>
    <t>Vedlejší rozpočtové náklady</t>
  </si>
  <si>
    <t>R37</t>
  </si>
  <si>
    <t xml:space="preserve">  SO 07-71-07.0.4</t>
  </si>
  <si>
    <t>Chlazení</t>
  </si>
  <si>
    <t>SO 07-71-07.0.4</t>
  </si>
  <si>
    <t>Vzduchem chlazená chladící jednotka, Q= 130 kW</t>
  </si>
  <si>
    <t>Vzduchem chlazená chladící jednotka, Q= 130 kWVzduchem chlazená chladící jednotka, Q= 130 kW  
Vzduchem chlazená chladící jednotka, Q= 130 kW  
Vzduchem chlazená chladící jednotka, Q= 130 kW  
Vzduchem chlazená chladící jednotka, Q= 130 kW</t>
  </si>
  <si>
    <t>Vzduchem chlazená chladící jednotka, Q= 65 kW</t>
  </si>
  <si>
    <t>Vzduchem chlazená chladící jednotka, Q= 65 kWVzduchem chlazená chladící jednotka, Q= 65 kW  
Vzduchem chlazená chladící jednotka, Q= 65 kW  
Vzduchem chlazená chladící jednotka, Q= 65 kW  
Vzduchem chlazená chladící jednotka, Q= 65 kW</t>
  </si>
  <si>
    <t>732111142</t>
  </si>
  <si>
    <t>Tělesa rozdělovačů a sběračů DN 250 z trub ocelových bezešvých</t>
  </si>
  <si>
    <t>Tělesa rozdělovačů a sběračů DN 250 z trub ocelových bezešvýchRozdělovače a sběrače tělesa rozdělovačů a sběračů z ocelových trub bezešvých DN 250  
https://podminky.urs.cz/item/CS_URS_2024_01/732111142  
Rozdělovače a sběrače tělesa rozdělovačů a sběračů z ocelových trub bezešvých DN 250  
https://podminky.urs.cz/item/CS_URS_2024_01/732111142  
Rozdělovače a sběrače tělesa rozdělovačů a sběračů z ocelových trub bezešvých DN 250  
https://podminky.urs.cz/item/CS_URS_2024_01/732111142  
Rozdělovače a sběrače tělesa rozdělovačů a sběračů z ocelových trub bezešvých DN 250  
https://podminky.urs.cz/item/CS_URS_2024_01/732111142</t>
  </si>
  <si>
    <t>Vyrovnávač dynamických tlaků o průtoku 80 m3/h PN 6 hydraulický přírubový</t>
  </si>
  <si>
    <t>Vyrovnávač dynamických tlaků o průtoku 80 m3/h PN 6 hydraulický přírubovýVyrovnávač dynamických tlaků o průtoku 80 m3/h PN 6 hydraulický přírubový  
Vyrovnávač dynamických tlaků o průtoku 80 m3/h PN 6 hydraulický přírubový  
Vyrovnávač dynamických tlaků o průtoku 80 m3/h PN 6 hydraulický přírubový  
Vyrovnávač dynamických tlaků o průtoku 80 m3/h PN 6 hydraulický přírubový</t>
  </si>
  <si>
    <t>Čerpadlo teplovodní mokroběžné přírubové DN 50 výtlak do 9 m průtok 60 m3/h dvojdílné</t>
  </si>
  <si>
    <t>Čerpadlo teplovodní mokroběžnépřírubové DN50 výtlak do 9 m průtok60m3/hdvojdílnéČerpadlo teplovodní mokroběžnépřírubové DN50 výtlak do 9 m průtok60m3/hdvojdílné  
Čerpadlo teplovodní mokroběžnépřírubové DN50 výtlak do 9 m průtok60m3/hdvojdílné  
Čerpadlo teplovodní mokroběžnépřírubové DN50 výtlak do 9 m průtok60m3/hdvojdílné  
Čerpadlo teplovodní mokroběžnépřírubové DN50 výtlak do 9 m průtok60m3/hdvojdílné</t>
  </si>
  <si>
    <t>Čerpadlo teplovodní mokroběžné přírubové DN 50 výtlak do 7 m průtok 25 m3/h dvojdílné</t>
  </si>
  <si>
    <t>Čerpadlo teplovodní mokroběžnépřírubové DN50 výtlak do 7 m průtok25 m3/hdvojdílnéČerpadlo teplovodní mokroběžnépřírubové DN50 výtlak do 7 m průtok25 m3/hdvojdílné  
Čerpadlo teplovodní mokroběžnépřírubové DN50 výtlak do 7 m průtok25 m3/hdvojdílné  
Čerpadlo teplovodní mokroběžnépřírubové DN50 výtlak do 7 m průtok25 m3/hdvojdílné  
Čerpadlo teplovodní mokroběžnépřírubové DN50 výtlak do 7 m průtok25 m3/hdvojdílné</t>
  </si>
  <si>
    <t>732331624</t>
  </si>
  <si>
    <t>Nádoba tlaková expanzní pro topnou a chladicí soustavu s membránou závitové připojení PN 0,6 o objemu 300 l</t>
  </si>
  <si>
    <t>Nádoba tlaková expanzní pro topnou a chladicí soustavu s membránou závitové připojení PN 0,6 o objemu 300 lNádoby expanzní tlakové pro topné a chladicí soustavy s membránou bez pojistného ventilu se závitovým připojením PN 0,6 o objemu 300 l  
https://podminky.urs.cz/item/CS_URS_2024_01/732331624  
Nádoby expanzní tlakové pro topné a chladicí soustavy s membránou bez pojistného ventilu se závitovým připojením PN 0,6 o objemu 300 l  
https://podminky.urs.cz/item/CS_URS_2024_01/732331624  
Nádoby expanzní tlakové pro topné a chladicí soustavy s membránou bez pojistného ventilu se závitovým připojením PN 0,6 o objemu 300 l  
https://podminky.urs.cz/item/CS_URS_2024_01/732331624  
Nádoby expanzní tlakové pro topné a chladicí soustavy s membránou bez pojistného ventilu se závitovým připojením PN 0,6 o objemu 300 l  
https://podminky.urs.cz/item/CS_URS_2024_01/732331624</t>
  </si>
  <si>
    <t>732331616</t>
  </si>
  <si>
    <t>Nádoba tlaková expanzní pro topnou a chladicí soustavu s membránou závitové připojení PN 0,6 o objemu 50 l</t>
  </si>
  <si>
    <t>Nádoba tlaková expanzní pro topnou a chladicí soustavu s membránou závitové připojení PN 0,6 o objemu 50 lNádoby expanzní tlakové pro topné a chladicí soustavy s membránou bez pojistného ventilu se závitovým připojením PN 0,6 o objemu 50 l  
https://podminky.urs.cz/item/CS_URS_2024_01/732331616  
Nádoby expanzní tlakové pro topné a chladicí soustavy s membránou bez pojistného ventilu se závitovým připojením PN 0,6 o objemu 50 l  
https://podminky.urs.cz/item/CS_URS_2024_01/732331616  
Nádoby expanzní tlakové pro topné a chladicí soustavy s membránou bez pojistného ventilu se závitovým připojením PN 0,6 o objemu 50 l  
https://podminky.urs.cz/item/CS_URS_2024_01/732331616  
Nádoby expanzní tlakové pro topné a chladicí soustavy s membránou bez pojistného ventilu se závitovým připojením PN 0,6 o objemu 50 l  
https://podminky.urs.cz/item/CS_URS_2024_01/732331616</t>
  </si>
  <si>
    <t>Expanzní automat</t>
  </si>
  <si>
    <t>Expanzní automatExpanzní automat  
Expanzní automat  
Expanzní automat  
Expanzní automat</t>
  </si>
  <si>
    <t>Úpravna vody</t>
  </si>
  <si>
    <t>Úpravna vodyÚpravna vody  
Úpravna vody  
Úpravna vody  
Úpravna vody</t>
  </si>
  <si>
    <t>'1.PP  
10 =10.000 [A] 
''Součet  
Celkem 10=10.000 [B]</t>
  </si>
  <si>
    <t>'1.PP  
37 =37.000 [A] 
''Součet  
Celkem 37=37.000 [B]</t>
  </si>
  <si>
    <t>Izolace potrubí DN 125 - tl. izolace 60 mm</t>
  </si>
  <si>
    <t>'1.PP  
26 =26.000 [A] 
''Součet  
Celkem 26=26.000 [B]</t>
  </si>
  <si>
    <t>Izolace potrubí DN 125 - tl. izolace 60 mmIzolace potrubí DN 125 - tl. izolace 60 mm  
Izolace potrubí DN 125 - tl. izolace 60 mm  
Izolace potrubí DN 125 - tl. izolace 60 mm  
Izolace potrubí DN 125 - tl. izolace 60 mm</t>
  </si>
  <si>
    <t>Izolace potrubí DN 150 - tl. izolace 60 mm</t>
  </si>
  <si>
    <t>'1.PP  
28 =28.000 [A] 
''Součet  
Celkem 28=28.000 [B]</t>
  </si>
  <si>
    <t>Izolace potrubí DN 150 - tl. izolace 60 mmIzolace potrubí DN 150 - tl. izolace 60 mm  
Izolace potrubí DN 150 - tl. izolace 60 mm  
Izolace potrubí DN 150 - tl. izolace 60 mm  
Izolace potrubí DN 150 - tl. izolace 60 mm</t>
  </si>
  <si>
    <t>Izolace potrubí</t>
  </si>
  <si>
    <t>'6.NP  
25 =25.000 [A] 
''5.NP  
88 =88.000 [B] 
''4.NP  
101 =101.000 [C] 
''3.NP  
125 =125.000 [D] 
''2.NP  
116 =116.000 [E] 
''mezanin  
58 =58.000 [F] 
''1.NP  
14 =14.000 [G] 
''1.PP  
0 =0.000 [H] 
''Součet  
Celkem 527=527.000 [I]</t>
  </si>
  <si>
    <t>'7.NP  
0 =0.000 [A] 
''6.NP  
6 =6.000 [B] 
''5.NP  
75 =75.000 [C] 
''4.NP  
78 =78.000 [D] 
''3.NP  
82 =82.000 [E] 
''2.NP  
127 =127.000 [F] 
''mezanin  
46 =46.000 [G] 
''1.NP  
10 =10.000 [H] 
''1.PP  
0 =0.000 [I] 
''Součet  
Celkem 424=424.000 [J]</t>
  </si>
  <si>
    <t>'6.NP  
32 =32.000 [A] 
''5.NP  
54 =54.000 [B] 
''4.NP  
71 =71.000 [C] 
''3.NP  
80 =80.000 [D] 
''2.NP  
173 =173.000 [E] 
''mezanin  
40 =40.000 [F] 
''1.NP  
128 =128.000 [G] 
''1.PP  
0 =0.000 [H] 
''Součet  
Celkem 578=578.000 [I]</t>
  </si>
  <si>
    <t>'6.NP  
2 =2.000 [A] 
''5.NP  
71 =71.000 [B] 
''4.NP  
57 =57.000 [C] 
''3.NP  
119 =119.000 [D] 
''2.NP  
68 =68.000 [E] 
''mezanin  
102 =102.000 [F] 
''1.NP  
42 =42.000 [G] 
''1.PP  
0 =0.000 [H] 
''Součet  
Celkem 461=461.000 [I]</t>
  </si>
  <si>
    <t>'6.NP  
20 =20.000 [A] 
''5.NP  
49 =49.000 [B] 
''4.NP  
47 =47.000 [C] 
''3.NP  
52 =52.000 [D] 
''2.NP  
95 =95.000 [E] 
''mezanin  
58 =58.000 [F] 
''1.NP  
22 =22.000 [G] 
''1.PP  
0 =0.000 [H] 
''Součet  
Celkem 343=343.000 [I]</t>
  </si>
  <si>
    <t>'6.NP  
0 =0.000 [A] 
''5.NP  
30 =30.000 [B] 
''4.NP  
12 =12.000 [C] 
''3.NP  
70 =70.000 [D] 
''2.NP  
87 =87.000 [E] 
''mezanin  
0 =0.000 [F] 
''1.NP  
40 =40.000 [G] 
''1.PP  
5 =5.000 [H] 
''Součet  
Celkem 244=244.000 [I]</t>
  </si>
  <si>
    <t>Izolace potrubí DN 80 - tl. izolace 50 mm</t>
  </si>
  <si>
    <t>'5.NP  
8 =8.000 [A] 
''4.NP  
8 =8.000 [B] 
''3.NP  
0 =0.000 [C] 
''2.NP  
8 =8.000 [D] 
''mezanin  
0 =0.000 [E] 
''1.PP  
0 =0.000 [F] 
''Součet  
Celkem 24=24.000 [G]</t>
  </si>
  <si>
    <t>Izolace potrubí DN 80 - tl. izolace 50 mmIzolace potrubí DN 80 - tl. izolace 50 mm  
Izolace potrubí DN 80 - tl. izolace 50 mm  
Izolace potrubí DN 80 - tl. izolace 50 mm  
Izolace potrubí DN 80 - tl. izolace 50 mm</t>
  </si>
  <si>
    <t>'4.NP  
8 =8.000 [A] 
''3.NP  
14 =14.000 [B] 
''2.NP  
2 =2.000 [C] 
''mezanin  
7 =7.000 [D] 
''1.NP  
8 =8.000 [E] 
''1.PP  
140 =140.000 [F] 
''Součet  
Celkem 179=179.000 [G]</t>
  </si>
  <si>
    <t>'3.NP  
32 =32.000 [A] 
''2.NP  
45 =45.000 [B] 
''mezanin  
8 =8.000 [C] 
''1.NP  
18 =18.000 [D] 
''1.PP  
110 =110.000 [E] 
''Součet  
Celkem 213=213.000 [F]</t>
  </si>
  <si>
    <t>izolace armatur DN 15 - tl. izolace 30 mm</t>
  </si>
  <si>
    <t>'1.PP  
116 =116.000 [A] 
''Součet  
Celkem 116=116.000 [B]</t>
  </si>
  <si>
    <t>izolace armatur DN 15 - tl. izolace 30 mmizolace armatur DN 15 - tl. izolace 30 mm  
izolace armatur DN 15 - tl. izolace 30 mm  
izolace armatur DN 15 - tl. izolace 30 mm  
izolace armatur DN 15 - tl. izolace 30 mm</t>
  </si>
  <si>
    <t>izolace armatur DN 20 - tl. izolace 30 mm</t>
  </si>
  <si>
    <t>'1.PP  
165 =165.000 [A] 
''Součet  
Celkem 165=165.000 [B]</t>
  </si>
  <si>
    <t>izolace armatur DN 20 - tl. izolace 30 mmizolace armatur DN 20 - tl. izolace 30 mm  
izolace armatur DN 20 - tl. izolace 30 mm  
izolace armatur DN 20 - tl. izolace 30 mm  
izolace armatur DN 20 - tl. izolace 30 mm</t>
  </si>
  <si>
    <t>'1.PP  
54 =54.000 [A] 
''Součet  
Celkem 54=54.000 [B]</t>
  </si>
  <si>
    <t>'1.PP  
64 =64.000 [A] 
''Součet  
Celkem 64=64.000 [B]</t>
  </si>
  <si>
    <t>izolace armatur DN 125 - tl. izolace 50 mm</t>
  </si>
  <si>
    <t>'1.PP  
19 =19.000 [A] 
''Součet  
Celkem 19=19.000 [B]</t>
  </si>
  <si>
    <t>izolace armatur DN 125 - tl. izolace 50 mmizolace armatur DN 125 - tl. izolace 50 mm  
izolace armatur DN 125 - tl. izolace 50 mm  
izolace armatur DN 125 - tl. izolace 50 mm  
izolace armatur DN 125 - tl. izolace 50 mm</t>
  </si>
  <si>
    <t>izolace armatur DN 150 - tl. izolace 50 mm</t>
  </si>
  <si>
    <t>izolace armatur DN 150 - tl. izolace 50 mmizolace armatur DN 150 - tl. izolace 50 mm  
izolace armatur DN 150 - tl. izolace 50 mm  
izolace armatur DN 150 - tl. izolace 50 mm  
izolace armatur DN 150 - tl. izolace 50 mm</t>
  </si>
  <si>
    <t>733131137</t>
  </si>
  <si>
    <t>Kompenzátor pro ocelové potrubí pryžový DN 125 PN 16 do 100°C přírubový</t>
  </si>
  <si>
    <t>Kompenzátor pro ocelové potrubí pryžový DN 125 PN 16 do 100°C přírubovýKompenzátory pro ocelové potrubí pryžové PN 16 do 100°C přírubové DN 125  
https://podminky.urs.cz/item/CS_URS_2024_01/733131137  
Kompenzátory pro ocelové potrubí pryžové PN 16 do 100°C přírubové DN 125  
https://podminky.urs.cz/item/CS_URS_2024_01/733131137  
Kompenzátory pro ocelové potrubí pryžové PN 16 do 100°C přírubové DN 125  
https://podminky.urs.cz/item/CS_URS_2024_01/733131137  
Kompenzátory pro ocelové potrubí pryžové PN 16 do 100°C přírubové DN 125  
https://podminky.urs.cz/item/CS_URS_2024_01/733131137</t>
  </si>
  <si>
    <t>733131138</t>
  </si>
  <si>
    <t>Kompenzátor pro ocelové potrubí pryžový DN 150 PN 16 do 100°C přírubový</t>
  </si>
  <si>
    <t>'1.PP  
8 =8.000 [A] 
''Součet  
Celkem 8=8.000 [B]</t>
  </si>
  <si>
    <t>Kompenzátor pro ocelové potrubí pryžový DN 150 PN 16 do 100°C přírubovýKompenzátory pro ocelové potrubí pryžové PN 16 do 100°C přírubové DN 150  
https://podminky.urs.cz/item/CS_URS_2024_01/733131138  
Kompenzátory pro ocelové potrubí pryžové PN 16 do 100°C přírubové DN 150  
https://podminky.urs.cz/item/CS_URS_2024_01/733131138  
Kompenzátory pro ocelové potrubí pryžové PN 16 do 100°C přírubové DN 150  
https://podminky.urs.cz/item/CS_URS_2024_01/733131138  
Kompenzátory pro ocelové potrubí pryžové PN 16 do 100°C přírubové DN 150  
https://podminky.urs.cz/item/CS_URS_2024_01/733131138</t>
  </si>
  <si>
    <t>733121122</t>
  </si>
  <si>
    <t>Potrubí ocelové hladké bezešvé nízkotlaké spojované svařováním D 76x3,2 mm</t>
  </si>
  <si>
    <t>Potrubí ocelové hladké bezešvé nízkotlaké spojované svařováním D 76x3,2 mmPotrubí z trubek ocelových hladkých spojovaných svařováním černých bezešvých nízkotlakých T= do +115°C O 76/3,2  
https://podminky.urs.cz/item/CS_URS_2024_01/733121122  
Potrubí z trubek ocelových hladkých spojovaných svařováním černých bezešvých nízkotlakých T= do +115°C O 76/3,2  
https://podminky.urs.cz/item/CS_URS_2024_01/733121122  
Potrubí z trubek ocelových hladkých spojovaných svařováním černých bezešvých nízkotlakých T= do +115°C O 76/3,2  
https://podminky.urs.cz/item/CS_URS_2024_01/733121122  
Potrubí z trubek ocelových hladkých spojovaných svařováním černých bezešvých nízkotlakých T= do +115°C O 76/3,2  
https://podminky.urs.cz/item/CS_URS_2024_01/733121122</t>
  </si>
  <si>
    <t>733121125</t>
  </si>
  <si>
    <t>Potrubí ocelové hladké bezešvé nízkotlaké spojované svařováním D 89x3,6 mm</t>
  </si>
  <si>
    <t>Potrubí ocelové hladké bezešvé nízkotlaké spojované svařováním D 89x3,6 mmPotrubí z trubek ocelových hladkých spojovaných svařováním černých bezešvých nízkotlakých T= do +115°C O 89/3,6  
https://podminky.urs.cz/item/CS_URS_2024_01/733121125  
Potrubí z trubek ocelových hladkých spojovaných svařováním černých bezešvých nízkotlakých T= do +115°C O 89/3,6  
https://podminky.urs.cz/item/CS_URS_2024_01/733121125  
Potrubí z trubek ocelových hladkých spojovaných svařováním černých bezešvých nízkotlakých T= do +115°C O 89/3,6  
https://podminky.urs.cz/item/CS_URS_2024_01/733121125  
Potrubí z trubek ocelových hladkých spojovaných svařováním černých bezešvých nízkotlakých T= do +115°C O 89/3,6  
https://podminky.urs.cz/item/CS_URS_2024_01/733121125</t>
  </si>
  <si>
    <t>733121128</t>
  </si>
  <si>
    <t>Potrubí ocelové hladké bezešvé nízkotlaké spojované svařováním D 108x4,0 mm</t>
  </si>
  <si>
    <t>Potrubí ocelové hladké bezešvé nízkotlaké spojované svařováním D 108x4,0 mmPotrubí z trubek ocelových hladkých spojovaných svařováním černých bezešvých nízkotlakých T= do +115°C O 108/4,0  
https://podminky.urs.cz/item/CS_URS_2024_01/733121128  
Potrubí z trubek ocelových hladkých spojovaných svařováním černých bezešvých nízkotlakých T= do +115°C O 108/4,0  
https://podminky.urs.cz/item/CS_URS_2024_01/733121128  
Potrubí z trubek ocelových hladkých spojovaných svařováním černých bezešvých nízkotlakých T= do +115°C O 108/4,0  
https://podminky.urs.cz/item/CS_URS_2024_01/733121128  
Potrubí z trubek ocelových hladkých spojovaných svařováním černých bezešvých nízkotlakých T= do +115°C O 108/4,0  
https://podminky.urs.cz/item/CS_URS_2024_01/733121128</t>
  </si>
  <si>
    <t>733121133</t>
  </si>
  <si>
    <t>Potrubí ocelové hladké bezešvé nízkotlaké spojované svařováním D 133x4,0 mm</t>
  </si>
  <si>
    <t>Potrubí ocelové hladké bezešvé nízkotlaké spojované svařováním D 133x4,0 mmPotrubí z trubek ocelových hladkých spojovaných svařováním černých bezešvých nízkotlakých T= do +115°C O 133/4,0  
https://podminky.urs.cz/item/CS_URS_2024_01/733121133  
Potrubí z trubek ocelových hladkých spojovaných svařováním černých bezešvých nízkotlakých T= do +115°C O 133/4,0  
https://podminky.urs.cz/item/CS_URS_2024_01/733121133  
Potrubí z trubek ocelových hladkých spojovaných svařováním černých bezešvých nízkotlakých T= do +115°C O 133/4,0  
https://podminky.urs.cz/item/CS_URS_2024_01/733121133  
Potrubí z trubek ocelových hladkých spojovaných svařováním černých bezešvých nízkotlakých T= do +115°C O 133/4,0  
https://podminky.urs.cz/item/CS_URS_2024_01/733121133</t>
  </si>
  <si>
    <t>Potrubí ocelové závitové černé bezešvé běžné v kotelnách nebo strojovnách DN 125</t>
  </si>
  <si>
    <t>Potrubí ocelové závitové černé bezešvé běžnévkotelnách nebo strojovnách DN 125Potrubí ocelové závitové černé bezešvé běžnévkotelnách nebo strojovnách DN 125  
Potrubí ocelové závitové černé bezešvé běžnévkotelnách nebo strojovnách DN 125  
Potrubí ocelové závitové černé bezešvé běžnévkotelnách nebo strojovnách DN 125  
Potrubí ocelové závitové černé bezešvé běžnévkotelnách nebo strojovnách DN 125</t>
  </si>
  <si>
    <t>Potrubí ocelové závitové černé bezešvé běžné v kotelnách nebo strojovnách DN 150</t>
  </si>
  <si>
    <t>Potrubí ocelové závitové černé bezešvé běžnévkotelnách nebo strojovnách DN 150Potrubí ocelové závitové černé bezešvé běžnévkotelnách nebo strojovnách DN 150  
Potrubí ocelové závitové černé bezešvé běžnévkotelnách nebo strojovnách DN 150  
Potrubí ocelové závitové černé bezešvé běžnévkotelnách nebo strojovnách DN 150  
Potrubí ocelové závitové černé bezešvé běžnévkotelnách nebo strojovnách DN 150</t>
  </si>
  <si>
    <t>733190107.1</t>
  </si>
  <si>
    <t>Zkouška těsnosti potrubí ocelové závitové DN do 40Zkoušky těsnosti potrubí, manžety prostupové z trubek ocelových zkoušky těsnosti potrubí (za provozu) z trubek ocelových závitových DN do 40  
https://podminky.urs.cz/item/CS_URS_2024_01/733190107.1  
Zkoušky těsnosti potrubí, manžety prostupové z trubek ocelových zkoušky těsnosti potrubí (za provozu) z trubek ocelových závitových DN do 40  
https://podminky.urs.cz/item/CS_URS_2024_01/733190107.1  
Zkoušky těsnosti potrubí, manžety prostupové z trubek ocelových zkoušky těsnosti potrubí (za provozu) z trubek ocelových závitových DN do 40  
https://podminky.urs.cz/item/CS_URS_2024_01/733190107.1  
Zkoušky těsnosti potrubí, manžety prostupové z trubek ocelových zkoušky těsnosti potrubí (za provozu) z trubek ocelových závitových DN do 40  
https://podminky.urs.cz/item/CS_URS_2024_01/733190107.1</t>
  </si>
  <si>
    <t>'1.PP  
63 =63.000 [A] 
''Součet  
Celkem 63=63.000 [B]</t>
  </si>
  <si>
    <t>733190235</t>
  </si>
  <si>
    <t>Zkouška těsnosti potrubí ocelové hladké D přes 133x5,0 do 159x6,3</t>
  </si>
  <si>
    <t>Zkouška těsnosti potrubí ocelové hladké D přes 133x5,0 do 159x6,3Zkoušky těsnosti potrubí, manžety prostupové z trubek ocelových zkoušky těsnosti potrubí (za provozu) z trubek ocelových hladkých O přes 133/5,0 do 159/6,3  
https://podminky.urs.cz/item/CS_URS_2024_01/733190235  
Zkoušky těsnosti potrubí, manžety prostupové z trubek ocelových zkoušky těsnosti potrubí (za provozu) z trubek ocelových hladkých O přes 133/5,0 do 159/6,3  
https://podminky.urs.cz/item/CS_URS_2024_01/733190235  
Zkoušky těsnosti potrubí, manžety prostupové z trubek ocelových zkoušky těsnosti potrubí (za provozu) z trubek ocelových hladkých O přes 133/5,0 do 159/6,3  
https://podminky.urs.cz/item/CS_URS_2024_01/733190235  
Zkoušky těsnosti potrubí, manžety prostupové z trubek ocelových zkoušky těsnosti potrubí (za provozu) z trubek ocelových hladkých O přes 133/5,0 do 159/6,3  
https://podminky.urs.cz/item/CS_URS_2024_01/733190235</t>
  </si>
  <si>
    <t>734134634</t>
  </si>
  <si>
    <t>Ventil přírubový pojistný DN 80 PN 16 do 200°C pružinový nárožní proporcionální</t>
  </si>
  <si>
    <t>Ventil přírubový pojistný DN 80 PN 16 do 200°C pružinový nárožní proporcionálníVentily pojistné přírubové pružinové nárožní proporcionální PN 16 do 200°C (P 15 217 616) DN 80  
https://podminky.urs.cz/item/CS_URS_2024_01/734134634  
Ventily pojistné přírubové pružinové nárožní proporcionální PN 16 do 200°C (P 15 217 616) DN 80  
https://podminky.urs.cz/item/CS_URS_2024_01/734134634  
Ventily pojistné přírubové pružinové nárožní proporcionální PN 16 do 200°C (P 15 217 616) DN 80  
https://podminky.urs.cz/item/CS_URS_2024_01/734134634  
Ventily pojistné přírubové pružinové nárožní proporcionální PN 16 do 200°C (P 15 217 616) DN 80  
https://podminky.urs.cz/item/CS_URS_2024_01/734134634</t>
  </si>
  <si>
    <t>uzavírací kulový kohout se zajištěním 3/4''</t>
  </si>
  <si>
    <t>uzavírací kulový kohout se zajištěním 3/4''uzavírací kulový kohout se zajištěním 3/4''  
uzavírací kulový kohout se zajištěním 3/4''  
uzavírací kulový kohout se zajištěním 3/4''  
uzavírací kulový kohout se zajištěním 3/4''</t>
  </si>
  <si>
    <t>'7.NP  
0 =0.000 [A] 
''6.NP  
0 =0.000 [B] 
''5.NP  
5 =5.000 [C] 
''4.NP  
5 =5.000 [D] 
''3.NP  
4 =4.000 [E] 
''2.NP  
22 =22.000 [F] 
''mezanin  
5 =5.000 [G] 
''1.NP  
2 =2.000 [H] 
''1.PP  
2 =2.000 [I] 
''Součet  
Celkem 45=45.000 [J]</t>
  </si>
  <si>
    <t>734292714</t>
  </si>
  <si>
    <t>Kohout kulový přímý G 3/4 PN 42 do 185°C vnitřní závit</t>
  </si>
  <si>
    <t>'7.NP  
0 =0.000 [A] 
''6.NP  
5 =5.000 [B] 
''5.NP  
19 =19.000 [C] 
''4.NP  
22 =22.000 [D] 
''3.NP  
29 =29.000 [E] 
''2.NP  
28 =28.000 [F] 
''mezanin  
13 =13.000 [G] 
''1.NP  
1 =1.000 [H] 
''1.PP  
1 =1.000 [I] 
''Součet  
Celkem 118=118.000 [J]</t>
  </si>
  <si>
    <t>Kohout kulový přímý G 3/4 PN 42 do 185°C vnitřní závitOstatní armatury kulové kohouty PN 42 do 185°C přímé vnitřní závit G 3/4  
https://podminky.urs.cz/item/CS_URS_2024_01/734292714  
Ostatní armatury kulové kohouty PN 42 do 185°C přímé vnitřní závit G 3/4  
https://podminky.urs.cz/item/CS_URS_2024_01/734292714  
Ostatní armatury kulové kohouty PN 42 do 185°C přímé vnitřní závit G 3/4  
https://podminky.urs.cz/item/CS_URS_2024_01/734292714  
Ostatní armatury kulové kohouty PN 42 do 185°C přímé vnitřní závit G 3/4  
https://podminky.urs.cz/item/CS_URS_2024_01/734292714</t>
  </si>
  <si>
    <t>734292716</t>
  </si>
  <si>
    <t>Kohout kulový přímý G 1 1/4 PN 42 do 185°C vnitřní závit</t>
  </si>
  <si>
    <t>'6.NP  
2 =2.000 [A] 
''5.NP  
4 =4.000 [B] 
''4.NP  
4 =4.000 [C] 
''3.NP  
6 =6.000 [D] 
''2.NP  
6 =6.000 [E] 
''mezanin  
6 =6.000 [F] 
''1.NP  
27 =27.000 [G] 
''Součet  
Celkem 55=55.000 [H]</t>
  </si>
  <si>
    <t>Kohout kulový přímý G 1 1/4 PN 42 do 185°C vnitřní závitOstatní armatury kulové kohouty PN 42 do 185°C přímé vnitřní závit G 1 1/4  
https://podminky.urs.cz/item/CS_URS_2024_01/734292716  
Ostatní armatury kulové kohouty PN 42 do 185°C přímé vnitřní závit G 1 1/4  
https://podminky.urs.cz/item/CS_URS_2024_01/734292716  
Ostatní armatury kulové kohouty PN 42 do 185°C přímé vnitřní závit G 1 1/4  
https://podminky.urs.cz/item/CS_URS_2024_01/734292716  
Ostatní armatury kulové kohouty PN 42 do 185°C přímé vnitřní závit G 1 1/4  
https://podminky.urs.cz/item/CS_URS_2024_01/734292716</t>
  </si>
  <si>
    <t>734193118</t>
  </si>
  <si>
    <t>Klapka mezipřírubová uzavírací DN 125 PN 16 do 120°C disk tvárná litina</t>
  </si>
  <si>
    <t>'1.PP  
9 =9.000 [A] 
''Součet  
Celkem 9=9.000 [B]</t>
  </si>
  <si>
    <t>Klapka mezipřírubová uzavírací DN 125 PN 16 do 120°C disk tvárná litinaOstatní přírubové armatury klapky mezipřírubové uzavírací PN 16 do 120°C disk tvárná litina DN 125  
https://podminky.urs.cz/item/CS_URS_2024_01/734193118  
Ostatní přírubové armatury klapky mezipřírubové uzavírací PN 16 do 120°C disk tvárná litina DN 125  
https://podminky.urs.cz/item/CS_URS_2024_01/734193118  
Ostatní přírubové armatury klapky mezipřírubové uzavírací PN 16 do 120°C disk tvárná litina DN 125  
https://podminky.urs.cz/item/CS_URS_2024_01/734193118  
Ostatní přírubové armatury klapky mezipřírubové uzavírací PN 16 do 120°C disk tvárná litina DN 125  
https://podminky.urs.cz/item/CS_URS_2024_01/734193118</t>
  </si>
  <si>
    <t>734193119</t>
  </si>
  <si>
    <t>Klapka mezipřírubová uzavírací DN 150 PN 16 do 120°C disk tvárná litina</t>
  </si>
  <si>
    <t>Klapka mezipřírubová uzavírací DN 150 PN 16 do 120°C disk tvárná litinaOstatní přírubové armatury klapky mezipřírubové uzavírací PN 16 do 120°C disk tvárná litina DN 150  
https://podminky.urs.cz/item/CS_URS_2024_01/734193119  
Ostatní přírubové armatury klapky mezipřírubové uzavírací PN 16 do 120°C disk tvárná litina DN 150  
https://podminky.urs.cz/item/CS_URS_2024_01/734193119  
Ostatní přírubové armatury klapky mezipřírubové uzavírací PN 16 do 120°C disk tvárná litina DN 150  
https://podminky.urs.cz/item/CS_URS_2024_01/734193119  
Ostatní přírubové armatury klapky mezipřírubové uzavírací PN 16 do 120°C disk tvárná litina DN 150  
https://podminky.urs.cz/item/CS_URS_2024_01/734193119</t>
  </si>
  <si>
    <t>'1.PP  
14 =14.000 [A] 
''Součet  
Celkem 14=14.000 [B]</t>
  </si>
  <si>
    <t>'1.PP  
32 =32.000 [A] 
''Součet  
Celkem 32=32.000 [B]</t>
  </si>
  <si>
    <t>734192321</t>
  </si>
  <si>
    <t>Klapka přírubová zpětná DN 125 PN 16 do 100°C samočinná</t>
  </si>
  <si>
    <t>Klapka přírubová zpětná DN 125 PN 16 do 100°C samočinnáOstatní přírubové armatury klapky zpětné samočinné PN 16 do 100°C DN 125  
https://podminky.urs.cz/item/CS_URS_2024_01/734192321  
Ostatní přírubové armatury klapky zpětné samočinné PN 16 do 100°C DN 125  
https://podminky.urs.cz/item/CS_URS_2024_01/734192321  
Ostatní přírubové armatury klapky zpětné samočinné PN 16 do 100°C DN 125  
https://podminky.urs.cz/item/CS_URS_2024_01/734192321  
Ostatní přírubové armatury klapky zpětné samočinné PN 16 do 100°C DN 125  
https://podminky.urs.cz/item/CS_URS_2024_01/734192321</t>
  </si>
  <si>
    <t>734192322</t>
  </si>
  <si>
    <t>Klapka přírubová zpětná DN 150 PN 16 do 100°C samočinná</t>
  </si>
  <si>
    <t>Klapka přírubová zpětná DN 150 PN 16 do 100°C samočinnáOstatní přírubové armatury klapky zpětné samočinné PN 16 do 100°C DN 150  
https://podminky.urs.cz/item/CS_URS_2024_01/734192322  
Ostatní přírubové armatury klapky zpětné samočinné PN 16 do 100°C DN 150  
https://podminky.urs.cz/item/CS_URS_2024_01/734192322  
Ostatní přírubové armatury klapky zpětné samočinné PN 16 do 100°C DN 150  
https://podminky.urs.cz/item/CS_URS_2024_01/734192322  
Ostatní přírubové armatury klapky zpětné samočinné PN 16 do 100°C DN 150  
https://podminky.urs.cz/item/CS_URS_2024_01/734192322</t>
  </si>
  <si>
    <t>734111779</t>
  </si>
  <si>
    <t>Ventil přírubový uzavírací přímý DN 150 PN 40 do 400°C ovládaný elektrickým servomotorem</t>
  </si>
  <si>
    <t>Ventil přírubový uzavírací přímý DN 150 PN 40 do 400°C ovládaný elektrickým servomotoremVentily uzavírací přírubové přímé ovládané elektrickým servomotorem PN 40 do 400°C (V 30 113 540) DN 150  
https://podminky.urs.cz/item/CS_URS_2024_01/734111779  
Ventily uzavírací přírubové přímé ovládané elektrickým servomotorem PN 40 do 400°C (V 30 113 540) DN 150  
https://podminky.urs.cz/item/CS_URS_2024_01/734111779  
Ventily uzavírací přírubové přímé ovládané elektrickým servomotorem PN 40 do 400°C (V 30 113 540) DN 150  
https://podminky.urs.cz/item/CS_URS_2024_01/734111779  
Ventily uzavírací přírubové přímé ovládané elektrickým servomotorem PN 40 do 400°C (V 30 113 540) DN 150  
https://podminky.urs.cz/item/CS_URS_2024_01/734111779</t>
  </si>
  <si>
    <t>734191418</t>
  </si>
  <si>
    <t>Ventil přírubový regulační přímý PN 16 do 300°C DN 100</t>
  </si>
  <si>
    <t>Ventil přírubový regulační přímý PN 16 do 300°C DN 100Ostatní přírubové armatury ventily regulační přímé PN 16 do 300°C (V 41 111 616) DN 100  
https://podminky.urs.cz/item/CS_URS_2024_01/734191418  
Ostatní přírubové armatury ventily regulační přímé PN 16 do 300°C (V 41 111 616) DN 100  
https://podminky.urs.cz/item/CS_URS_2024_01/734191418  
Ostatní přírubové armatury ventily regulační přímé PN 16 do 300°C (V 41 111 616) DN 100  
https://podminky.urs.cz/item/CS_URS_2024_01/734191418  
Ostatní přírubové armatury ventily regulační přímé PN 16 do 300°C (V 41 111 616) DN 100  
https://podminky.urs.cz/item/CS_URS_2024_01/734191418</t>
  </si>
  <si>
    <t>734191421</t>
  </si>
  <si>
    <t>Ventil přírubový regulační přímý PN 16 do 300°C DN 125</t>
  </si>
  <si>
    <t>Ventil přírubový regulační přímý PN 16 do 300°C DN 125Ostatní přírubové armatury ventily regulační přímé PN 16 do 300°C (V 41 111 616) DN 125  
https://podminky.urs.cz/item/CS_URS_2024_01/734191421  
Ostatní přírubové armatury ventily regulační přímé PN 16 do 300°C (V 41 111 616) DN 125  
https://podminky.urs.cz/item/CS_URS_2024_01/734191421  
Ostatní přírubové armatury ventily regulační přímé PN 16 do 300°C (V 41 111 616) DN 125  
https://podminky.urs.cz/item/CS_URS_2024_01/734191421  
Ostatní přírubové armatury ventily regulační přímé PN 16 do 300°C (V 41 111 616) DN 125  
https://podminky.urs.cz/item/CS_URS_2024_01/734191421</t>
  </si>
  <si>
    <t>Regulační ventil s omezovačem průtoku a regulací tlak. Diference - s ele pohonem, DN 15, vč. šroubení</t>
  </si>
  <si>
    <t>'7.NP  
0 =0.000 [A] 
''6.NP  
5 =5.000 [B] 
''5.NP  
18 =18.000 [C] 
''4.NP  
22 =22.000 [D] 
''3.NP  
29 =29.000 [E] 
''2.NP  
28 =28.000 [F] 
''mezanin  
13 =13.000 [G] 
''1.NP  
1 =1.000 [H] 
''Součet  
Celkem 116=116.000 [I]</t>
  </si>
  <si>
    <t>Regulační ventil s omezovačem průtoku a regulací tlak. Diference - s ele pohonem, DN 15, vč. šroubeníRegulační ventil s omezovačem průtoku a regulací tlak. Diference - s ele pohonem, DN 15, vč. šroubení  
Regulační ventil s omezovačem průtoku a regulací tlak. Diference - s ele pohonem, DN 15, vč. šroubení  
Regulační ventil s omezovačem průtoku a regulací tlak. Diference - s ele pohonem, DN 15, vč. šroubení  
Regulační ventil s omezovačem průtoku a regulací tlak. Diference - s ele pohonem, DN 15, vč. šroubení</t>
  </si>
  <si>
    <t>Regulační ventil s omezovačem průtoku a regulací tlak. Diference - s ele pohonem, DN 20, vč. šroubení</t>
  </si>
  <si>
    <t>'7.NP  
0 =0.000 [A] 
''6.NP  
0 =0.000 [B] 
''5.NP  
7 =7.000 [C] 
''4.NP  
5 =5.000 [D] 
''3.NP  
4 =4.000 [E] 
''2.NP  
22 =22.000 [F] 
''mezanin  
7 =7.000 [G] 
''1.NP  
2 =2.000 [H] 
''Součet  
Celkem 47=47.000 [I]</t>
  </si>
  <si>
    <t>Regulační ventil s omezovačem průtoku a regulací tlak. Diference - s ele pohonem, DN 20, vč. šroubeníRegulační ventil s omezovačem průtoku a regulací tlak. Diference - s ele pohonem, DN 20, vč. šroubení  
Regulační ventil s omezovačem průtoku a regulací tlak. Diference - s ele pohonem, DN 20, vč. šroubení  
Regulační ventil s omezovačem průtoku a regulací tlak. Diference - s ele pohonem, DN 20, vč. šroubení  
Regulační ventil s omezovačem průtoku a regulací tlak. Diference - s ele pohonem, DN 20, vč. šroubení</t>
  </si>
  <si>
    <t>Regulační ventil s omezovačem průtoku a regulací tlak. Diference - s ele pohonem, DN 25, vč. šroubení</t>
  </si>
  <si>
    <t>'7.NP  
0 =0.000 [A] 
''6.NP  
2 =2.000 [B] 
''5.NP  
4 =4.000 [C] 
''4.NP  
4 =4.000 [D] 
''3.NP  
6 =6.000 [E] 
''2.NP  
6 =6.000 [F] 
''mezanin  
6 =6.000 [G] 
''1.NP  
0 =0.000 [H] 
''Součet  
Celkem 28=28.000 [I]</t>
  </si>
  <si>
    <t>Regulační ventil s omezovačem průtoku a regulací tlak. Diference - s ele pohonem, DN 25, vč. šroubeníRegulační ventil s omezovačem průtoku a regulací tlak. Diference - s ele pohonem, DN 25, vč. šroubení  
Regulační ventil s omezovačem průtoku a regulací tlak. Diference - s ele pohonem, DN 25, vč. šroubení  
Regulační ventil s omezovačem průtoku a regulací tlak. Diference - s ele pohonem, DN 25, vč. šroubení  
Regulační ventil s omezovačem průtoku a regulací tlak. Diference - s ele pohonem, DN 25, vč. šroubení</t>
  </si>
  <si>
    <t>Regulátor diferenčního tlaku, DN 32, vč. šroubení</t>
  </si>
  <si>
    <t>'1.NP  
9 =9.000 [A] 
''Součet  
Celkem 9=9.000 [B]</t>
  </si>
  <si>
    <t>Regulátor diferenčního tlaku, DN 32, vč. šroubeníRegulátor diferenčního tlaku, DN 32, vč. šroubení  
Regulátor diferenčního tlaku, DN 32, vč. šroubení  
Regulátor diferenčního tlaku, DN 32, vč. šroubení  
Regulátor diferenčního tlaku, DN 32, vč. šroubení</t>
  </si>
  <si>
    <t>Regulační vyvažovací ventil s kapilárou a vypouštěním, DN 25, vč. šroubení</t>
  </si>
  <si>
    <t>Regulační vyvažovací ventil s kapilárou a vypouštěním, DN 25, vč. šroubeníRegulační vyvažovací ventil s kapilárou a vypouštěním, DN 25, vč. šroubení  
Regulační vyvažovací ventil s kapilárou a vypouštěním, DN 25, vč. šroubení  
Regulační vyvažovací ventil s kapilárou a vypouštěním, DN 25, vč. šroubení  
Regulační vyvažovací ventil s kapilárou a vypouštěním, DN 25, vč. šroubení</t>
  </si>
  <si>
    <t>734163430</t>
  </si>
  <si>
    <t>Filtr DN 125 PN 16 do 300°C z uhlíkové oceli s vypouštěcí zátkou</t>
  </si>
  <si>
    <t>Filtr DN 125 PN 16 do 300°C z uhlíkové oceli s vypouštěcí zátkouFiltry z uhlíkové oceli s čístícím víkem nebo vypouštěcí zátkou PN 16 do 300°C DN 125  
https://podminky.urs.cz/item/CS_URS_2024_01/734163430  
Filtry z uhlíkové oceli s čístícím víkem nebo vypouštěcí zátkou PN 16 do 300°C DN 125  
https://podminky.urs.cz/item/CS_URS_2024_01/734163430  
Filtry z uhlíkové oceli s čístícím víkem nebo vypouštěcí zátkou PN 16 do 300°C DN 125  
https://podminky.urs.cz/item/CS_URS_2024_01/734163430  
Filtry z uhlíkové oceli s čístícím víkem nebo vypouštěcí zátkou PN 16 do 300°C DN 125  
https://podminky.urs.cz/item/CS_URS_2024_01/734163430</t>
  </si>
  <si>
    <t>734163431</t>
  </si>
  <si>
    <t>Filtr DN 150 PN 16 do 300°C z uhlíkové oceli s vypouštěcí zátkou</t>
  </si>
  <si>
    <t>Filtr DN 150 PN 16 do 300°C z uhlíkové oceli s vypouštěcí zátkouFiltry z uhlíkové oceli s čístícím víkem nebo vypouštěcí zátkou PN 16 do 300°C DN 150  
https://podminky.urs.cz/item/CS_URS_2024_01/734163431  
Filtry z uhlíkové oceli s čístícím víkem nebo vypouštěcí zátkou PN 16 do 300°C DN 150  
https://podminky.urs.cz/item/CS_URS_2024_01/734163431  
Filtry z uhlíkové oceli s čístícím víkem nebo vypouštěcí zátkou PN 16 do 300°C DN 150  
https://podminky.urs.cz/item/CS_URS_2024_01/734163431  
Filtry z uhlíkové oceli s čístícím víkem nebo vypouštěcí zátkou PN 16 do 300°C DN 150  
https://podminky.urs.cz/item/CS_URS_2024_01/734163431</t>
  </si>
  <si>
    <t>734109115</t>
  </si>
  <si>
    <t>Montáž armatury přírubové se dvěma přírubami PN 6 DN 65</t>
  </si>
  <si>
    <t>Montáž armatury přírubové se dvěma přírubami PN 6 DN 65Montáž armatur přírubových se dvěma přírubami PN 6 DN 65  
https://podminky.urs.cz/item/CS_URS_2024_01/734109115  
Montáž armatur přírubových se dvěma přírubami PN 6 DN 65  
https://podminky.urs.cz/item/CS_URS_2024_01/734109115  
Montáž armatur přírubových se dvěma přírubami PN 6 DN 65  
https://podminky.urs.cz/item/CS_URS_2024_01/734109115  
Montáž armatur přírubových se dvěma přírubami PN 6 DN 65  
https://podminky.urs.cz/item/CS_URS_2024_01/734109115</t>
  </si>
  <si>
    <t>SO 07-71-07.04 19.62 =19.620 [A] 
Celkem 19.62=19.620 [B]</t>
  </si>
  <si>
    <t>R015631.904.999</t>
  </si>
  <si>
    <t>Demontáž/vybourání stávajících rozvodů a jednotek pro chlazení</t>
  </si>
  <si>
    <t>R46</t>
  </si>
  <si>
    <t>R47</t>
  </si>
  <si>
    <t>R48</t>
  </si>
  <si>
    <t>'D.A.701.4.3.4  
1 =1.000 [A] 
''Součet  
Celkem 1=1.000 [B]</t>
  </si>
  <si>
    <t>R49</t>
  </si>
  <si>
    <t>R50</t>
  </si>
  <si>
    <t>R51</t>
  </si>
  <si>
    <t>R</t>
  </si>
  <si>
    <t>Vnitřní chladící jednotky Fancoil</t>
  </si>
  <si>
    <t>Podstropní chladící jednotka Fancoil Q= 4,3 kW</t>
  </si>
  <si>
    <t>Podstropní chladící jednotka Fancoil Q= 4,3 kWPodstropní chladící jednotka Fancoil Q= 4,3 kW  
Podstropní chladící jednotka Fancoil Q= 4,3 kW  
Podstropní chladící jednotka Fancoil Q= 4,3 kW  
Podstropní chladící jednotka Fancoil Q= 4,3 kW</t>
  </si>
  <si>
    <t>R38</t>
  </si>
  <si>
    <t>Podstropní chladící jednotka Fancoil Q= 4,0 kW</t>
  </si>
  <si>
    <t>'2.NP  
3 =3.000 [A] 
''Součet  
Celkem 3=3.000 [B]</t>
  </si>
  <si>
    <t>Podstropní chladící jednotka Fancoil Q= 4,0 kWPodstropní chladící jednotka Fancoil Q= 4,0 kW  
Podstropní chladící jednotka Fancoil Q= 4,0 kW  
Podstropní chladící jednotka Fancoil Q= 4,0 kW  
Podstropní chladící jednotka Fancoil Q= 4,0 kW</t>
  </si>
  <si>
    <t>R39</t>
  </si>
  <si>
    <t>Podstropní chladící jednotka Fancoil Q= 2,8 kW</t>
  </si>
  <si>
    <t>Podstropní chladící jednotka Fancoil Q= 2,8 kWPodstropní chladící jednotka Fancoil Q= 2,8 kW  
Podstropní chladící jednotka Fancoil Q= 2,8 kW  
Podstropní chladící jednotka Fancoil Q= 2,8 kW  
Podstropní chladící jednotka Fancoil Q= 2,8 kW</t>
  </si>
  <si>
    <t>R40</t>
  </si>
  <si>
    <t>Podstropní chladící jednotka Fancoil Q= 2,2 kW</t>
  </si>
  <si>
    <t>'6.NP  
5 =5.000 [A] 
''5.NP  
18 =18.000 [B] 
''4.NP  
23 =23.000 [C] 
''3.NP  
25 =25.000 [D] 
''2.NP  
28 =28.000 [E] 
''mezanin  
8 =8.000 [F] 
''1.NP  
1 =1.000 [G] 
''Součet  
Celkem 108=108.000 [H]</t>
  </si>
  <si>
    <t>Podstropní chladící jednotka Fancoil Q= 2,2 kWPodstropní chladící jednotka Fancoil Q= 2,2 kW  
Podstropní chladící jednotka Fancoil Q= 2,2 kW  
Podstropní chladící jednotka Fancoil Q= 2,2 kW  
Podstropní chladící jednotka Fancoil Q= 2,2 kW</t>
  </si>
  <si>
    <t>R41</t>
  </si>
  <si>
    <t>Podstropní chladící jednotka Fancoil Q= 1,5 kW</t>
  </si>
  <si>
    <t>'3.NP  
4 =4.000 [A] 
''2.NP  
0 =0.000 [B] 
''mezanin  
5 =5.000 [C] 
''1.NP  
0 =0.000 [D] 
''Součet  
Celkem 9=9.000 [E]</t>
  </si>
  <si>
    <t>Podstropní chladící jednotka Fancoil Q= 1,5 kWPodstropní chladící jednotka Fancoil Q= 1,5 kW  
Podstropní chladící jednotka Fancoil Q= 1,5 kW  
Podstropní chladící jednotka Fancoil Q= 1,5 kW  
Podstropní chladící jednotka Fancoil Q= 1,5 kW</t>
  </si>
  <si>
    <t>R42</t>
  </si>
  <si>
    <t>Podstropní chladící jednotka Fancoil Q= 5,0 kW</t>
  </si>
  <si>
    <t>'6.NP  
2 =2.000 [A] 
''5.NP  
4 =4.000 [B] 
''4.NP  
4 =4.000 [C] 
''3.NP  
6 =6.000 [D] 
''2.NP  
6 =6.000 [E] 
''mezanin  
6 =6.000 [F] 
''1.NP  
0 =0.000 [G] 
''Součet  
Celkem 28=28.000 [H]</t>
  </si>
  <si>
    <t>Podstropní chladící jednotka Fancoil Q= 5,0 kWPodstropní chladící jednotka Fancoil Q= 5,0 kW  
Podstropní chladící jednotka Fancoil Q= 5,0 kW  
Podstropní chladící jednotka Fancoil Q= 5,0 kW  
Podstropní chladící jednotka Fancoil Q= 5,0 kW</t>
  </si>
  <si>
    <t>R43</t>
  </si>
  <si>
    <t>Kazetová chladící jednotka Fancoil Q= 2,8 kW</t>
  </si>
  <si>
    <t>'1.NP  
2 =2.000 [A] 
''Součet  
Celkem 2=2.000 [B]</t>
  </si>
  <si>
    <t>Kazetová chladící jednotka Fancoil Q= 2,8 kWKazetová chladící jednotka Fancoil Q= 2,8 kW  
Kazetová chladící jednotka Fancoil Q= 2,8 kW  
Kazetová chladící jednotka Fancoil Q= 2,8 kW  
Kazetová chladící jednotka Fancoil Q= 2,8 kW</t>
  </si>
  <si>
    <t>R44</t>
  </si>
  <si>
    <t>Tlaková připojovací hadice</t>
  </si>
  <si>
    <t>'7.NP  
0 =0.000 [A] 
''6.NP  
14 =14.000 [B] 
''5.NP  
58 =58.000 [C] 
''4.NP  
62 =62.000 [D] 
''3.NP  
78 =78.000 [E] 
''2.NP  
112 =112.000 [F] 
''mezanin  
52 =52.000 [G] 
''1.NP  
6 =6.000 [H] 
''Součet  
Celkem 382=382.000 [I]</t>
  </si>
  <si>
    <t>Tlaková připojovací hadiceTlaková připojovací hadice  
Tlaková připojovací hadice  
Tlaková připojovací hadice  
Tlaková připojovací hadice</t>
  </si>
  <si>
    <t>R45</t>
  </si>
  <si>
    <t>Standaretní kabelový ovladač k vnitřním jednotkám, vč. Propojení (v místnostech s komunikativními regulátory nebude dodáno)</t>
  </si>
  <si>
    <t>'7.NP  
0 =0.000 [A] 
''6.NP  
7 =7.000 [B] 
''5.NP  
29 =29.000 [C] 
''4.NP  
31 =31.000 [D] 
''3.NP  
39 =39.000 [E] 
''2.NP  
56 =56.000 [F] 
''mezanin  
26 =26.000 [G] 
''1.NP  
3 =3.000 [H] 
''Součet  
Celkem 191=191.000 [I]</t>
  </si>
  <si>
    <t>Standaretní kabelový ovladač k vnitřním jednotkám, vč. Propojení (v místnostech s komunikativními regulátory nebude dodáno)Standaretní kabelový ovladač k vnitřním jednotkám, vč. Propojení (v místnostech s komunikativními regulátory nebude dodáno)  
Standaretní kabelový ovladač k vnitřním jednotkám, vč. Propojení (v místnostech s komunikativními regulátory nebude dodáno)  
Standaretní kabelový ovladač k vnitřním jednotkám, vč. Propojení (v místnostech s komunikativními regulátory nebude dodáno)  
Standaretní kabelový ovladač k vnitřním jednotkám, vč. Propojení (v místnostech s komunikativními regulátory nebude dodáno)</t>
  </si>
  <si>
    <t>Vedlejsí rozpočtové náklady</t>
  </si>
  <si>
    <t>R52</t>
  </si>
  <si>
    <t>9987511CH</t>
  </si>
  <si>
    <t>Přesun hmot tonážní pro chlazení v objektech v přes 24 do 36 m</t>
  </si>
  <si>
    <t xml:space="preserve">  SO 07-71-07.0.5</t>
  </si>
  <si>
    <t>Vzduchotechnika</t>
  </si>
  <si>
    <t>SO 07-71-07.0.5</t>
  </si>
  <si>
    <t>SO 07-71-07.04 0.35 =0.350 [A] 
Celkem 0.35=0.350 [B]</t>
  </si>
  <si>
    <t>R015631.905.999</t>
  </si>
  <si>
    <t>Demontáž/vybourání stávajících rozvodů a jednotek klimatizace</t>
  </si>
  <si>
    <t>Zař. č. 523 - WC v 1.np pravé věže</t>
  </si>
  <si>
    <t>523.1.1 Radiální ventilátor do kruhového potrubí</t>
  </si>
  <si>
    <t>523.1.1 Radiální ventilátor do kruhového potrubíRadiální ventilátor do kruhového spiro potrubí s dozadu zahnutými lopatkami, motor asynchronní s vnějším rotorem, krytí IP 44, skříň vyrobená z plastu, montáž v každé poloze osy ventilátoru, d=100 mm, V=100 m3/h, dp=200Pa  
Radiální ventilátor do kruhového spiro potrubí s dozadu zahnutými lopatkami, motor asynchronní s vnějším rotorem, krytí IP 44, skříň vyrobená z plastu, montáž v každé poloze osy ventilátoru, d=100 mm, V=100 m3/h, dp=200Pa  
Radiální ventilátor do kruhového spiro potrubí s dozadu zahnutými lopatkami, motor asynchronní s vnějším rotorem, krytí IP 44, skříň vyrobená z plastu, montáž v každé poloze osy ventilátoru, d=100 mm, V=100 m3/h, dp=200Pa  
Radiální ventilátor do kruhového spiro potrubí s dozadu zahnutými lopatkami, motor asynchronní s vnějším rotorem, krytí IP 44, skříň vyrobená z plastu, montáž v každé poloze osy ventilátoru, d=100 mm, V=100 m3/h, dp=200Pa</t>
  </si>
  <si>
    <t>751122091</t>
  </si>
  <si>
    <t>Montáž ventilátoru radiálního nízkotlakého potrubního základního do kruhového potrubí D do 100 mm</t>
  </si>
  <si>
    <t>Montáž ventilátoru radiálního nízkotlakého potrubního základního do kruhového potrubí D do 100 mmMontáž ventilátoru radiálního nízkotlakého potrubního základního do kruhového potrubí, průměru do 100 mm  
https://podminky.urs.cz/item/CS_URS_2024_01/751122091  
Montáž ventilátoru radiálního nízkotlakého potrubního základního do kruhového potrubí, průměru do 100 mm  
https://podminky.urs.cz/item/CS_URS_2024_01/751122091  
Montáž ventilátoru radiálního nízkotlakého potrubního základního do kruhového potrubí, průměru do 100 mm  
https://podminky.urs.cz/item/CS_URS_2024_01/751122091  
Montáž ventilátoru radiálního nízkotlakého potrubního základního do kruhového potrubí, průměru do 100 mm  
https://podminky.urs.cz/item/CS_URS_2024_01/751122091</t>
  </si>
  <si>
    <t>523.1.1.1 Svěrná spona D=100 mm</t>
  </si>
  <si>
    <t>523.1.1.1 Svěrná spona D=100 mmSvěrná spona s pružnou výstelkou pro spojování potrubního ventilátoru a potrubí. Materiál: galvanizovaná ocel  
Svěrná spona s pružnou výstelkou pro spojování potrubního ventilátoru a potrubí. Materiál: galvanizovaná ocel  
Svěrná spona s pružnou výstelkou pro spojování potrubního ventilátoru a potrubí. Materiál: galvanizovaná ocel  
Svěrná spona s pružnou výstelkou pro spojování potrubního ventilátoru a potrubí. Materiál: galvanizovaná ocel</t>
  </si>
  <si>
    <t>751514679.2</t>
  </si>
  <si>
    <t>Montáž škrtící klapky nebo zpětné klapky do plechového potrubí kruhové bez příruby D do 100 mm</t>
  </si>
  <si>
    <t>Montáž škrtící klapky nebo zpětné klapky do plechového potrubí kruhové bez příruby D do 100 mmMontáž škrtící klapky nebo zpětné klapky do plechového potrubí kruhové bez příruby, průměru do 100 mm  
https://podminky.urs.cz/item/CS_URS_2024_01/751514679.2  
Montáž škrtící klapky nebo zpětné klapky do plechového potrubí kruhové bez příruby, průměru do 100 mm  
https://podminky.urs.cz/item/CS_URS_2024_01/751514679.2  
Montáž škrtící klapky nebo zpětné klapky do plechového potrubí kruhové bez příruby, průměru do 100 mm  
https://podminky.urs.cz/item/CS_URS_2024_01/751514679.2  
Montáž škrtící klapky nebo zpětné klapky do plechového potrubí kruhové bez příruby, průměru do 100 mm  
https://podminky.urs.cz/item/CS_URS_2024_01/751514679.2</t>
  </si>
  <si>
    <t>42976001</t>
  </si>
  <si>
    <t>tlumič hluku kruhový Pz, D 100mm, l=1000mm</t>
  </si>
  <si>
    <t>tlumič hluku kruhový Pz, D 100mm, l=1000mmtlumič hluku kruhový Pz, D 100mm, l=1000mm  
tlumič hluku kruhový Pz, D 100mm, l=1000mm  
tlumič hluku kruhový Pz, D 100mm, l=1000mm  
tlumič hluku kruhový Pz, D 100mm, l=1000mm</t>
  </si>
  <si>
    <t>751344111</t>
  </si>
  <si>
    <t>Montáž tlumiče hluku pro kruhové potrubí D do 100 mm</t>
  </si>
  <si>
    <t>Montáž tlumiče hluku pro kruhové potrubí D do 100 mmMontáž tlumičů hluku pro kruhové potrubí, průměru do 100 mm  
https://podminky.urs.cz/item/CS_URS_2024_01/751344111  
Montáž tlumičů hluku pro kruhové potrubí, průměru do 100 mm  
https://podminky.urs.cz/item/CS_URS_2024_01/751344111  
Montáž tlumičů hluku pro kruhové potrubí, průměru do 100 mm  
https://podminky.urs.cz/item/CS_URS_2024_01/751344111  
Montáž tlumičů hluku pro kruhové potrubí, průměru do 100 mm  
https://podminky.urs.cz/item/CS_URS_2024_01/751344111</t>
  </si>
  <si>
    <t>42981002.2</t>
  </si>
  <si>
    <t>523.6.1 Reg. klapka do kruhového potrubí bez přírub d=100 mm</t>
  </si>
  <si>
    <t>1PP 1 =1.000 [A] 
''Součet  
Celkem 1=1.000 [B]</t>
  </si>
  <si>
    <t>523.6.1 Reg. klapka do kruhového potrubí bez přírub d=100 mmRegulační klapka kruhová, jednolistá, pro instalaci do spiropotrubí (bez přírub), s břitovým těsněním, materiál listu, pláště, ovl. páky a aretace pozinovaný plech, osa klapky a aretační šroub pozinkovaná ocel d= 125 mm  
Regulační klapka kruhová, jednolistá, pro instalaci do spiropotrubí (bez přírub), s břitovým těsněním, materiál listu, pláště, ovl. páky a aretace pozinovaný plech, osa klapky a aretační šroub pozinkovaná ocel d= 125 mm  
Regulační klapka kruhová, jednolistá, pro instalaci do spiropotrubí (bez přírub), s břitovým těsněním, materiál listu, pláště, ovl. páky a aretace pozinovaný plech, osa klapky a aretační šroub pozinkovaná ocel d= 125 mm  
Regulační klapka kruhová, jednolistá, pro instalaci do spiropotrubí (bez přírub), s břitovým těsněním, materiál listu, pláště, ovl. páky a aretace pozinovaný plech, osa klapky a aretační šroub pozinkovaná ocel d= 125 mm</t>
  </si>
  <si>
    <t>751514679.3</t>
  </si>
  <si>
    <t>Montáž škrtící klapky nebo zpětné klapky do plechového potrubí kruhové bez příruby D do 100 mmMontáž škrtící klapky nebo zpětné klapky do plechového potrubí kruhové bez příruby, průměru do 100 mm  
https://podminky.urs.cz/item/CS_URS_2024_01/751514679.3  
Montáž škrtící klapky nebo zpětné klapky do plechového potrubí kruhové bez příruby, průměru do 100 mm  
https://podminky.urs.cz/item/CS_URS_2024_01/751514679.3  
Montáž škrtící klapky nebo zpětné klapky do plechového potrubí kruhové bez příruby, průměru do 100 mm  
https://podminky.urs.cz/item/CS_URS_2024_01/751514679.3  
Montáž škrtící klapky nebo zpětné klapky do plechového potrubí kruhové bez příruby, průměru do 100 mm  
https://podminky.urs.cz/item/CS_URS_2024_01/751514679.3</t>
  </si>
  <si>
    <t>523.6.2 Zpětná klapka D=100 mm</t>
  </si>
  <si>
    <t>523.6.2 Zpětná klapka D=100 mmZpětná motýlová pružinová klapka pro montáž do spiro potrubí, s pryžovou dosedací plochou na těsnící prstenec, materiál galvanizovaný plech, D=125 mm  
Zpětná motýlová pružinová klapka pro montáž do spiro potrubí, s pryžovou dosedací plochou na těsnící prstenec, materiál galvanizovaný plech, D=125 mm  
Zpětná motýlová pružinová klapka pro montáž do spiro potrubí, s pryžovou dosedací plochou na těsnící prstenec, materiál galvanizovaný plech, D=125 mm  
Zpětná motýlová pružinová klapka pro montáž do spiro potrubí, s pryžovou dosedací plochou na těsnící prstenec, materiál galvanizovaný plech, D=125 mm</t>
  </si>
  <si>
    <t>42972206.4</t>
  </si>
  <si>
    <t>523.8.1Talířový ventil pro odvod vzduchu d=100 mm</t>
  </si>
  <si>
    <t>523.8.1Talířový ventil pro odvod vzduchu d=100 mmVentil pro odvod vzduchu se stavitelnou polohou středového talíře materiál vnějšího prstence a talíře ocelový plech s elektrostaticky nanášenou práškovou barvou, materiál stavitelného ústrojí (šroub talíře a matice) pozinkovaná ocel, materiál připojovacího rámečku pozink plech  
Ventil pro odvod vzduchu se stavitelnou polohou středového talíře materiál vnějšího prstence a talíře ocelový plech s elektrostaticky nanášenou práškovou barvou, materiál stavitelného ústrojí (šroub talíře a matice) pozinkovaná ocel, materiál připojovacího rámečku pozink plech  
Ventil pro odvod vzduchu se stavitelnou polohou středového talíře materiál vnějšího prstence a talíře ocelový plech s elektrostaticky nanášenou práškovou barvou, materiál stavitelného ústrojí (šroub talíře a matice) pozinkovaná ocel, materiál připojovacího rámečku pozink plech  
Ventil pro odvod vzduchu se stavitelnou polohou středového talíře materiál vnějšího prstence a talíře ocelový plech s elektrostaticky nanášenou práškovou barvou, materiál stavitelného ústrojí (šroub talíře a matice) pozinkovaná ocel, materiál připojovacího rámečku pozink plech</t>
  </si>
  <si>
    <t>751322011.1</t>
  </si>
  <si>
    <t>Montáž talířového ventilu D do 100 mm</t>
  </si>
  <si>
    <t>Montáž talířového ventilu D do 100 mmMontáž talířových ventilů, anemostatů, dýz talířového ventilu, průměru do 100 mm  
https://podminky.urs.cz/item/CS_URS_2024_01/751322011.1  
Montáž talířových ventilů, anemostatů, dýz talířového ventilu, průměru do 100 mm  
https://podminky.urs.cz/item/CS_URS_2024_01/751322011.1  
Montáž talířových ventilů, anemostatů, dýz talířového ventilu, průměru do 100 mm  
https://podminky.urs.cz/item/CS_URS_2024_01/751322011.1  
Montáž talířových ventilů, anemostatů, dýz talířového ventilu, průměru do 100 mm  
https://podminky.urs.cz/item/CS_URS_2024_01/751322011.1</t>
  </si>
  <si>
    <t>751510041</t>
  </si>
  <si>
    <t>523.30 Spiro potrubí vč. tvarovek do  průměru 100 mm/30% tvar</t>
  </si>
  <si>
    <t>523.30 Spiro potrubí vč. tvarovek do  průměru 100 mm/30% tvarKruhové potrubí stáčené z pásů pozink plechu, obecné označení 'SPIRO', včetně tvarovek, spojování pomocí vnitřních a vnějších spojek s břitovým těsněním, zavěšované po 3m pomocí kruhových objímek s pružnou výstelkou na závitovou tyč kotvenou do hmoždinky ve stavební konstrukci. Třída těsnosti ATC5 podle ČSN EN 16 798-3  
Kruhové potrubí stáčené z pásů pozink plechu, obecné označení 'SPIRO', včetně tvarovek, spojování pomocí vnitřních a vnějších spojek s břitovým těsněním, zavěšované po 3m pomocí kruhových objímek s pružnou výstelkou na závitovou tyč kotvenou do hmoždinky ve stavební konstrukci. Třída těsnosti ATC5 podle ČSN EN 16 798-3  
Kruhové potrubí stáčené z pásů pozink plechu, obecné označení 'SPIRO', včetně tvarovek, spojování pomocí vnitřních a vnějších spojek s břitovým těsněním, zavěšované po 3m pomocí kruhových objímek s pružnou výstelkou na závitovou tyč kotvenou do hmoždinky ve stavební konstrukci. Třída těsnosti ATC5 podle ČSN EN 16 798-3  
Kruhové potrubí stáčené z pásů pozink plechu, obecné označení 'SPIRO', včetně tvarovek, spojování pomocí vnitřních a vnějších spojek s břitovým těsněním, zavěšované po 3m pomocí kruhových objímek s pružnou výstelkou na závitovou tyč kotvenou do hmoždinky ve stavební konstrukci. Třída těsnosti ATC5 podle ČSN EN 16 798-3</t>
  </si>
  <si>
    <t>Měření množství vzduchu a zaregulování systému, včetně protokolu</t>
  </si>
  <si>
    <t>Měření množství vzduchu a zaregulování systému, včetně protokoluMěření množství vzduchu a zaregulování systému, včetně protokolu  
Měření množství vzduchu a zaregulování systému, včetně protokolu  
Měření množství vzduchu a zaregulování systému, včetně protokolu  
Měření množství vzduchu a zaregulování systému, včetně protokolu</t>
  </si>
  <si>
    <t>Měření hluku, vč. protokolu</t>
  </si>
  <si>
    <t>Měření hluku, vč. protokoluMěření hluku, vč. protokolu  
Měření hluku, vč. protokolu  
Měření hluku, vč. protokolu  
Měření hluku, vč. protokolu</t>
  </si>
  <si>
    <t>Spojovací, kotevní a těsnicí materiál</t>
  </si>
  <si>
    <t>Spojovací, kotevní a těsnicí materiálSpojovací, kotevní a těsnicí materiál  
Spojovací, kotevní a těsnicí materiál  
Spojovací, kotevní a těsnicí materiál  
Spojovací, kotevní a těsnicí materiál</t>
  </si>
  <si>
    <t>Realizační dokumentaceDodavatelská dokumentace  
Dodavatelská dokumentace  
Dodavatelská dokumentace  
Dodavatelská dokumentace</t>
  </si>
  <si>
    <t>Zařízení č.516 - veřejná WC 1PP</t>
  </si>
  <si>
    <t>R1</t>
  </si>
  <si>
    <t>Vzduchotechnická jednotka VP/Vo=1865/1715 m3/h</t>
  </si>
  <si>
    <t>Vzduchotechnická jednotka VP/Vo=1865/1715 m3/h516.1.1 Větrací setavná jednotka v podstropním provedení, strana přípojek pravá po směru přiváděného vznuchu  VP/Vo=1865/1715 m3/h, dpext=500/500 Pa ve složení - přívod vzduchu:čelní panel s pružnou manžetou a klapkou, filtr G4, deskový rekuperátor s obtokovou klapkou 1865/1715 m3/h, te=-15°C, to=18°C, vodní ohřívač dtw=70/50°C, dtL=+5/+18°C, ventilátor s volným kolem, 1865m3/h, dpcext=500Pa motor EC nebo AC+frekvenční měnič, regulátor na konstantní průtok, čelní panel s pružnou manžetou, odvod vzduchu: čelní panrl s manžetou a klapkou, filtr G4, deskový rekuperátor,  ventilátor s volným kolem,V=1715m3/h, dpext=500Pa motor EC nebo AC+frekvenční měnič, regulátor na konstantní průtok, čelní panel s pružnou manžetou,  
516.1.1 Větrací setavná jednotka v podstropním provedení, strana přípojek pravá po směru přiváděného vznuchu  VP/Vo=1865/1715 m3/h, dpext=500/500 Pa ve složení - přívod vzduchu:čelní panel s pružnou manžetou a klapkou, filtr G4, deskový rekuperátor s obtokovou klapkou 1865/1715 m3/h, te=-15°C, to=18°C, vodní ohřívač dtw=70/50°C, dtL=+5/+18°C, ventilátor s volným kolem, 1865m3/h, dpcext=500Pa motor EC nebo AC+frekvenční měnič, regulátor na konstantní průtok, čelní panel s pružnou manžetou, odvod vzduchu: čelní panrl s manžetou a klapkou, filtr G4, deskový rekuperátor,  ventilátor s volným kolem,V=1715m3/h, dpext=500Pa motor EC nebo AC+frekvenční měnič, regulátor na konstantní průtok, čelní panel s pružnou manžetou,  
516.1.1 Větrací setavná jednotka v podstropním provedení, strana přípojek pravá po směru přiváděného vznuchu  VP/Vo=1865/1715 m3/h, dpext=500/500 Pa ve složení - přívod vzduchu:čelní panel s pružnou manžetou a klapkou, filtr G4, deskový rekuperátor s obtokovou klapkou 1865/1715 m3/h, te=-15°C, to=18°C, vodní ohřívač dtw=70/50°C, dtL=+5/+18°C, ventilátor s volným kolem, 1865m3/h, dpcext=500Pa motor EC nebo AC+frekvenční měnič, regulátor na konstantní průtok, čelní panel s pružnou manžetou, odvod vzduchu: čelní panrl s manžetou a klapkou, filtr G4, deskový rekuperátor,  ventilátor s volným kolem,V=1715m3/h, dpext=500Pa motor EC nebo AC+frekvenční měnič, regulátor na konstantní průtok, čelní panel s pružnou manžetou,  
516.1.1 Větrací setavná jednotka v podstropním provedení, strana přípojek pravá po směru přiváděného vznuchu  VP/Vo=1865/1715 m3/h, dpext=500/500 Pa ve složení - přívod vzduchu:čelní panel s pružnou manžetou a klapkou, filtr G4, deskový rekuperátor s obtokovou klapkou 1865/1715 m3/h, te=-15°C, to=18°C, vodní ohřívač dtw=70/50°C, dtL=+5/+18°C, ventilátor s volným kolem, 1865m3/h, dpcext=500Pa motor EC nebo AC+frekvenční měnič, regulátor na konstantní průtok, čelní panel s pružnou manžetou, odvod vzduchu: čelní panrl s manžetou a klapkou, filtr G4, deskový rekuperátor,  ventilátor s volným kolem,V=1715m3/h, dpext=500Pa motor EC nebo AC+frekvenční měnič, regulátor na konstantní průtok, čelní panel s pružnou manžetou,</t>
  </si>
  <si>
    <t>751611116</t>
  </si>
  <si>
    <t>Montáž centrální vzduchotechnické jednotky s rekuperací tepla stojaté s výměnou vzduchu přes 1000 do 5000 m3/h</t>
  </si>
  <si>
    <t>Montáž centrální vzduchotechnické jednotky s rekuperací tepla stojaté s výměnou vzduchu přes 1000 do 5000 m3/hMontáž vzduchotechnické jednotky s rekuperací tepla centrální stojaté s výměnou vzduchu přes 1000 do 5000 m3/h  
https://podminky.urs.cz/item/CS_URS_2024_01/751611116  
Montáž vzduchotechnické jednotky s rekuperací tepla centrální stojaté s výměnou vzduchu přes 1000 do 5000 m3/h  
https://podminky.urs.cz/item/CS_URS_2024_01/751611116  
Montáž vzduchotechnické jednotky s rekuperací tepla centrální stojaté s výměnou vzduchu přes 1000 do 5000 m3/h  
https://podminky.urs.cz/item/CS_URS_2024_01/751611116  
Montáž vzduchotechnické jednotky s rekuperací tepla centrální stojaté s výměnou vzduchu přes 1000 do 5000 m3/h  
https://podminky.urs.cz/item/CS_URS_2024_01/751611116</t>
  </si>
  <si>
    <t>R2</t>
  </si>
  <si>
    <t>Kulisový tlumič hluku šxv=100x315 mm, délka 1500 mm</t>
  </si>
  <si>
    <t>Kulisový tlumič hluku šxv=100x315 mm, délka 1500 mmKulisový tlumič hluku šxv=100x315 mm, délka 1500 mm, kašírované provedení  
Kulisový tlumič hluku šxv=100x315 mm, délka 1500 mm, kašírované provedení  
Kulisový tlumič hluku šxv=100x315 mm, délka 1500 mm, kašírované provedení  
Kulisový tlumič hluku šxv=100x315 mm, délka 1500 mm, kašírované provedení</t>
  </si>
  <si>
    <t>751344121</t>
  </si>
  <si>
    <t>Montáž tlumiče hluku pro čtyřhranné potrubí do 0,150 m2</t>
  </si>
  <si>
    <t>Montáž tlumiče hluku pro čtyřhranné potrubí do 0,150 m2Montáž tlumičů hluku pro čtyřhranné potrubí, průřezu do 0,150 m2  
https://podminky.urs.cz/item/CS_URS_2024_01/751344121  
Montáž tlumičů hluku pro čtyřhranné potrubí, průřezu do 0,150 m2  
https://podminky.urs.cz/item/CS_URS_2024_01/751344121  
Montáž tlumičů hluku pro čtyřhranné potrubí, průřezu do 0,150 m2  
https://podminky.urs.cz/item/CS_URS_2024_01/751344121  
Montáž tlumičů hluku pro čtyřhranné potrubí, průřezu do 0,150 m2  
https://podminky.urs.cz/item/CS_URS_2024_01/751344121</t>
  </si>
  <si>
    <t>42981002</t>
  </si>
  <si>
    <t>klapka kruhová regulační Pz D 125mm</t>
  </si>
  <si>
    <t>klapka kruhová regulační Pz D 125mmklapka kruhová regulační Pz D 125mm  
klapka kruhová regulační Pz D 125mm  
klapka kruhová regulační Pz D 125mm  
klapka kruhová regulační Pz D 125mm</t>
  </si>
  <si>
    <t>751514679</t>
  </si>
  <si>
    <t>Montáž škrtící klapky nebo zpětné klapky do plechového potrubí kruhové bez příruby D přes 100 do 200 mm</t>
  </si>
  <si>
    <t>Montáž škrtící klapky nebo zpětné klapky do plechového potrubí kruhové bez příruby D přes 100 do 200 mmMontáž škrtící klapky nebo zpětné klapky do plechového potrubí kruhové bez příruby, průměru přes 100 do 200 mm  
https://podminky.urs.cz/item/CS_URS_2024_01/751514679  
Montáž škrtící klapky nebo zpětné klapky do plechového potrubí kruhové bez příruby, průměru přes 100 do 200 mm  
https://podminky.urs.cz/item/CS_URS_2024_01/751514679  
Montáž škrtící klapky nebo zpětné klapky do plechového potrubí kruhové bez příruby, průměru přes 100 do 200 mm  
https://podminky.urs.cz/item/CS_URS_2024_01/751514679  
Montáž škrtící klapky nebo zpětné klapky do plechového potrubí kruhové bez příruby, průměru přes 100 do 200 mm  
https://podminky.urs.cz/item/CS_URS_2024_01/751514679</t>
  </si>
  <si>
    <t>42981004</t>
  </si>
  <si>
    <t>klapka kruhová regulační Pz D 160mm</t>
  </si>
  <si>
    <t>klapka kruhová regulační Pz D 160mmklapka kruhová regulační Pz D 160mm  
klapka kruhová regulační Pz D 160mm  
klapka kruhová regulační Pz D 160mm  
klapka kruhová regulační Pz D 160mm</t>
  </si>
  <si>
    <t>42981005</t>
  </si>
  <si>
    <t>klapka kruhová regulační Pz D 180mm</t>
  </si>
  <si>
    <t>klapka kruhová regulační Pz D 180mmklapka kruhová regulační Pz D 180mm  
klapka kruhová regulační Pz D 180mm  
klapka kruhová regulační Pz D 180mm  
klapka kruhová regulační Pz D 180mm</t>
  </si>
  <si>
    <t>42981006R</t>
  </si>
  <si>
    <t>Reg. klapka do kruhového potrubí bez přírub d=200 mm</t>
  </si>
  <si>
    <t>Reg. klapka do kruhového potrubí bez přírub d=200 mm516.6.4  Regulační klapka kruhová, jednolistá, pro instalaci do spiropotrubí (bez přírub), s břitovým těsněním, materiál listu, pláště, ovl. páky a aretace pozinovaný plech, osa klapky a aretační šroub pozinkovaná ocel d=200 mm  
516.6.4  Regulační klapka kruhová, jednolistá, pro instalaci do spiropotrubí (bez přírub), s břitovým těsněním, materiál listu, pláště, ovl. páky a aretace pozinovaný plech, osa klapky a aretační šroub pozinkovaná ocel d=200 mm  
516.6.4  Regulační klapka kruhová, jednolistá, pro instalaci do spiropotrubí (bez přírub), s břitovým těsněním, materiál listu, pláště, ovl. páky a aretace pozinovaný plech, osa klapky a aretační šroub pozinkovaná ocel d=200 mm  
516.6.4  Regulační klapka kruhová, jednolistá, pro instalaci do spiropotrubí (bez přírub), s břitovým těsněním, materiál listu, pláště, ovl. páky a aretace pozinovaný plech, osa klapky a aretační šroub pozinkovaná ocel d=200 mm</t>
  </si>
  <si>
    <t>42981008</t>
  </si>
  <si>
    <t>klapka kruhová regulační Pz D 280mm</t>
  </si>
  <si>
    <t>klapka kruhová regulační Pz D 280mmklapka kruhová regulační Pz D 280mm  
klapka kruhová regulační Pz D 280mm  
klapka kruhová regulační Pz D 280mm  
klapka kruhová regulační Pz D 280mm</t>
  </si>
  <si>
    <t>751514680</t>
  </si>
  <si>
    <t>Montáž škrtící klapky nebo zpětné klapky do plechového potrubí kruhové bez příruby D přes 200 do 300 mm</t>
  </si>
  <si>
    <t>Montáž škrtící klapky nebo zpětné klapky do plechového potrubí kruhové bez příruby D přes 200 do 300 mmMontáž škrtící klapky nebo zpětné klapky do plechového potrubí kruhové bez příruby, průměru přes 200 do 300 mm  
https://podminky.urs.cz/item/CS_URS_2024_01/751514680  
Montáž škrtící klapky nebo zpětné klapky do plechového potrubí kruhové bez příruby, průměru přes 200 do 300 mm  
https://podminky.urs.cz/item/CS_URS_2024_01/751514680  
Montáž škrtící klapky nebo zpětné klapky do plechového potrubí kruhové bez příruby, průměru přes 200 do 300 mm  
https://podminky.urs.cz/item/CS_URS_2024_01/751514680  
Montáž škrtící klapky nebo zpětné klapky do plechového potrubí kruhové bez příruby, průměru přes 200 do 300 mm  
https://podminky.urs.cz/item/CS_URS_2024_01/751514680</t>
  </si>
  <si>
    <t>42972217</t>
  </si>
  <si>
    <t>anemostat vířivý pro přívod/odvod vzduchu čtvercový ocelový bílý 400x400mm 16 lamel</t>
  </si>
  <si>
    <t>anemostat vířivý pro přívod/odvod vzduchu čtvercový ocelový bílý 400x400mm 16 lamelanemostat vířivý pro přívod/odvod vzduchu čtvercový ocelový bílý 400x400mm 16 lamel  
anemostat vířivý pro přívod/odvod vzduchu čtvercový ocelový bílý 400x400mm 16 lamel  
anemostat vířivý pro přívod/odvod vzduchu čtvercový ocelový bílý 400x400mm 16 lamel  
anemostat vířivý pro přívod/odvod vzduchu čtvercový ocelový bílý 400x400mm 16 lamel</t>
  </si>
  <si>
    <t>42972857</t>
  </si>
  <si>
    <t>plenum box pro anemostat přívodní s regulační klapkou a perf.plechem Pz D 160mm</t>
  </si>
  <si>
    <t>plenum box pro anemostat přívodní s regulační klapkou a perf.plechem Pz D 160mmplenum box pro anemostat přívodní s regulační klapkou a perf.plechem Pz D 160mm  
plenum box pro anemostat přívodní s regulační klapkou a perf.plechem Pz D 160mm  
plenum box pro anemostat přívodní s regulační klapkou a perf.plechem Pz D 160mm  
plenum box pro anemostat přívodní s regulační klapkou a perf.plechem Pz D 160mm</t>
  </si>
  <si>
    <t>751322131</t>
  </si>
  <si>
    <t>Montáž anemostatu čtvercového vířivého se skříní do 0,100 m2</t>
  </si>
  <si>
    <t>Montáž anemostatu čtvercového vířivého se skříní do 0,100 m2Montáž talířových ventilů, anemostatů, dýz anemostatu čtvercového vířivého se skříní, průřezu do 0,100 m2  
https://podminky.urs.cz/item/CS_URS_2024_01/751322131  
Montáž talířových ventilů, anemostatů, dýz anemostatu čtvercového vířivého se skříní, průřezu do 0,100 m2  
https://podminky.urs.cz/item/CS_URS_2024_01/751322131  
Montáž talířových ventilů, anemostatů, dýz anemostatu čtvercového vířivého se skříní, průřezu do 0,100 m2  
https://podminky.urs.cz/item/CS_URS_2024_01/751322131  
Montáž talířových ventilů, anemostatů, dýz anemostatu čtvercového vířivého se skříní, průřezu do 0,100 m2  
https://podminky.urs.cz/item/CS_URS_2024_01/751322131</t>
  </si>
  <si>
    <t>42972206</t>
  </si>
  <si>
    <t>ventil talířový pro přívod vzduchu kovový D 100mm</t>
  </si>
  <si>
    <t>ventil talířový pro přívod vzduchu kovový D 100mmventil talířový pro přívod vzduchu kovový D 100mm  
ventil talířový pro přívod vzduchu kovový D 100mm  
ventil talířový pro přívod vzduchu kovový D 100mm  
ventil talířový pro přívod vzduchu kovový D 100mm</t>
  </si>
  <si>
    <t>42972206.1</t>
  </si>
  <si>
    <t>Talířový ventil pro přívod/odvod vzduchu d=100 mm</t>
  </si>
  <si>
    <t>Talířový ventil pro přívod/odvod vzduchu d=100 mm516.8.3 Ventil pro odvod vzduchu se stavitelnou polohou středového talíře materiál vnějšího prstence a talíře ocelový plech s elektrostaticky nanášenou práškovou barvou, materiál stavitelného ústrojí (šroub talíře a matice) pozinkovaná ocel, materiál připojovacího rámečku pozink plech  
516.8.3 Ventil pro odvod vzduchu se stavitelnou polohou středového talíře materiál vnějšího prstence a talíře ocelový plech s elektrostaticky nanášenou práškovou barvou, materiál stavitelného ústrojí (šroub talíře a matice) pozinkovaná ocel, materiál připojovacího rámečku pozink plech  
516.8.3 Ventil pro odvod vzduchu se stavitelnou polohou středového talíře materiál vnějšího prstence a talíře ocelový plech s elektrostaticky nanášenou práškovou barvou, materiál stavitelného ústrojí (šroub talíře a matice) pozinkovaná ocel, materiál připojovacího rámečku pozink plech  
516.8.3 Ventil pro odvod vzduchu se stavitelnou polohou středového talíře materiál vnějšího prstence a talíře ocelový plech s elektrostaticky nanášenou práškovou barvou, materiál stavitelného ústrojí (šroub talíře a matice) pozinkovaná ocel, materiál připojovacího rámečku pozink plech</t>
  </si>
  <si>
    <t>751322011</t>
  </si>
  <si>
    <t>Montáž talířového ventilu D do 100 mmMontáž talířových ventilů, anemostatů, dýz talířového ventilu, průměru do 100 mm  
https://podminky.urs.cz/item/CS_URS_2024_01/751322011  
Montáž talířových ventilů, anemostatů, dýz talířového ventilu, průměru do 100 mm  
https://podminky.urs.cz/item/CS_URS_2024_01/751322011  
Montáž talířových ventilů, anemostatů, dýz talířového ventilu, průměru do 100 mm  
https://podminky.urs.cz/item/CS_URS_2024_01/751322011  
Montáž talířových ventilů, anemostatů, dýz talířového ventilu, průměru do 100 mm  
https://podminky.urs.cz/item/CS_URS_2024_01/751322011</t>
  </si>
  <si>
    <t>42972207</t>
  </si>
  <si>
    <t>ventil talířový pro přívod vzduchu kovový D 125mm</t>
  </si>
  <si>
    <t>ventil talířový pro přívod vzduchu kovový D 125mmventil talířový pro přívod vzduchu kovový D 125mm  
ventil talířový pro přívod vzduchu kovový D 125mm  
ventil talířový pro přívod vzduchu kovový D 125mm  
ventil talířový pro přívod vzduchu kovový D 125mm</t>
  </si>
  <si>
    <t>751322012</t>
  </si>
  <si>
    <t>Montáž talířového ventilu D přes 100 do 200 mm</t>
  </si>
  <si>
    <t>Montáž talířového ventilu D přes 100 do 200 mmMontáž talířových ventilů, anemostatů, dýz talířového ventilu, průměru přes 100 do 200 mm  
https://podminky.urs.cz/item/CS_URS_2024_01/751322012  
Montáž talířových ventilů, anemostatů, dýz talířového ventilu, průměru přes 100 do 200 mm  
https://podminky.urs.cz/item/CS_URS_2024_01/751322012  
Montáž talířových ventilů, anemostatů, dýz talířového ventilu, průměru přes 100 do 200 mm  
https://podminky.urs.cz/item/CS_URS_2024_01/751322012  
Montáž talířových ventilů, anemostatů, dýz talířového ventilu, průměru přes 100 do 200 mm  
https://podminky.urs.cz/item/CS_URS_2024_01/751322012</t>
  </si>
  <si>
    <t>751510042</t>
  </si>
  <si>
    <t>Vzduchotechnické potrubí z pozinkovaného plechu kruhové spirálně vinutá trouba bez příruby D přes 100 do 200 mm</t>
  </si>
  <si>
    <t>Vzduchotechnické potrubí z pozinkovaného plechu kruhové spirálně vinutá trouba bez příruby D přes 100 do 200 mm516.30  Kruhové potrubí stáčené z pásů pozink plechu, obecné označení 'SPIRO', včetně tvarovek, spojování pomocí vnitřních a vnějších spojek s břitovým těsněním, zavěšované po 3m pomocí kruhových objímek s pružnou výstelkou na závitovou tyč kotvenou do hmoždinky ve stavební konstrukci. Třída těsnosti ATC5 podle ČSN EN 16 798-3  
516.30  Kruhové potrubí stáčené z pásů pozink plechu, obecné označení 'SPIRO', včetně tvarovek, spojování pomocí vnitřních a vnějších spojek s břitovým těsněním, zavěšované po 3m pomocí kruhových objímek s pružnou výstelkou na závitovou tyč kotvenou do hmoždinky ve stavební konstrukci. Třída těsnosti ATC5 podle ČSN EN 16 798-3  
516.30  Kruhové potrubí stáčené z pásů pozink plechu, obecné označení 'SPIRO', včetně tvarovek, spojování pomocí vnitřních a vnějších spojek s břitovým těsněním, zavěšované po 3m pomocí kruhových objímek s pružnou výstelkou na závitovou tyč kotvenou do hmoždinky ve stavební konstrukci. Třída těsnosti ATC5 podle ČSN EN 16 798-3  
516.30  Kruhové potrubí stáčené z pásů pozink plechu, obecné označení 'SPIRO', včetně tvarovek, spojování pomocí vnitřních a vnějších spojek s břitovým těsněním, zavěšované po 3m pomocí kruhových objímek s pružnou výstelkou na závitovou tyč kotvenou do hmoždinky ve stavební konstrukci. Třída těsnosti ATC5 podle ČSN EN 16 798-3</t>
  </si>
  <si>
    <t>751511182</t>
  </si>
  <si>
    <t>Montáž potrubí plechového skupiny I kruhového bez příruby tloušťky plechu 0,6 mm D přes 100 do 200 mm</t>
  </si>
  <si>
    <t>Montáž potrubí plechového skupiny I kruhového bez příruby tloušťky plechu 0,6 mm D přes 100 do 200 mmMontáž potrubí plechového skupiny I kruhového bez příruby tloušťky plechu 0,6 mm, průměru přes 100 do 200 mm  
https://podminky.urs.cz/item/CS_URS_2024_01/751511182  
Montáž potrubí plechového skupiny I kruhového bez příruby tloušťky plechu 0,6 mm, průměru přes 100 do 200 mm  
https://podminky.urs.cz/item/CS_URS_2024_01/751511182  
Montáž potrubí plechového skupiny I kruhového bez příruby tloušťky plechu 0,6 mm, průměru přes 100 do 200 mm  
https://podminky.urs.cz/item/CS_URS_2024_01/751511182  
Montáž potrubí plechového skupiny I kruhového bez příruby tloušťky plechu 0,6 mm, průměru přes 100 do 200 mm  
https://podminky.urs.cz/item/CS_URS_2024_01/751511182</t>
  </si>
  <si>
    <t>751510043</t>
  </si>
  <si>
    <t>Vzduchotechnické potrubí z pozinkovaného plechu kruhové spirálně vinutá trouba bez příruby D přes 200 do 300 mm</t>
  </si>
  <si>
    <t>Vzduchotechnické potrubí z pozinkovaného plechu kruhové spirálně vinutá trouba bez příruby D přes 200 do 300 mm516.30.1  Kruhové potrubí stáčené z pásů pozink plechu, obecné označení 'SPIRO', včetně tvarovek, spojování pomocí vnitřních a vnějších spojek s břitovým těsněním, zavěšované po 3m pomocí kruhových objímek s pružnou výstelkou na závitovou tyč kotvenou do hmoždinky ve stavební konstrukci. Třída těsnosti ATC5 podle ČSN EN 16 798-3  
516.30.1  Kruhové potrubí stáčené z pásů pozink plechu, obecné označení 'SPIRO', včetně tvarovek, spojování pomocí vnitřních a vnějších spojek s břitovým těsněním, zavěšované po 3m pomocí kruhových objímek s pružnou výstelkou na závitovou tyč kotvenou do hmoždinky ve stavební konstrukci. Třída těsnosti ATC5 podle ČSN EN 16 798-3  
516.30.1  Kruhové potrubí stáčené z pásů pozink plechu, obecné označení 'SPIRO', včetně tvarovek, spojování pomocí vnitřních a vnějších spojek s břitovým těsněním, zavěšované po 3m pomocí kruhových objímek s pružnou výstelkou na závitovou tyč kotvenou do hmoždinky ve stavební konstrukci. Třída těsnosti ATC5 podle ČSN EN 16 798-3  
516.30.1  Kruhové potrubí stáčené z pásů pozink plechu, obecné označení 'SPIRO', včetně tvarovek, spojování pomocí vnitřních a vnějších spojek s břitovým těsněním, zavěšované po 3m pomocí kruhových objímek s pružnou výstelkou na závitovou tyč kotvenou do hmoždinky ve stavební konstrukci. Třída těsnosti ATC5 podle ČSN EN 16 798-3</t>
  </si>
  <si>
    <t>751511183</t>
  </si>
  <si>
    <t>Montáž potrubí plechového skupiny I kruhového bez příruby tloušťky plechu 0,6 mm D přes 200 do 300 mm</t>
  </si>
  <si>
    <t>Montáž potrubí plechového skupiny I kruhového bez příruby tloušťky plechu 0,6 mm D přes 200 do 300 mmMontáž potrubí plechového skupiny I kruhového bez příruby tloušťky plechu 0,6 mm, průměru přes 200 do 300 mm  
https://podminky.urs.cz/item/CS_URS_2024_01/751511183  
Montáž potrubí plechového skupiny I kruhového bez příruby tloušťky plechu 0,6 mm, průměru přes 200 do 300 mm  
https://podminky.urs.cz/item/CS_URS_2024_01/751511183  
Montáž potrubí plechového skupiny I kruhového bez příruby tloušťky plechu 0,6 mm, průměru přes 200 do 300 mm  
https://podminky.urs.cz/item/CS_URS_2024_01/751511183  
Montáž potrubí plechového skupiny I kruhového bez příruby tloušťky plechu 0,6 mm, průměru přes 200 do 300 mm  
https://podminky.urs.cz/item/CS_URS_2024_01/751511183</t>
  </si>
  <si>
    <t>42981714</t>
  </si>
  <si>
    <t>hadice ohebná z Al s tepelnou izolací 25mm, délka 10m D 160mm</t>
  </si>
  <si>
    <t>hadice ohebná z Al s tepelnou izolací 25mm, délka 10m D 160mmhadice ohebná z Al s tepelnou izolací 25mm, délka 10m D 160mm  
hadice ohebná z Al s tepelnou izolací 25mm, délka 10m D 160mm  
hadice ohebná z Al s tepelnou izolací 25mm, délka 10m D 160mm  
hadice ohebná z Al s tepelnou izolací 25mm, délka 10m D 160mm</t>
  </si>
  <si>
    <t>751537132</t>
  </si>
  <si>
    <t>Montáž potrubí kruhového ohebného izolovaného minerální vatou z Al folie D přes 100 do 200 mm</t>
  </si>
  <si>
    <t>Montáž potrubí kruhového ohebného izolovaného minerální vatou z Al folie D přes 100 do 200 mmMontáž potrubí ohebného kruhového izolovaného minerální vatou z Al folie, průměru přes 100 do 200 mm  
https://podminky.urs.cz/item/CS_URS_2024_01/751537132  
Montáž potrubí ohebného kruhového izolovaného minerální vatou z Al folie, průměru přes 100 do 200 mm  
https://podminky.urs.cz/item/CS_URS_2024_01/751537132  
Montáž potrubí ohebného kruhového izolovaného minerální vatou z Al folie, průměru přes 100 do 200 mm  
https://podminky.urs.cz/item/CS_URS_2024_01/751537132  
Montáž potrubí ohebného kruhového izolovaného minerální vatou z Al folie, průměru přes 100 do 200 mm  
https://podminky.urs.cz/item/CS_URS_2024_01/751537132</t>
  </si>
  <si>
    <t>42981750</t>
  </si>
  <si>
    <t>hadice ohebná neizolovaná z Al folie s vícenásobným zámkem D 200mm</t>
  </si>
  <si>
    <t>hadice ohebná neizolovaná z Al folie s vícenásobným zámkem D 200mmhadice ohebná neizolovaná z Al folie s vícenásobným zámkem D 200mm  
hadice ohebná neizolovaná z Al folie s vícenásobným zámkem D 200mm  
hadice ohebná neizolovaná z Al folie s vícenásobným zámkem D 200mm  
hadice ohebná neizolovaná z Al folie s vícenásobným zámkem D 200mm</t>
  </si>
  <si>
    <t>751537072</t>
  </si>
  <si>
    <t>Montáž potrubí kruhového ohebného neizolovaného z Al folie D přes 100 do 200 mm</t>
  </si>
  <si>
    <t>Montáž potrubí kruhového ohebného neizolovaného z Al folie D přes 100 do 200 mmMontáž potrubí ohebného kruhového neizolovaného z Al folie, průměru přes 100 do 200 mm  
https://podminky.urs.cz/item/CS_URS_2024_01/751537072  
Montáž potrubí ohebného kruhového neizolovaného z Al folie, průměru přes 100 do 200 mm  
https://podminky.urs.cz/item/CS_URS_2024_01/751537072  
Montáž potrubí ohebného kruhového neizolovaného z Al folie, průměru přes 100 do 200 mm  
https://podminky.urs.cz/item/CS_URS_2024_01/751537072  
Montáž potrubí ohebného kruhového neizolovaného z Al folie, průměru přes 100 do 200 mm  
https://podminky.urs.cz/item/CS_URS_2024_01/751537072</t>
  </si>
  <si>
    <t>751510012</t>
  </si>
  <si>
    <t>Čtyřhranné ocelové potrubí sk. I</t>
  </si>
  <si>
    <t>Čtyřhranné ocelové potrubí sk. I516.40  Čtyřhranné ocelové potrubí sk. I. pozinkovaný plech včetně tvarovek, lištové spoje, normální provedení, třída těsnosti ATC5 podle ČSN EN 16798-3, zavěšované po 3m na  odpružené Z závěsy se závitovými tyčemi kotvenými do hmoždinek vložených do stavební konstrukce  
516.40  Čtyřhranné ocelové potrubí sk. I. pozinkovaný plech včetně tvarovek, lištové spoje, normální provedení, třída těsnosti ATC5 podle ČSN EN 16798-3, zavěšované po 3m na  odpružené Z závěsy se závitovými tyčemi kotvenými do hmoždinek vložených do stavební konstrukce  
516.40  Čtyřhranné ocelové potrubí sk. I. pozinkovaný plech včetně tvarovek, lištové spoje, normální provedení, třída těsnosti ATC5 podle ČSN EN 16798-3, zavěšované po 3m na  odpružené Z závěsy se závitovými tyčemi kotvenými do hmoždinek vložených do stavební konstrukce  
516.40  Čtyřhranné ocelové potrubí sk. I. pozinkovaný plech včetně tvarovek, lištové spoje, normální provedení, třída těsnosti ATC5 podle ČSN EN 16798-3, zavěšované po 3m na  odpružené Z závěsy se závitovými tyčemi kotvenými do hmoždinek vložených do stavební konstrukce</t>
  </si>
  <si>
    <t>751511025</t>
  </si>
  <si>
    <t>Montáž potrubí plechového skupiny I čtyřhranného s přírubou tloušťky plechu 0,8 mm přes 0,79 do 1,13 m2</t>
  </si>
  <si>
    <t>Montáž potrubí plechového skupiny I čtyřhranného s přírubou tloušťky plechu 0,8 mm přes 0,79 do 1,13 m2Montáž potrubí plechového skupiny I čtyřhranného s přírubou tloušťky plechu 0,8 mm, průřezu přes 0,79 do 1,13 m2  
https://podminky.urs.cz/item/CS_URS_2024_01/751511025  
Montáž potrubí plechového skupiny I čtyřhranného s přírubou tloušťky plechu 0,8 mm, průřezu přes 0,79 do 1,13 m2  
https://podminky.urs.cz/item/CS_URS_2024_01/751511025  
Montáž potrubí plechového skupiny I čtyřhranného s přírubou tloušťky plechu 0,8 mm, průřezu přes 0,79 do 1,13 m2  
https://podminky.urs.cz/item/CS_URS_2024_01/751511025  
Montáž potrubí plechového skupiny I čtyřhranného s přírubou tloušťky plechu 0,8 mm, průřezu přes 0,79 do 1,13 m2  
https://podminky.urs.cz/item/CS_URS_2024_01/751511025</t>
  </si>
  <si>
    <t>R3</t>
  </si>
  <si>
    <t>Tepelná izolace dodávka včetně montáže</t>
  </si>
  <si>
    <t>Tepelná izolace dodávka včetně montáže516 .50 Tepelná samolepící  izolace VZT potrubí do vnitřního prostředí dodávka a montáž. Elastomerní šedý izolační pás šířky 1500 mm tl. 25 mm pro izolaci vzduchotechnických rozvodů Součinitel odporu difuse vodních par µ EN 12086 (DIN 52615) Tepelná vodivost W/(m• K) EN 12667 (DIN 52612) 0,0031  
516 .50 Tepelná samolepící  izolace VZT potrubí do vnitřního prostředí dodávka a montáž. Elastomerní šedý izolační pás šířky 1500 mm tl. 25 mm pro izolaci vzduchotechnických rozvodů Součinitel odporu difuse vodních par µ EN 12086 (DIN 52615) Tepelná vodivost W/(m• K) EN 12667 (DIN 52612) 0,0031  
516 .50 Tepelná samolepící  izolace VZT potrubí do vnitřního prostředí dodávka a montáž. Elastomerní šedý izolační pás šířky 1500 mm tl. 25 mm pro izolaci vzduchotechnických rozvodů Součinitel odporu difuse vodních par µ EN 12086 (DIN 52615) Tepelná vodivost W/(m• K) EN 12667 (DIN 52612) 0,0031  
516 .50 Tepelná samolepící  izolace VZT potrubí do vnitřního prostředí dodávka a montáž. Elastomerní šedý izolační pás šířky 1500 mm tl. 25 mm pro izolaci vzduchotechnických rozvodů Součinitel odporu difuse vodních par µ EN 12086 (DIN 52615) Tepelná vodivost W/(m• K) EN 12667 (DIN 52612) 0,0031</t>
  </si>
  <si>
    <t>Zařízení č.509 - připojení na zařízení 1. etapy</t>
  </si>
  <si>
    <t>751510042.1</t>
  </si>
  <si>
    <t>Vzduchotechnické potrubí z pozinkovaného plechu kruhové spirálně vinutá trouba bez příruby D přes 100 do 200 mm509.30  Kruhové potrubí stáčené z pásů pozink plechu, obecné označení 'SPIRO', včetně tvarovek, spojování pomocí vnitřních a vnějších spojek s břitovým těsněním, zavěšované po 3m pomocí kruhových objímek s pružnou výstelkou na závitovou tyč kotvenou do hmoždinky ve stavební konstrukci. Třída těsnosti ATC5 podle ČSN EN 16 798-3  
509.30  Kruhové potrubí stáčené z pásů pozink plechu, obecné označení 'SPIRO', včetně tvarovek, spojování pomocí vnitřních a vnějších spojek s břitovým těsněním, zavěšované po 3m pomocí kruhových objímek s pružnou výstelkou na závitovou tyč kotvenou do hmoždinky ve stavební konstrukci. Třída těsnosti ATC5 podle ČSN EN 16 798-3  
509.30  Kruhové potrubí stáčené z pásů pozink plechu, obecné označení 'SPIRO', včetně tvarovek, spojování pomocí vnitřních a vnějších spojek s břitovým těsněním, zavěšované po 3m pomocí kruhových objímek s pružnou výstelkou na závitovou tyč kotvenou do hmoždinky ve stavební konstrukci. Třída těsnosti ATC5 podle ČSN EN 16 798-3  
509.30  Kruhové potrubí stáčené z pásů pozink plechu, obecné označení 'SPIRO', včetně tvarovek, spojování pomocí vnitřních a vnějších spojek s břitovým těsněním, zavěšované po 3m pomocí kruhových objímek s pružnou výstelkou na závitovou tyč kotvenou do hmoždinky ve stavební konstrukci. Třída těsnosti ATC5 podle ČSN EN 16 798-3</t>
  </si>
  <si>
    <t>751581356</t>
  </si>
  <si>
    <t>Protipožární prostup stropem kruhového potrubí D přes 100 do 200 mm</t>
  </si>
  <si>
    <t>Protipožární prostup stropem kruhového potrubí D přes 100 do 200 mmProtipožární ochrana vzduchotechnického potrubí prostup kruhového potrubí stropem, průměru potrubí přes 100 do 200 mm  
https://podminky.urs.cz/item/CS_URS_2024_01/751581356  
Protipožární ochrana vzduchotechnického potrubí prostup kruhového potrubí stropem, průměru potrubí přes 100 do 200 mm  
https://podminky.urs.cz/item/CS_URS_2024_01/751581356  
Protipožární ochrana vzduchotechnického potrubí prostup kruhového potrubí stropem, průměru potrubí přes 100 do 200 mm  
https://podminky.urs.cz/item/CS_URS_2024_01/751581356  
Protipožární ochrana vzduchotechnického potrubí prostup kruhového potrubí stropem, průměru potrubí přes 100 do 200 mm  
https://podminky.urs.cz/item/CS_URS_2024_01/751581356</t>
  </si>
  <si>
    <t>Zařízení č.517 -hygienická zařízení část A,B</t>
  </si>
  <si>
    <t>R4</t>
  </si>
  <si>
    <t>Diagonální ventilátor do kruhového potrubí, D=125 mm, V= 200 m3/h, dps=150 Pa</t>
  </si>
  <si>
    <t>Diagonální ventilátor do kruhového potrubí, D=125 mm, V= 200 m3/h, dps=150 Pa517.1.1 Ventilátor do kruhového 'spiro' potrubí, s diagonálním oběžným kolem z plastu, motor s dvojím vinutím vybavený tepelnou pojistkou, skříň ventilátoru z ocelového galvanizovaného plechu s epoxidovým nátěrem a vnitřním tlumičem hluku. Připojování na potrubí: vsunutím nátrubku skříně ventilátoru do spiro trouby a a přepásáním spoje svěrnou sponou s pružnou výstelkou.  
517.1.1 Ventilátor do kruhového 'spiro' potrubí, s diagonálním oběžným kolem z plastu, motor s dvojím vinutím vybavený tepelnou pojistkou, skříň ventilátoru z ocelového galvanizovaného plechu s epoxidovým nátěrem a vnitřním tlumičem hluku. Připojování na potrubí: vsunutím nátrubku skříně ventilátoru do spiro trouby a a přepásáním spoje svěrnou sponou s pružnou výstelkou.  
517.1.1 Ventilátor do kruhového 'spiro' potrubí, s diagonálním oběžným kolem z plastu, motor s dvojím vinutím vybavený tepelnou pojistkou, skříň ventilátoru z ocelového galvanizovaného plechu s epoxidovým nátěrem a vnitřním tlumičem hluku. Připojování na potrubí: vsunutím nátrubku skříně ventilátoru do spiro trouby a a přepásáním spoje svěrnou sponou s pružnou výstelkou.  
517.1.1 Ventilátor do kruhového 'spiro' potrubí, s diagonálním oběžným kolem z plastu, motor s dvojím vinutím vybavený tepelnou pojistkou, skříň ventilátoru z ocelového galvanizovaného plechu s epoxidovým nátěrem a vnitřním tlumičem hluku. Připojování na potrubí: vsunutím nátrubku skříně ventilátoru do spiro trouby a a přepásáním spoje svěrnou sponou s pružnou výstelkou.</t>
  </si>
  <si>
    <t>751133012</t>
  </si>
  <si>
    <t>Montáž ventilátoru diagonálního nízkotlakého potrubního nevýbušného D přes 100 do 200 mm</t>
  </si>
  <si>
    <t>Montáž ventilátoru diagonálního nízkotlakého potrubního nevýbušného D přes 100 do 200 mmMontáž ventilátoru diagonálního nízkotlakého potrubního nevýbušného, průměru přes 100 do 200 mm  
https://podminky.urs.cz/item/CS_URS_2024_01/751133012  
Montáž ventilátoru diagonálního nízkotlakého potrubního nevýbušného, průměru přes 100 do 200 mm  
https://podminky.urs.cz/item/CS_URS_2024_01/751133012  
Montáž ventilátoru diagonálního nízkotlakého potrubního nevýbušného, průměru přes 100 do 200 mm  
https://podminky.urs.cz/item/CS_URS_2024_01/751133012  
Montáž ventilátoru diagonálního nízkotlakého potrubního nevýbušného, průměru přes 100 do 200 mm  
https://podminky.urs.cz/item/CS_URS_2024_01/751133012</t>
  </si>
  <si>
    <t>R5</t>
  </si>
  <si>
    <t>517.1.1.1 Svěrná spona D=125 mm</t>
  </si>
  <si>
    <t>517.1.1.1 Svěrná spona D=125 mmSvěrná spona s pružnou výstelkou pro spojování potrubního ventilátoru a potrubí. Materiál: galvanizovaná ocel  
Svěrná spona s pružnou výstelkou pro spojování potrubního ventilátoru a potrubí. Materiál: galvanizovaná ocel  
Svěrná spona s pružnou výstelkou pro spojování potrubního ventilátoru a potrubí. Materiál: galvanizovaná ocel  
Svěrná spona s pružnou výstelkou pro spojování potrubního ventilátoru a potrubí. Materiál: galvanizovaná ocel</t>
  </si>
  <si>
    <t>751514679.1</t>
  </si>
  <si>
    <t>Montáž škrtící klapky nebo zpětné klapky do plechového potrubí kruhové bez příruby D přes 100 do 200 mmMontáž škrtící klapky nebo zpětné klapky do plechového potrubí kruhové bez příruby, průměru přes 100 do 200 mm  
https://podminky.urs.cz/item/CS_URS_2024_01/751514679.1  
Montáž škrtící klapky nebo zpětné klapky do plechového potrubí kruhové bez příruby, průměru přes 100 do 200 mm  
https://podminky.urs.cz/item/CS_URS_2024_01/751514679.1  
Montáž škrtící klapky nebo zpětné klapky do plechového potrubí kruhové bez příruby, průměru přes 100 do 200 mm  
https://podminky.urs.cz/item/CS_URS_2024_01/751514679.1  
Montáž škrtící klapky nebo zpětné klapky do plechového potrubí kruhové bez příruby, průměru přes 100 do 200 mm  
https://podminky.urs.cz/item/CS_URS_2024_01/751514679.1</t>
  </si>
  <si>
    <t>42981002.1</t>
  </si>
  <si>
    <t>517.6.1 Reg. klapka do kruhového potrubí bez přírub d=125 mm</t>
  </si>
  <si>
    <t>517.6.1 Reg. klapka do kruhového potrubí bez přírub d=125 mm516.6.1. Regulační klapka kruhová, jednolistá, pro instalaci do spiropotrubí (bez přírub), s břitovým těsněním, materiál listu, pláště, ovl. páky a aretace pozinovaný plech, osa klapky a aretační šroub pozinkovaná ocel d= 125 mm  
516.6.1. Regulační klapka kruhová, jednolistá, pro instalaci do spiropotrubí (bez přírub), s břitovým těsněním, materiál listu, pláště, ovl. páky a aretace pozinovaný plech, osa klapky a aretační šroub pozinkovaná ocel d= 125 mm  
516.6.1. Regulační klapka kruhová, jednolistá, pro instalaci do spiropotrubí (bez přírub), s břitovým těsněním, materiál listu, pláště, ovl. páky a aretace pozinovaný plech, osa klapky a aretační šroub pozinkovaná ocel d= 125 mm  
516.6.1. Regulační klapka kruhová, jednolistá, pro instalaci do spiropotrubí (bez přírub), s břitovým těsněním, materiál listu, pláště, ovl. páky a aretace pozinovaný plech, osa klapky a aretační šroub pozinkovaná ocel d= 125 mm</t>
  </si>
  <si>
    <t>R6</t>
  </si>
  <si>
    <t>517.6.2 Zpětná klapka D=125 mm</t>
  </si>
  <si>
    <t>517.6.2 Zpětná klapka D=125 mmZpětná motýlová pružinová klapka pro montáž do spiro potrubí, s pryžovou dosedací plochou na těsnící prstenec, materiál galvanizovaný plech, D=125 mm  
Zpětná motýlová pružinová klapka pro montáž do spiro potrubí, s pryžovou dosedací plochou na těsnící prstenec, materiál galvanizovaný plech, D=125 mm  
Zpětná motýlová pružinová klapka pro montáž do spiro potrubí, s pryžovou dosedací plochou na těsnící prstenec, materiál galvanizovaný plech, D=125 mm  
Zpětná motýlová pružinová klapka pro montáž do spiro potrubí, s pryžovou dosedací plochou na těsnící prstenec, materiál galvanizovaný plech, D=125 mm</t>
  </si>
  <si>
    <t>R7</t>
  </si>
  <si>
    <t>Diagonální ventilátor do kruhového potrubí, D=160 mm, V= 375 m3/h, dps=160 Pa</t>
  </si>
  <si>
    <t>Diagonální ventilátor do kruhového potrubí, D=160 mm, V= 375 m3/h, dps=160 Pa517.1.2 Ventilátor do kruhového 'spiro' potrubí, s diagonálním oběžným kolem z plastu, motor s dvojím vinutím vybavený tepelnou pojistkou, skříň ventilátoru z ocelového galvanizovaného plechu s epoxidovým nátěrem  a vnitřním tlumičem hluku. Připojování na potrubí: vsunutím nátrubku skříně ventilátoru do spiro trouby a a přepásáním spoje svěrnou sponou s pružnou výstelkou  
517.1.2 Ventilátor do kruhového 'spiro' potrubí, s diagonálním oběžným kolem z plastu, motor s dvojím vinutím vybavený tepelnou pojistkou, skříň ventilátoru z ocelového galvanizovaného plechu s epoxidovým nátěrem  a vnitřním tlumičem hluku. Připojování na potrubí: vsunutím nátrubku skříně ventilátoru do spiro trouby a a přepásáním spoje svěrnou sponou s pružnou výstelkou  
517.1.2 Ventilátor do kruhového 'spiro' potrubí, s diagonálním oběžným kolem z plastu, motor s dvojím vinutím vybavený tepelnou pojistkou, skříň ventilátoru z ocelového galvanizovaného plechu s epoxidovým nátěrem  a vnitřním tlumičem hluku. Připojování na potrubí: vsunutím nátrubku skříně ventilátoru do spiro trouby a a přepásáním spoje svěrnou sponou s pružnou výstelkou  
517.1.2 Ventilátor do kruhového 'spiro' potrubí, s diagonálním oběžným kolem z plastu, motor s dvojím vinutím vybavený tepelnou pojistkou, skříň ventilátoru z ocelového galvanizovaného plechu s epoxidovým nátěrem  a vnitřním tlumičem hluku. Připojování na potrubí: vsunutím nátrubku skříně ventilátoru do spiro trouby a a přepásáním spoje svěrnou sponou s pružnou výstelkou</t>
  </si>
  <si>
    <t>R8</t>
  </si>
  <si>
    <t>Svěrná spona D=160 mm</t>
  </si>
  <si>
    <t>Svěrná spona D=160 mm517.1.2.1 Svěrná spona s pružnou výstelkou pro spojování potrubního ventilátoru a potrubí. Materiál: galvanizovaná ocel  
517.1.2.1 Svěrná spona s pružnou výstelkou pro spojování potrubního ventilátoru a potrubí. Materiál: galvanizovaná ocel  
517.1.2.1 Svěrná spona s pružnou výstelkou pro spojování potrubního ventilátoru a potrubí. Materiál: galvanizovaná ocel  
517.1.2.1 Svěrná spona s pružnou výstelkou pro spojování potrubního ventilátoru a potrubí. Materiál: galvanizovaná ocel</t>
  </si>
  <si>
    <t>Montáž škrtící klapky nebo zpětné klapky do plechového potrubí kruhové bez příruby D přes 100 do 200 mmMontáž škrtící klapky nebo zpětné klapky do plechového potrubí kruhové bez příruby, průměru přes 100 do 200 mm  
https://podminky.urs.cz/item/CS_URS_2024_01/751514679  
Montáž škrtící klapky nebo zpětné klapky do plechového potrubí kruhové bez příruby, průměru přes 100 do 200 mm  
https://podminky.urs.cz/item/CS_URS_2024_01/751514679  
Montáž škrtící klapky nebo zpětné klapky do plechového potrubí kruhové bez příruby, průměru přes 100 do 200 mm  
https://podminky.urs.cz/item/CS_URS_2024_01/751514679.1  
Montáž škrtící klapky nebo zpětné klapky do plechového potrubí kruhové bez příruby, průměru přes 100 do 200 mm  
https://podminky.urs.cz/item/CS_URS_2024_01/751514679.1</t>
  </si>
  <si>
    <t>42981004.1</t>
  </si>
  <si>
    <t>Reg. klapka do kruhového potrubí bez přírub d=160 mm</t>
  </si>
  <si>
    <t>Reg. klapka do kruhového potrubí bez přírub d=160 mm516.6.3  Regulační klapka kruhová, jednolistá, pro instalaci do spiropotrubí (bez přírub), s břitovým těsněním, materiál listu, pláště, ovl. páky a aretace pozinovaný plech, osa klapky a aretační šroub pozinkovaná ocel d= 160 mm  
516.6.3  Regulační klapka kruhová, jednolistá, pro instalaci do spiropotrubí (bez přírub), s břitovým těsněním, materiál listu, pláště, ovl. páky a aretace pozinovaný plech, osa klapky a aretační šroub pozinkovaná ocel d= 160 mm  
516.6.3  Regulační klapka kruhová, jednolistá, pro instalaci do spiropotrubí (bez přírub), s břitovým těsněním, materiál listu, pláště, ovl. páky a aretace pozinovaný plech, osa klapky a aretační šroub pozinkovaná ocel d= 160 mm  
516.6.3  Regulační klapka kruhová, jednolistá, pro instalaci do spiropotrubí (bez přírub), s břitovým těsněním, materiál listu, pláště, ovl. páky a aretace pozinovaný plech, osa klapky a aretační šroub pozinkovaná ocel d= 160 mm</t>
  </si>
  <si>
    <t>R9</t>
  </si>
  <si>
    <t>Zpětná klapka D=160 mm</t>
  </si>
  <si>
    <t>Zpětná klapka D=160 mm517.6.4 Zpětná motýlová pružinová klapka pro montáž do spiro potrubí, s pryžovou dosedací plochou na těsnící prstenec, materiál galvanizovaný plech, D=160 mm  
517.6.4 Zpětná motýlová pružinová klapka pro montáž do spiro potrubí, s pryžovou dosedací plochou na těsnící prstenec, materiál galvanizovaný plech, D=160 mm  
517.6.4 Zpětná motýlová pružinová klapka pro montáž do spiro potrubí, s pryžovou dosedací plochou na těsnící prstenec, materiál galvanizovaný plech, D=160 mm  
517.6.4 Zpětná motýlová pružinová klapka pro montáž do spiro potrubí, s pryžovou dosedací plochou na těsnící prstenec, materiál galvanizovaný plech, D=160 mm</t>
  </si>
  <si>
    <t>42976002</t>
  </si>
  <si>
    <t>tlumič hluku kruhový Pz, D 125mm, l=1000mm</t>
  </si>
  <si>
    <t>tlumič hluku kruhový Pz, D 125mm, l=1000mmtlumič hluku kruhový Pz, D 125mm, l=1000mm  
tlumič hluku kruhový Pz, D 125mm, l=1000mm  
tlumič hluku kruhový Pz, D 125mm, l=1000mm  
tlumič hluku kruhový Pz, D 125mm, l=1000mm</t>
  </si>
  <si>
    <t>42976004</t>
  </si>
  <si>
    <t>tlumič hluku kruhový Pz, D 160mm, l=1000mm</t>
  </si>
  <si>
    <t>tlumič hluku kruhový Pz, D 160mm, l=1000mmtlumič hluku kruhový Pz, D 160mm, l=1000mm  
tlumič hluku kruhový Pz, D 160mm, l=1000mm  
tlumič hluku kruhový Pz, D 160mm, l=1000mm  
tlumič hluku kruhový Pz, D 160mm, l=1000mm</t>
  </si>
  <si>
    <t>751344112</t>
  </si>
  <si>
    <t>Montáž tlumiče hluku pro kruhové potrubí D přes 100 do 200 mm</t>
  </si>
  <si>
    <t>Montáž tlumiče hluku pro kruhové potrubí D přes 100 do 200 mmMontáž tlumičů hluku pro kruhové potrubí, průměru přes 100 do 200 mm  
https://podminky.urs.cz/item/CS_URS_2024_01/751344112  
Montáž tlumičů hluku pro kruhové potrubí, průměru přes 100 do 200 mm  
https://podminky.urs.cz/item/CS_URS_2024_01/751344112  
Montáž tlumičů hluku pro kruhové potrubí, průměru přes 100 do 200 mm  
https://podminky.urs.cz/item/CS_URS_2024_01/751344112  
Montáž tlumičů hluku pro kruhové potrubí, průměru přes 100 do 200 mm  
https://podminky.urs.cz/item/CS_URS_2024_01/751344112</t>
  </si>
  <si>
    <t>Nástěnný ventilátor , připojení D=80 mm, V= 80 m3/h, dps=150 Pa</t>
  </si>
  <si>
    <t>Nástěnný ventilátor , připojení D=80 mm, V= 80 m3/h, dps=150 Pa517.1.4 Malý radiální ventilátor pro montáž na stěnu, výtlak dozadu, ve výtlaku zpětná klapka průměr výtlačného hrdla 80 mm. Čelní mřížka obsahuje filtr a tlumič hluku.Skříň z ABS, barva bílá. Krytí IPX5  
517.1.4 Malý radiální ventilátor pro montáž na stěnu, výtlak dozadu, ve výtlaku zpětná klapka průměr výtlačného hrdla 80 mm. Čelní mřížka obsahuje filtr a tlumič hluku.Skříň z ABS, barva bílá. Krytí IPX5  
517.1.4 Malý radiální ventilátor pro montáž na stěnu, výtlak dozadu, ve výtlaku zpětná klapka průměr výtlačného hrdla 80 mm. Čelní mřížka obsahuje filtr a tlumič hluku.Skříň z ABS, barva bílá. Krytí IPX5  
517.1.4 Malý radiální ventilátor pro montáž na stěnu, výtlak dozadu, ve výtlaku zpětná klapka průměr výtlačného hrdla 80 mm. Čelní mřížka obsahuje filtr a tlumič hluku.Skříň z ABS, barva bílá. Krytí IPX5</t>
  </si>
  <si>
    <t>Ventilátor do podhledu , připojení D=80 mm, V= 80 m3/h, dps=150 Pa</t>
  </si>
  <si>
    <t>Ventilátor do podhledu , připojení D=80 mm, V= 80 m3/h, dps=150 Pa517.1.5 Malý radiální ventilátor pro montáž do podhledu, výtlak nahoru nebo dozadu, ve výtlaku zpětná klapka průměr výtlačného hrdla 80 mm. Čelní mřížka obsahuje filtr a tlumič hluku.Skříň z ABS, barva bílá. Krytí IPX5  
517.1.5 Malý radiální ventilátor pro montáž do podhledu, výtlak nahoru nebo dozadu, ve výtlaku zpětná klapka průměr výtlačného hrdla 80 mm. Čelní mřížka obsahuje filtr a tlumič hluku.Skříň z ABS, barva bílá. Krytí IPX5  
517.1.5 Malý radiální ventilátor pro montáž do podhledu, výtlak nahoru nebo dozadu, ve výtlaku zpětná klapka průměr výtlačného hrdla 80 mm. Čelní mřížka obsahuje filtr a tlumič hluku.Skříň z ABS, barva bílá. Krytí IPX5  
517.1.5 Malý radiální ventilátor pro montáž do podhledu, výtlak nahoru nebo dozadu, ve výtlaku zpětná klapka průměr výtlačného hrdla 80 mm. Čelní mřížka obsahuje filtr a tlumič hluku.Skříň z ABS, barva bílá. Krytí IPX5</t>
  </si>
  <si>
    <t>751122012</t>
  </si>
  <si>
    <t>Montáž ventilátoru radiálního nízkotlakého nástěnného základního D přes 100 do 200 mm</t>
  </si>
  <si>
    <t>Montáž ventilátoru radiálního nízkotlakého nástěnného základního D přes 100 do 200 mmMontáž ventilátoru radiálního nízkotlakého nástěnného základního, průměru přes 100 do 200 mm  
https://podminky.urs.cz/item/CS_URS_2024_01/751122012  
Montáž ventilátoru radiálního nízkotlakého nástěnného základního, průměru přes 100 do 200 mm  
https://podminky.urs.cz/item/CS_URS_2024_01/751122012  
Montáž ventilátoru radiálního nízkotlakého nástěnného základního, průměru přes 100 do 200 mm  
https://podminky.urs.cz/item/CS_URS_2024_01/751122012  
Montáž ventilátoru radiálního nízkotlakého nástěnného základního, průměru přes 100 do 200 mm  
https://podminky.urs.cz/item/CS_URS_2024_01/751122012</t>
  </si>
  <si>
    <t>42972206.2</t>
  </si>
  <si>
    <t>Talířový ventil pro odvod vzduchu d=100 mm</t>
  </si>
  <si>
    <t>Talířový ventil pro odvod vzduchu d=100 mm517.8.1 Ventil pro odvod vzduchu se stavitelnou polohou středového talíře materiál vnějšího prstence a talíře ocelový plech s elektrostaticky nanášenou práškovou barvou, materiál stavitelného ústrojí (šroub talíře a matice) pozinkovaná ocel, materiál připojovacího rámečku pozink plech  
517.8.1 Ventil pro odvod vzduchu se stavitelnou polohou středového talíře materiál vnějšího prstence a talíře ocelový plech s elektrostaticky nanášenou práškovou barvou, materiál stavitelného ústrojí (šroub talíře a matice) pozinkovaná ocel, materiál připojovacího rámečku pozink plech  
517.8.1 Ventil pro odvod vzduchu se stavitelnou polohou středového talíře materiál vnějšího prstence a talíře ocelový plech s elektrostaticky nanášenou práškovou barvou, materiál stavitelného ústrojí (šroub talíře a matice) pozinkovaná ocel, materiál připojovacího rámečku pozink plech  
517.8.1 Ventil pro odvod vzduchu se stavitelnou polohou středového talíře materiál vnějšího prstence a talíře ocelový plech s elektrostaticky nanášenou práškovou barvou, materiál stavitelného ústrojí (šroub talíře a matice) pozinkovaná ocel, materiál připojovacího rámečku pozink plech</t>
  </si>
  <si>
    <t>751510042.2</t>
  </si>
  <si>
    <t>Spiro potrubí vč. tvarovek do  průměru 200 mm/50% tvar</t>
  </si>
  <si>
    <t>Spiro potrubí vč. tvarovek do  průměru 200 mm/50% tvar517.30  Kruhové potrubí stáčené z pásů pozink plechu, obecné označení 'SPIRO', včetně tvarovek, spojování pomocí vnitřních a vnějších spojek s břitovým těsněním, zavěšované po 3m pomocí kruhových objímek s pružnou výstelkou na závitovou tyč kotvenou do hmoždinky ve stavební konstrukci. Třída těsnosti ATC5 podle ČSN EN 16 798-3  
517.30  Kruhové potrubí stáčené z pásů pozink plechu, obecné označení 'SPIRO', včetně tvarovek, spojování pomocí vnitřních a vnějších spojek s břitovým těsněním, zavěšované po 3m pomocí kruhových objímek s pružnou výstelkou na závitovou tyč kotvenou do hmoždinky ve stavební konstrukci. Třída těsnosti ATC5 podle ČSN EN 16 798-3  
517.30  Kruhové potrubí stáčené z pásů pozink plechu, obecné označení 'SPIRO', včetně tvarovek, spojování pomocí vnitřních a vnějších spojek s břitovým těsněním, zavěšované po 3m pomocí kruhových objímek s pružnou výstelkou na závitovou tyč kotvenou do hmoždinky ve stavební konstrukci. Třída těsnosti ATC5 podle ČSN EN 16 798-3  
517.30  Kruhové potrubí stáčené z pásů pozink plechu, obecné označení 'SPIRO', včetně tvarovek, spojování pomocí vnitřních a vnějších spojek s břitovým těsněním, zavěšované po 3m pomocí kruhových objímek s pružnou výstelkou na závitovou tyč kotvenou do hmoždinky ve stavební konstrukci. Třída těsnosti ATC5 podle ČSN EN 16 798-3</t>
  </si>
  <si>
    <t>Zařízení č.518 - kuchyňské odsavače par objektová část A,B</t>
  </si>
  <si>
    <t>42958001</t>
  </si>
  <si>
    <t>odsavač par vestavěný výsuvný (digestoř) nerez, max. výkon 640 m3/hod</t>
  </si>
  <si>
    <t>odsavač par vestavěný výsuvný (digestoř) nerez, max. výkon 640 m3/hododsavač par vestavěný výsuvný (digestoř) nerez, max. výkon 640 m3/hod  
odsavač par vestavěný výsuvný (digestoř) nerez, max. výkon 640 m3/hod  
odsavač par vestavěný výsuvný (digestoř) nerez, max. výkon 640 m3/hod  
odsavač par vestavěný výsuvný (digestoř) nerez, max. výkon 640 m3/hod</t>
  </si>
  <si>
    <t>751377011</t>
  </si>
  <si>
    <t>Montáž odsávacího zákrytu (digestoř) bytového vestavěného</t>
  </si>
  <si>
    <t>Montáž odsávacího zákrytu (digestoř) bytového vestavěnéhoMontáž odsávacích stropů, zákrytů odsávacího zákrytu (digestoř) bytového vestavěného  
https://podminky.urs.cz/item/CS_URS_2024_01/751377011  
Montáž odsávacích stropů, zákrytů odsávacího zákrytu (digestoř) bytového vestavěného  
https://podminky.urs.cz/item/CS_URS_2024_01/751377011  
Montáž odsávacích stropů, zákrytů odsávacího zákrytu (digestoř) bytového vestavěného  
https://podminky.urs.cz/item/CS_URS_2024_01/751377011  
Montáž odsávacích stropů, zákrytů odsávacího zákrytu (digestoř) bytového vestavěného  
https://podminky.urs.cz/item/CS_URS_2024_01/751377011</t>
  </si>
  <si>
    <t>Zpětná klapka D=125 mm</t>
  </si>
  <si>
    <t>Zpětná klapka D=125 mm518.6.1 Zpětná motýlová pružinová klapka pro montáž do spiro potrubí, s pryžovou dosedací plochou na těsnící prstenec, materiál galvanizovaný plech, D=125 mm  
518.6.1 Zpětná motýlová pružinová klapka pro montáž do spiro potrubí, s pryžovou dosedací plochou na těsnící prstenec, materiál galvanizovaný plech, D=125 mm  
518.6.1 Zpětná motýlová pružinová klapka pro montáž do spiro potrubí, s pryžovou dosedací plochou na těsnící prstenec, materiál galvanizovaný plech, D=125 mm  
518.6.1 Zpětná motýlová pružinová klapka pro montáž do spiro potrubí, s pryžovou dosedací plochou na těsnící prstenec, materiál galvanizovaný plech, D=125 mm</t>
  </si>
  <si>
    <t>751510042.3</t>
  </si>
  <si>
    <t>Spiro potrubí vč. tvarovek do  průměru 200 mm/50% tvar518.30  Kruhové potrubí stáčené z pásů pozink plechu, obecné označení 'SPIRO', včetně tvarovek, spojování pomocí vnitřních a vnějších spojek s břitovým těsněním, zavěšované po 3m pomocí kruhových objímek s pružnou výstelkou na závitovou tyč kotvenou do hmoždinky ve stavební konstrukci. Třída těsnosti ATC5 podle ČSN EN 16 798-3  
518.30  Kruhové potrubí stáčené z pásů pozink plechu, obecné označení 'SPIRO', včetně tvarovek, spojování pomocí vnitřních a vnějších spojek s břitovým těsněním, zavěšované po 3m pomocí kruhových objímek s pružnou výstelkou na závitovou tyč kotvenou do hmoždinky ve stavební konstrukci. Třída těsnosti ATC5 podle ČSN EN 16 798-3  
518.30  Kruhové potrubí stáčené z pásů pozink plechu, obecné označení 'SPIRO', včetně tvarovek, spojování pomocí vnitřních a vnějších spojek s břitovým těsněním, zavěšované po 3m pomocí kruhových objímek s pružnou výstelkou na závitovou tyč kotvenou do hmoždinky ve stavební konstrukci. Třída těsnosti ATC5 podle ČSN EN 16 798-3  
518.30  Kruhové potrubí stáčené z pásů pozink plechu, obecné označení 'SPIRO', včetně tvarovek, spojování pomocí vnitřních a vnějších spojek s břitovým těsněním, zavěšované po 3m pomocí kruhových objímek s pružnou výstelkou na závitovou tyč kotvenou do hmoždinky ve stavební konstrukci. Třída těsnosti ATC5 podle ČSN EN 16 798-3</t>
  </si>
  <si>
    <t>Zařízení č.519 -hygienická zařízení část D,E</t>
  </si>
  <si>
    <t>Diagonální ventilátor do kruhového potrubí, D=160 mm, V= 375 m3/h, dps=160 Pa519.1.2 Ventilátor do kruhového 'spiro' potrubí, s diagonálním oběžným kolem z plastu, motor s dvojím vinutím vybavený tepelnou pojistkou, skříň ventilátoru z ocelového galvanizovaného plechu s epoxidovým nátěrem  a vnitřním tlumičem hluku. Připojování na potrubí: vsunutím nátrubku skříně ventilátoru do spiro trouby a a přepásáním spoje svěrnou sponou s pružnou výstelkou  
519.1.2 Ventilátor do kruhového 'spiro' potrubí, s diagonálním oběžným kolem z plastu, motor s dvojím vinutím vybavený tepelnou pojistkou, skříň ventilátoru z ocelového galvanizovaného plechu s epoxidovým nátěrem  a vnitřním tlumičem hluku. Připojování na potrubí: vsunutím nátrubku skříně ventilátoru do spiro trouby a a přepásáním spoje svěrnou sponou s pružnou výstelkou  
519.1.2 Ventilátor do kruhového 'spiro' potrubí, s diagonálním oběžným kolem z plastu, motor s dvojím vinutím vybavený tepelnou pojistkou, skříň ventilátoru z ocelového galvanizovaného plechu s epoxidovým nátěrem  a vnitřním tlumičem hluku. Připojování na potrubí: vsunutím nátrubku skříně ventilátoru do spiro trouby a a přepásáním spoje svěrnou sponou s pružnou výstelkou  
519.1.2 Ventilátor do kruhového 'spiro' potrubí, s diagonálním oběžným kolem z plastu, motor s dvojím vinutím vybavený tepelnou pojistkou, skříň ventilátoru z ocelového galvanizovaného plechu s epoxidovým nátěrem  a vnitřním tlumičem hluku. Připojování na potrubí: vsunutím nátrubku skříně ventilátoru do spiro trouby a a přepásáním spoje svěrnou sponou s pružnou výstelkou</t>
  </si>
  <si>
    <t>Svěrná spona D=160 mm519.1.2.1 Svěrná spona s pružnou výstelkou pro spojování potrubního ventilátoru a potrubí. Materiál: galvanizovaná ocel  
519.1.2.1 Svěrná spona s pružnou výstelkou pro spojování potrubního ventilátoru a potrubí. Materiál: galvanizovaná ocel  
519.1.2.1 Svěrná spona s pružnou výstelkou pro spojování potrubního ventilátoru a potrubí. Materiál: galvanizovaná ocel  
519.1.2.1 Svěrná spona s pružnou výstelkou pro spojování potrubního ventilátoru a potrubí. Materiál: galvanizovaná ocel</t>
  </si>
  <si>
    <t>42981004.2</t>
  </si>
  <si>
    <t>Reg. klapka do kruhového potrubí bez přírub d=160 mm519.6.3  Regulační klapka kruhová, jednolistá, pro instalaci do spiropotrubí (bez přírub), s břitovým těsněním, materiál listu, pláště, ovl. páky a aretace pozinovaný plech, osa klapky a aretační šroub pozinkovaná ocel d= 160 mm  
519.6.3  Regulační klapka kruhová, jednolistá, pro instalaci do spiropotrubí (bez přírub), s břitovým těsněním, materiál listu, pláště, ovl. páky a aretace pozinovaný plech, osa klapky a aretační šroub pozinkovaná ocel d= 160 mm  
519.6.3  Regulační klapka kruhová, jednolistá, pro instalaci do spiropotrubí (bez přírub), s břitovým těsněním, materiál listu, pláště, ovl. páky a aretace pozinovaný plech, osa klapky a aretační šroub pozinkovaná ocel d= 160 mm  
519.6.3  Regulační klapka kruhová, jednolistá, pro instalaci do spiropotrubí (bez přírub), s břitovým těsněním, materiál listu, pláště, ovl. páky a aretace pozinovaný plech, osa klapky a aretační šroub pozinkovaná ocel d= 160 mm</t>
  </si>
  <si>
    <t>Zpětná klapka D=160 mm519.6.4 Zpětná motýlová pružinová klapka pro montáž do spiro potrubí, s pryžovou dosedací plochou na těsnící prstenec, materiál galvanizovaný plech, D=160 mm  
519.6.4 Zpětná motýlová pružinová klapka pro montáž do spiro potrubí, s pryžovou dosedací plochou na těsnící prstenec, materiál galvanizovaný plech, D=160 mm  
519.6.4 Zpětná motýlová pružinová klapka pro montáž do spiro potrubí, s pryžovou dosedací plochou na těsnící prstenec, materiál galvanizovaný plech, D=160 mm  
519.6.4 Zpětná motýlová pružinová klapka pro montáž do spiro potrubí, s pryžovou dosedací plochou na těsnící prstenec, materiál galvanizovaný plech, D=160 mm</t>
  </si>
  <si>
    <t>Diagonální ventilátor do kruhového potrubí, D=200 mm, V= 600 m3/h, dps=200 Pa</t>
  </si>
  <si>
    <t>Diagonální ventilátor do kruhového potrubí, D=200 mm, V= 600 m3/h, dps=200 Pa519.1.3 Ventilátor do kruhového 'spiro' potrubí, s diagonálním oběžným kolem z plastu, motor s dvojím vinutím vybavený tepelnou pojistkou, skříň ventilátoru z ocelového galvanizovaného plechu s epoxidovým nátěrem  a vnitřním tlumičem hluku. Připojování na potrubí: vsunutím nátrubku skříně ventilátoru do spiro trouby a a přepásáním spoje svěrnou sponou s pružnou výstelkou  
519.1.3 Ventilátor do kruhového 'spiro' potrubí, s diagonálním oběžným kolem z plastu, motor s dvojím vinutím vybavený tepelnou pojistkou, skříň ventilátoru z ocelového galvanizovaného plechu s epoxidovým nátěrem  a vnitřním tlumičem hluku. Připojování na potrubí: vsunutím nátrubku skříně ventilátoru do spiro trouby a a přepásáním spoje svěrnou sponou s pružnou výstelkou  
519.1.3 Ventilátor do kruhového 'spiro' potrubí, s diagonálním oběžným kolem z plastu, motor s dvojím vinutím vybavený tepelnou pojistkou, skříň ventilátoru z ocelového galvanizovaného plechu s epoxidovým nátěrem  a vnitřním tlumičem hluku. Připojování na potrubí: vsunutím nátrubku skříně ventilátoru do spiro trouby a a přepásáním spoje svěrnou sponou s pružnou výstelkou  
519.1.3 Ventilátor do kruhového 'spiro' potrubí, s diagonálním oběžným kolem z plastu, motor s dvojím vinutím vybavený tepelnou pojistkou, skříň ventilátoru z ocelového galvanizovaného plechu s epoxidovým nátěrem  a vnitřním tlumičem hluku. Připojování na potrubí: vsunutím nátrubku skříně ventilátoru do spiro trouby a a přepásáním spoje svěrnou sponou s pružnou výstelkou</t>
  </si>
  <si>
    <t>Svěrná spona D=200 mm</t>
  </si>
  <si>
    <t>Svěrná spona D=200 mm519.1.3.1 Svěrná spona s pružnou výstelkou pro spojování potrubního ventilátoru a potrubí. Materiál: galvanizovaná ocel  
519.1.3.1 Svěrná spona s pružnou výstelkou pro spojování potrubního ventilátoru a potrubí. Materiál: galvanizovaná ocel  
519.1.3.1 Svěrná spona s pružnou výstelkou pro spojování potrubního ventilátoru a potrubí. Materiál: galvanizovaná ocel  
519.1.3.1 Svěrná spona s pružnou výstelkou pro spojování potrubního ventilátoru a potrubí. Materiál: galvanizovaná ocel</t>
  </si>
  <si>
    <t>42981312</t>
  </si>
  <si>
    <t>klapka kruhová regulační Pz D 200mm</t>
  </si>
  <si>
    <t>klapka kruhová regulační Pz D 200mmklapka kruhová regulační Pz D 200mm  
klapka kruhová regulační Pz D 200mm  
klapka kruhová regulační Pz D 200mm  
klapka kruhová regulační Pz D 200mm</t>
  </si>
  <si>
    <t>Zpětná klapka D=200 mm</t>
  </si>
  <si>
    <t>Zpětná klapka D=200 mm519.6.2 Zpětná motýlová pružinová klapka pro montáž do spiro potrubí, s pryžovou dosedací plochou na těsnící prstenec, materiál galvanizovaný plech, D=200 mm  
519.6.2 Zpětná motýlová pružinová klapka pro montáž do spiro potrubí, s pryžovou dosedací plochou na těsnící prstenec, materiál galvanizovaný plech, D=200 mm  
519.6.2 Zpětná motýlová pružinová klapka pro montáž do spiro potrubí, s pryžovou dosedací plochou na těsnící prstenec, materiál galvanizovaný plech, D=200 mm  
519.6.2 Zpětná motýlová pružinová klapka pro montáž do spiro potrubí, s pryžovou dosedací plochou na těsnící prstenec, materiál galvanizovaný plech, D=200 mm</t>
  </si>
  <si>
    <t>Tlumič hluku do kruhového potrubí d=160 mm, délka 600 mm</t>
  </si>
  <si>
    <t>Tlumič hluku do kruhového potrubí d=160 mm, délka 600 mm519.5.2 Tlumič hluku do kruhového potrubí - do spiro potrubí ( bez přírub), bez jádra, materiál - pozink,  
519.5.2 Tlumič hluku do kruhového potrubí - do spiro potrubí ( bez přírub), bez jádra, materiál - pozink,  
519.5.2 Tlumič hluku do kruhového potrubí - do spiro potrubí ( bez přírub), bez jádra, materiál - pozink,  
519.5.2 Tlumič hluku do kruhového potrubí - do spiro potrubí ( bez přírub), bez jádra, materiál - pozink,</t>
  </si>
  <si>
    <t>Tlumič hluku do kruhového potrubí d=200 mm, délka=600 mm</t>
  </si>
  <si>
    <t>Tlumič hluku do kruhového potrubí d=200 mm, délka=600 mm519.5.3Tlumič hluku do kruhového potrubí - do spiro potrubí ( bez přírub), bez jádra, materiál - pozink,  
519.5.3Tlumič hluku do kruhového potrubí - do spiro potrubí ( bez přírub), bez jádra, materiál - pozink,  
519.5.3Tlumič hluku do kruhového potrubí - do spiro potrubí ( bez přírub), bez jádra, materiál - pozink,  
519.5.3Tlumič hluku do kruhového potrubí - do spiro potrubí ( bez přírub), bez jádra, materiál - pozink,</t>
  </si>
  <si>
    <t>R21.1</t>
  </si>
  <si>
    <t>Nástěnný ventilátor , připojení D=80 mm, V= 80 m3/h, dps=150 Pa519.1.4 Malý radiální ventilátor pro montáž na stěnu, výtlak dozadu, ve výtlaku zpětná klapka průměr výtlačného hrdla 80 mm. Čelní mřížka obsahuje filtr a tlumič hluku.Skříň z ABS, barva bílá. Krytí IPX5  
519.1.4 Malý radiální ventilátor pro montáž na stěnu, výtlak dozadu, ve výtlaku zpětná klapka průměr výtlačného hrdla 80 mm. Čelní mřížka obsahuje filtr a tlumič hluku.Skříň z ABS, barva bílá. Krytí IPX5  
519.1.4 Malý radiální ventilátor pro montáž na stěnu, výtlak dozadu, ve výtlaku zpětná klapka průměr výtlačného hrdla 80 mm. Čelní mřížka obsahuje filtr a tlumič hluku.Skříň z ABS, barva bílá. Krytí IPX5  
519.1.4 Malý radiální ventilátor pro montáž na stěnu, výtlak dozadu, ve výtlaku zpětná klapka průměr výtlačného hrdla 80 mm. Čelní mřížka obsahuje filtr a tlumič hluku.Skříň z ABS, barva bílá. Krytí IPX5</t>
  </si>
  <si>
    <t>Ventilátor do podhledu , připojení D=80 mm, V= 80 m3/h, dps=150 Pa519.1.5 Malý radiální ventilátor pro montáž do podhledu, výtlak nahoru nebo dozadu, ve výtlaku zpětná klapka průměr výtlačného hrdla 80 mm. Čelní mřížka obsahuje filtr a tlumič hluku.Skříň z ABS, barva bílá. Krytí IPX5  
519.1.5 Malý radiální ventilátor pro montáž do podhledu, výtlak nahoru nebo dozadu, ve výtlaku zpětná klapka průměr výtlačného hrdla 80 mm. Čelní mřížka obsahuje filtr a tlumič hluku.Skříň z ABS, barva bílá. Krytí IPX5  
519.1.5 Malý radiální ventilátor pro montáž do podhledu, výtlak nahoru nebo dozadu, ve výtlaku zpětná klapka průměr výtlačného hrdla 80 mm. Čelní mřížka obsahuje filtr a tlumič hluku.Skříň z ABS, barva bílá. Krytí IPX5  
519.1.5 Malý radiální ventilátor pro montáž do podhledu, výtlak nahoru nebo dozadu, ve výtlaku zpětná klapka průměr výtlačného hrdla 80 mm. Čelní mřížka obsahuje filtr a tlumič hluku.Skříň z ABS, barva bílá. Krytí IPX5</t>
  </si>
  <si>
    <t>42972206.3</t>
  </si>
  <si>
    <t>Talířový ventil pro odvod vzduchu d=100 mm519.8.1 Ventil pro odvod vzduchu se stavitelnou polohou středového talíře materiál vnějšího prstence a talíře ocelový plech s elektrostaticky nanášenou práškovou barvou, materiál stavitelného ústrojí (šroub talíře a matice) pozinkovaná ocel, materiál připojovacího rámečku pozink plech  
519.8.1 Ventil pro odvod vzduchu se stavitelnou polohou středového talíře materiál vnějšího prstence a talíře ocelový plech s elektrostaticky nanášenou práškovou barvou, materiál stavitelného ústrojí (šroub talíře a matice) pozinkovaná ocel, materiál připojovacího rámečku pozink plech  
519.8.1 Ventil pro odvod vzduchu se stavitelnou polohou středového talíře materiál vnějšího prstence a talíře ocelový plech s elektrostaticky nanášenou práškovou barvou, materiál stavitelného ústrojí (šroub talíře a matice) pozinkovaná ocel, materiál připojovacího rámečku pozink plech  
519.8.1 Ventil pro odvod vzduchu se stavitelnou polohou středového talíře materiál vnějšího prstence a talíře ocelový plech s elektrostaticky nanášenou práškovou barvou, materiál stavitelného ústrojí (šroub talíře a matice) pozinkovaná ocel, materiál připojovacího rámečku pozink plech</t>
  </si>
  <si>
    <t>42972207.1</t>
  </si>
  <si>
    <t>Talířový ventil pro odvod vzduchu d=125 mm</t>
  </si>
  <si>
    <t>Talířový ventil pro odvod vzduchu d=125 mm519.8.2  Ventil pro odvod vzduchu se stavitelnou polohou středového talíře materiál vnějšího prstence a talíře ocelový plech s elektrostaticky nanášenou práškovou barvou, materiál stavitelného ústrojí (šroub talíře a matice) pozinkovaná ocel, materiál připojovacího rámečku pozink plech  
519.8.2  Ventil pro odvod vzduchu se stavitelnou polohou středového talíře materiál vnějšího prstence a talíře ocelový plech s elektrostaticky nanášenou práškovou barvou, materiál stavitelného ústrojí (šroub talíře a matice) pozinkovaná ocel, materiál připojovacího rámečku pozink plech  
519.8.2  Ventil pro odvod vzduchu se stavitelnou polohou středového talíře materiál vnějšího prstence a talíře ocelový plech s elektrostaticky nanášenou práškovou barvou, materiál stavitelného ústrojí (šroub talíře a matice) pozinkovaná ocel, materiál připojovacího rámečku pozink plech  
519.8.2  Ventil pro odvod vzduchu se stavitelnou polohou středového talíře materiál vnějšího prstence a talíře ocelový plech s elektrostaticky nanášenou práškovou barvou, materiál stavitelného ústrojí (šroub talíře a matice) pozinkovaná ocel, materiál připojovacího rámečku pozink plech</t>
  </si>
  <si>
    <t>751510042.4</t>
  </si>
  <si>
    <t>Spiro potrubí vč. tvarovek do  průměru 200 mm/50% tvar519.30  Kruhové potrubí stáčené z pásů pozink plechu, obecné označení 'SPIRO', včetně tvarovek, spojování pomocí vnitřních a vnějších spojek s břitovým těsněním, zavěšované po 3m pomocí kruhových objímek s pružnou výstelkou na závitovou tyč kotvenou do hmoždinky ve stavební konstrukci. Třída těsnosti ATC5 podle ČSN EN 16 798-3  
519.30  Kruhové potrubí stáčené z pásů pozink plechu, obecné označení 'SPIRO', včetně tvarovek, spojování pomocí vnitřních a vnějších spojek s břitovým těsněním, zavěšované po 3m pomocí kruhových objímek s pružnou výstelkou na závitovou tyč kotvenou do hmoždinky ve stavební konstrukci. Třída těsnosti ATC5 podle ČSN EN 16 798-3  
519.30  Kruhové potrubí stáčené z pásů pozink plechu, obecné označení 'SPIRO', včetně tvarovek, spojování pomocí vnitřních a vnějších spojek s břitovým těsněním, zavěšované po 3m pomocí kruhových objímek s pružnou výstelkou na závitovou tyč kotvenou do hmoždinky ve stavební konstrukci. Třída těsnosti ATC5 podle ČSN EN 16 798-3  
519.30  Kruhové potrubí stáčené z pásů pozink plechu, obecné označení 'SPIRO', včetně tvarovek, spojování pomocí vnitřních a vnějších spojek s břitovým těsněním, zavěšované po 3m pomocí kruhových objímek s pružnou výstelkou na závitovou tyč kotvenou do hmoždinky ve stavební konstrukci. Třída těsnosti ATC5 podle ČSN EN 16 798-3</t>
  </si>
  <si>
    <t>751510043.1</t>
  </si>
  <si>
    <t>Spiro potrubí vč. tvarovek průměr přes 200 mm do průměru 320 mm /50% tvar</t>
  </si>
  <si>
    <t>Spiro potrubí vč. tvarovek průměr přes 200 mm do průměru 320 mm /50% tvar519.30.1  Kruhové potrubí stáčené z pásů pozink plechu, obecné označení 'SPIRO', včetně tvarovek, spojování pomocí vnitřních a vnějších spojek s břitovým těsněním, zavěšované po 3m pomocí kruhových objímek s pružnou výstelkou na závitovou tyč kotvenou do hmoždinky ve stavební konstrukci. Třída těsnosti ATC5 podle ČSN EN 16 798-3  
519.30.1  Kruhové potrubí stáčené z pásů pozink plechu, obecné označení 'SPIRO', včetně tvarovek, spojování pomocí vnitřních a vnějších spojek s břitovým těsněním, zavěšované po 3m pomocí kruhových objímek s pružnou výstelkou na závitovou tyč kotvenou do hmoždinky ve stavební konstrukci. Třída těsnosti ATC5 podle ČSN EN 16 798-3  
519.30.1  Kruhové potrubí stáčené z pásů pozink plechu, obecné označení 'SPIRO', včetně tvarovek, spojování pomocí vnitřních a vnějších spojek s břitovým těsněním, zavěšované po 3m pomocí kruhových objímek s pružnou výstelkou na závitovou tyč kotvenou do hmoždinky ve stavební konstrukci. Třída těsnosti ATC5 podle ČSN EN 16 798-3  
519.30.1  Kruhové potrubí stáčené z pásů pozink plechu, obecné označení 'SPIRO', včetně tvarovek, spojování pomocí vnitřních a vnějších spojek s břitovým těsněním, zavěšované po 3m pomocí kruhových objímek s pružnou výstelkou na závitovou tyč kotvenou do hmoždinky ve stavební konstrukci. Třída těsnosti ATC5 podle ČSN EN 16 798-3</t>
  </si>
  <si>
    <t>Izolace požární odolnost 60 min. -plocha izolovaného potrubí - dodávka a montáž</t>
  </si>
  <si>
    <t>Izolace požární odolnost 60 min. -plocha izolovaného potrubí - dodávka a montáž519.50 Izolace z minerálních desek tloušťky 60 mm s polepem Al fólií, ukládaná na přivařovací trny,požární odolnost 60 min  
519.50 Izolace z minerálních desek tloušťky 60 mm s polepem Al fólií, ukládaná na přivařovací trny,požární odolnost 60 min  
519.50 Izolace z minerálních desek tloušťky 60 mm s polepem Al fólií, ukládaná na přivařovací trny,požární odolnost 60 min  
519.50 Izolace z minerálních desek tloušťky 60 mm s polepem Al fólií, ukládaná na přivařovací trny,požární odolnost 60 min</t>
  </si>
  <si>
    <t>751581357</t>
  </si>
  <si>
    <t>Protipožární prostup stropem kruhového potrubí D přes 200 do 300 mm</t>
  </si>
  <si>
    <t>Protipožární prostup stropem kruhového potrubí D přes 200 do 300 mmProtipožární ochrana vzduchotechnického potrubí prostup kruhového potrubí stropem, průměru potrubí přes 200 do 300 mm  
https://podminky.urs.cz/item/CS_URS_2024_01/751581357  
Protipožární ochrana vzduchotechnického potrubí prostup kruhového potrubí stropem, průměru potrubí přes 200 do 300 mm  
https://podminky.urs.cz/item/CS_URS_2024_01/751581357  
Protipožární ochrana vzduchotechnického potrubí prostup kruhového potrubí stropem, průměru potrubí přes 200 do 300 mm  
https://podminky.urs.cz/item/CS_URS_2024_01/751581357  
Protipožární ochrana vzduchotechnického potrubí prostup kruhového potrubí stropem, průměru potrubí přes 200 do 300 mm  
https://podminky.urs.cz/item/CS_URS_2024_01/751581357</t>
  </si>
  <si>
    <t>Zařízení č.520 - kuchyňské odsavače par objektová část D, E</t>
  </si>
  <si>
    <t>Zpětná klapka D=125 mm520.6.1 Zpětná motýlová pružinová klapka pro montáž do spiro potrubí, s pryžovou dosedací plochou na těsnící prstenec, materiál galvanizovaný plech, D=125 mm  
520.6.1 Zpětná motýlová pružinová klapka pro montáž do spiro potrubí, s pryžovou dosedací plochou na těsnící prstenec, materiál galvanizovaný plech, D=125 mm  
520.6.1 Zpětná motýlová pružinová klapka pro montáž do spiro potrubí, s pryžovou dosedací plochou na těsnící prstenec, materiál galvanizovaný plech, D=125 mm  
520.6.1 Zpětná motýlová pružinová klapka pro montáž do spiro potrubí, s pryžovou dosedací plochou na těsnící prstenec, materiál galvanizovaný plech, D=125 mm</t>
  </si>
  <si>
    <t>751510042.5</t>
  </si>
  <si>
    <t>Spiro potrubí vč. tvarovek do  průměru 200 mm/50% tvar520.30  Kruhové potrubí stáčené z pásů pozink plechu, obecné označení 'SPIRO', včetně tvarovek, spojování pomocí vnitřních a vnějších spojek s břitovým těsněním, zavěšované po 3m pomocí kruhových objímek s pružnou výstelkou na závitovou tyč kotvenou do hmoždinky ve stavební konstrukci. Třída těsnosti ATC5 podle ČSN EN 16 798-3  
520.30  Kruhové potrubí stáčené z pásů pozink plechu, obecné označení 'SPIRO', včetně tvarovek, spojování pomocí vnitřních a vnějších spojek s břitovým těsněním, zavěšované po 3m pomocí kruhových objímek s pružnou výstelkou na závitovou tyč kotvenou do hmoždinky ve stavební konstrukci. Třída těsnosti ATC5 podle ČSN EN 16 798-3  
520.30  Kruhové potrubí stáčené z pásů pozink plechu, obecné označení 'SPIRO', včetně tvarovek, spojování pomocí vnitřních a vnějších spojek s břitovým těsněním, zavěšované po 3m pomocí kruhových objímek s pružnou výstelkou na závitovou tyč kotvenou do hmoždinky ve stavební konstrukci. Třída těsnosti ATC5 podle ČSN EN 16 798-3  
520.30  Kruhové potrubí stáčené z pásů pozink plechu, obecné označení 'SPIRO', včetně tvarovek, spojování pomocí vnitřních a vnějších spojek s břitovým těsněním, zavěšované po 3m pomocí kruhových objímek s pružnou výstelkou na závitovou tyč kotvenou do hmoždinky ve stavební konstrukci. Třída těsnosti ATC5 podle ČSN EN 16 798-3</t>
  </si>
  <si>
    <t>751510043.2</t>
  </si>
  <si>
    <t>Spiro potrubí vč. tvarovek průměr přes 200 mm do průměru 320 mm /50% tvar520.30.1  Kruhové potrubí stáčené z pásů pozink plechu, obecné označení 'SPIRO', včetně tvarovek, spojování pomocí vnitřních a vnějších spojek s břitovým těsněním, zavěšované po 3m pomocí kruhových objímek s pružnou výstelkou na závitovou tyč kotvenou do hmoždinky ve stavební konstrukci. Třída těsnosti ATC5 podle ČSN EN 16 798-3  
520.30.1  Kruhové potrubí stáčené z pásů pozink plechu, obecné označení 'SPIRO', včetně tvarovek, spojování pomocí vnitřních a vnějších spojek s břitovým těsněním, zavěšované po 3m pomocí kruhových objímek s pružnou výstelkou na závitovou tyč kotvenou do hmoždinky ve stavební konstrukci. Třída těsnosti ATC5 podle ČSN EN 16 798-3  
520.30.1  Kruhové potrubí stáčené z pásů pozink plechu, obecné označení 'SPIRO', včetně tvarovek, spojování pomocí vnitřních a vnějších spojek s břitovým těsněním, zavěšované po 3m pomocí kruhových objímek s pružnou výstelkou na závitovou tyč kotvenou do hmoždinky ve stavební konstrukci. Třída těsnosti ATC5 podle ČSN EN 16 798-3  
520.30.1  Kruhové potrubí stáčené z pásů pozink plechu, obecné označení 'SPIRO', včetně tvarovek, spojování pomocí vnitřních a vnějších spojek s břitovým těsněním, zavěšované po 3m pomocí kruhových objímek s pružnou výstelkou na závitovou tyč kotvenou do hmoždinky ve stavební konstrukci. Třída těsnosti ATC5 podle ČSN EN 16 798-3</t>
  </si>
  <si>
    <t>751581357.1</t>
  </si>
  <si>
    <t>Protipožární prostup stropem kruhového potrubí D přes 200 do 300 mmProtipožární ochrana vzduchotechnického potrubí prostup kruhového potrubí stropem, průměru potrubí přes 200 do 300 mm  
https://podminky.urs.cz/item/CS_URS_2024_01/751581357.1  
Protipožární ochrana vzduchotechnického potrubí prostup kruhového potrubí stropem, průměru potrubí přes 200 do 300 mm  
https://podminky.urs.cz/item/CS_URS_2024_01/751581357.1  
Protipožární ochrana vzduchotechnického potrubí prostup kruhového potrubí stropem, průměru potrubí přes 200 do 300 mm  
https://podminky.urs.cz/item/CS_URS_2024_01/751581357.1  
Protipožární ochrana vzduchotechnického potrubí prostup kruhového potrubí stropem, průměru potrubí přes 200 do 300 mm  
https://podminky.urs.cz/item/CS_URS_2024_01/751581357.1</t>
  </si>
  <si>
    <t>Zař. č. 521 - Přípojné body bez konkrétního využití</t>
  </si>
  <si>
    <t>751510042.6</t>
  </si>
  <si>
    <t>Spiro potrubí vč. tvarovek průměr přes 200 mm do průměru 320 mm /0% tvar</t>
  </si>
  <si>
    <t>Spiro potrubí vč. tvarovek průměr přes 200 mm do průměru 320 mm /0% tvar521.30  Kruhové potrubí stáčené z pásů pozink plechu, obecné označení 'SPIRO', včetně tvarovek, spojování pomocí vnitřních a vnějších spojek s břitovým těsněním, zavěšované po 3m pomocí kruhových objímek s pružnou výstelkou na závitovou tyč kotvenou do hmoždinky ve stavební konstrukci. Třída těsnosti ATC5 podle ČSN EN 16 798-3  
521.30  Kruhové potrubí stáčené z pásů pozink plechu, obecné označení 'SPIRO', včetně tvarovek, spojování pomocí vnitřních a vnějších spojek s břitovým těsněním, zavěšované po 3m pomocí kruhových objímek s pružnou výstelkou na závitovou tyč kotvenou do hmoždinky ve stavební konstrukci. Třída těsnosti ATC5 podle ČSN EN 16 798-3  
521.30  Kruhové potrubí stáčené z pásů pozink plechu, obecné označení 'SPIRO', včetně tvarovek, spojování pomocí vnitřních a vnějších spojek s břitovým těsněním, zavěšované po 3m pomocí kruhových objímek s pružnou výstelkou na závitovou tyč kotvenou do hmoždinky ve stavební konstrukci. Třída těsnosti ATC5 podle ČSN EN 16 798-3  
521.30  Kruhové potrubí stáčené z pásů pozink plechu, obecné označení 'SPIRO', včetně tvarovek, spojování pomocí vnitřních a vnějších spojek s břitovým těsněním, zavěšované po 3m pomocí kruhových objímek s pružnou výstelkou na závitovou tyč kotvenou do hmoždinky ve stavební konstrukci. Třída těsnosti ATC5 podle ČSN EN 16 798-3</t>
  </si>
  <si>
    <t>Zař. č. 522 - Pomocné prvky větrání</t>
  </si>
  <si>
    <t>522.7.1, 522.7.2 Požární stěnový uzávěr 250x250 mm</t>
  </si>
  <si>
    <t>522.7.1, 522.7.2 Požární stěnový uzávěr 250x250 mmlamelová požární klapka se servo ovládáním 230V (s havarijní funkcí bez napětí zavřeno), s  certifikací kouřetěsná,. mřížka z obou stran v odstínu RAL podle architekta  
lamelová požární klapka se servo ovládáním 230V (s havarijní funkcí bez napětí zavřeno), s  certifikací kouřetěsná,. mřížka z obou stran v odstínu RAL podle architekta  
lamelová požární klapka se servo ovládáním 230V (s havarijní funkcí bez napětí zavřeno), s  certifikací kouřetěsná,. mřížka z obou stran v odstínu RAL podle architekta  
lamelová požární klapka se servo ovládáním 230V (s havarijní funkcí bez napětí zavřeno), s  certifikací kouřetěsná,. mřížka z obou stran v odstínu RAL podle architekta</t>
  </si>
  <si>
    <t>751398022</t>
  </si>
  <si>
    <t>Montáž větrací mřížky stěnové přes 0,040 do 0,100 m2</t>
  </si>
  <si>
    <t>Montáž větrací mřížky stěnové přes 0,040 do 0,100 m2Montáž ostatních zařízení větrací mřížky stěnové, průřezu přes 0,04 do 0,100 m2  
https://podminky.urs.cz/item/CS_URS_2024_01/751398022  
Montáž ostatních zařízení větrací mřížky stěnové, průřezu přes 0,04 do 0,100 m2  
https://podminky.urs.cz/item/CS_URS_2024_01/751398022  
Montáž ostatních zařízení větrací mřížky stěnové, průřezu přes 0,04 do 0,100 m2  
https://podminky.urs.cz/item/CS_URS_2024_01/751398022  
Montáž ostatních zařízení větrací mřížky stěnové, průřezu přes 0,04 do 0,100 m2  
https://podminky.urs.cz/item/CS_URS_2024_01/751398022</t>
  </si>
  <si>
    <t xml:space="preserve">  SO 07-71-07.0.6</t>
  </si>
  <si>
    <t>Silnoproudá zařízení včetně ochrany proti blesku</t>
  </si>
  <si>
    <t>SO 07-71-07.0.6</t>
  </si>
  <si>
    <t>Svítidla</t>
  </si>
  <si>
    <t>S-01</t>
  </si>
  <si>
    <t>Svítidlo - typ S_01 - dodávka dle specifikace v PD</t>
  </si>
  <si>
    <t>Svítidlo - typ S_01 - dodávka dle specifikace v PDSvítidlo - typ S_01 - dodávka dle specifikace v PD  
Svítidlo - typ S_01 - dodávka dle specifikace v PD  
Svítidlo - typ S_01 - dodávka dle specifikace v PD  
Svítidlo - typ S_01 - dodávka dle specifikace v PD</t>
  </si>
  <si>
    <t>S-01-M</t>
  </si>
  <si>
    <t>Svítidlo - typ S_01 - montáž</t>
  </si>
  <si>
    <t>Svítidlo - typ S_01 - montážSvítidlo - typ S_01 - montáž  
Svítidlo - typ S_01 - montáž  
Svítidlo - typ S_01 - montáž  
Svítidlo - typ S_01 - montáž</t>
  </si>
  <si>
    <t>S-02</t>
  </si>
  <si>
    <t>Svítidlo - typ S_02 - dodávka dle specifikace v PD</t>
  </si>
  <si>
    <t>Svítidlo - typ S_02 - dodávka dle specifikace v PDSvítidlo - typ S_02 - dodávka dle specifikace v PD  
Svítidlo - typ S_02 - dodávka dle specifikace v PD  
Svítidlo - typ S_02 - dodávka dle specifikace v PD  
Svítidlo - typ S_02 - dodávka dle specifikace v PD</t>
  </si>
  <si>
    <t>S-02-M</t>
  </si>
  <si>
    <t>Svítidlo - typ S_02 - montáž</t>
  </si>
  <si>
    <t>Svítidlo - typ S_02 - montážSvítidlo - typ S_02 - montáž  
Svítidlo - typ S_02 - montáž  
Svítidlo - typ S_02 - montáž  
Svítidlo - typ S_02 - montáž</t>
  </si>
  <si>
    <t>S-03</t>
  </si>
  <si>
    <t>Svítidlo - typ S_03 - dodávka dle specifikace v PD</t>
  </si>
  <si>
    <t>Svítidlo - typ S_03 - dodávka dle specifikace v PDSvítidlo - typ S_03 - dodávka dle specifikace v PD  
Svítidlo - typ S_03 - dodávka dle specifikace v PD  
Svítidlo - typ S_03 - dodávka dle specifikace v PD  
Svítidlo - typ S_03 - dodávka dle specifikace v PD</t>
  </si>
  <si>
    <t>S-03-M</t>
  </si>
  <si>
    <t>Svítidlo - typ S_03 - montáž</t>
  </si>
  <si>
    <t>Svítidlo - typ S_03 - montážSvítidlo - typ S_03 - montáž  
Svítidlo - typ S_03 - montáž  
Svítidlo - typ S_03 - montáž  
Svítidlo - typ S_03 - montáž</t>
  </si>
  <si>
    <t>S-04</t>
  </si>
  <si>
    <t>Svítidlo - typ S_04 - dodávka dle specifikace v PD</t>
  </si>
  <si>
    <t>Svítidlo - typ S_04 - dodávka dle specifikace v PDSvítidlo - typ S_04 - dodávka dle specifikace v PD  
Svítidlo - typ S_04 - dodávka dle specifikace v PD  
Svítidlo - typ S_04 - dodávka dle specifikace v PD  
Svítidlo - typ S_04 - dodávka dle specifikace v PD</t>
  </si>
  <si>
    <t>S-04-M</t>
  </si>
  <si>
    <t>Svítidlo - typ S_04 - montáž</t>
  </si>
  <si>
    <t>Svítidlo - typ S_04 - montážSvítidlo - typ S_04 - montáž  
Svítidlo - typ S_04 - montáž  
Svítidlo - typ S_04 - montáž  
Svítidlo - typ S_04 - montáž</t>
  </si>
  <si>
    <t>S-05</t>
  </si>
  <si>
    <t>Svítidlo - typ S_05 - dodávka dle specifikace v PD</t>
  </si>
  <si>
    <t>Svítidlo - typ S_05 - dodávka dle specifikace v PDSvítidlo - typ S_05 - dodávka dle specifikace v PD  
Svítidlo - typ S_05 - dodávka dle specifikace v PD  
Svítidlo - typ S_05 - dodávka dle specifikace v PD  
Svítidlo - typ S_05 - dodávka dle specifikace v PD</t>
  </si>
  <si>
    <t>S-05-M</t>
  </si>
  <si>
    <t>Svítidlo - typ S_05 - montáž</t>
  </si>
  <si>
    <t>Svítidlo - typ S_05 - montážSvítidlo - typ S_05 - montáž  
Svítidlo - typ S_05 - montáž  
Svítidlo - typ S_05 - montáž  
Svítidlo - typ S_05 - montáž</t>
  </si>
  <si>
    <t>S-06</t>
  </si>
  <si>
    <t>Svítidlo - typ S_06 - dodávka dle specifikace v PD</t>
  </si>
  <si>
    <t>Svítidlo - typ S_06 - dodávka dle specifikace v PDSvítidlo - typ S_06 - dodávka dle specifikace v PD  
Svítidlo - typ S_06 - dodávka dle specifikace v PD  
Svítidlo - typ S_06 - dodávka dle specifikace v PD  
Svítidlo - typ S_06 - dodávka dle specifikace v PD</t>
  </si>
  <si>
    <t>S-06-M</t>
  </si>
  <si>
    <t>Svítidlo - typ S_06 - montáž</t>
  </si>
  <si>
    <t>Svítidlo - typ S_06 - montážSvítidlo - typ S_06 - montáž  
Svítidlo - typ S_06 - montáž  
Svítidlo - typ S_06 - montáž  
Svítidlo - typ S_06 - montáž</t>
  </si>
  <si>
    <t>S-07</t>
  </si>
  <si>
    <t>Svítidlo - typ S_07 - dodávka dle specifikace v PD</t>
  </si>
  <si>
    <t>Svítidlo - typ S_07 - dodávka dle specifikace v PDSvítidlo - typ S_07 - dodávka dle specifikace v PD  
Svítidlo - typ S_07 - dodávka dle specifikace v PD  
Svítidlo - typ S_07 - dodávka dle specifikace v PD  
Svítidlo - typ S_07 - dodávka dle specifikace v PD</t>
  </si>
  <si>
    <t>S-07-M</t>
  </si>
  <si>
    <t>Svítidlo - typ S_07 - montáž</t>
  </si>
  <si>
    <t>Svítidlo - typ S_07 - montážSvítidlo - typ S_07 - montáž  
Svítidlo - typ S_07 - montáž  
Svítidlo - typ S_07 - montáž  
Svítidlo - typ S_07 - montáž</t>
  </si>
  <si>
    <t>S-08</t>
  </si>
  <si>
    <t>Svítidlo - typ S_08 - dodávka dle specifikace v PD</t>
  </si>
  <si>
    <t>Svítidlo - typ S_08 - dodávka dle specifikace v PDSvítidlo - typ S_08 - dodávka dle specifikace v PD  
Svítidlo - typ S_08 - dodávka dle specifikace v PD  
Svítidlo - typ S_08 - dodávka dle specifikace v PD  
Svítidlo - typ S_08 - dodávka dle specifikace v PD</t>
  </si>
  <si>
    <t>S-08-M</t>
  </si>
  <si>
    <t>Svítidlo - typ S_08 - montáž</t>
  </si>
  <si>
    <t>Svítidlo - typ S_08 - montážSvítidlo - typ S_08 - montáž  
Svítidlo - typ S_08 - montáž  
Svítidlo - typ S_08 - montáž  
Svítidlo - typ S_08 - montáž</t>
  </si>
  <si>
    <t>S-09</t>
  </si>
  <si>
    <t>Svítidlo - typ S_09 - dodávka dle specifikace v PD</t>
  </si>
  <si>
    <t>Svítidlo - typ S_09 - dodávka dle specifikace v PDSvítidlo - typ S_09 - dodávka dle specifikace v PD  
Svítidlo - typ S_09 - dodávka dle specifikace v PD  
Svítidlo - typ S_09 - dodávka dle specifikace v PD  
Svítidlo - typ S_09 - dodávka dle specifikace v PD</t>
  </si>
  <si>
    <t>S-09-M</t>
  </si>
  <si>
    <t>Svítidlo - typ S_09 - montáž</t>
  </si>
  <si>
    <t>Svítidlo - typ S_09 - montážSvítidlo - typ S_09 - montáž  
Svítidlo - typ S_09 - montáž  
Svítidlo - typ S_09 - montáž  
Svítidlo - typ S_09 - montáž</t>
  </si>
  <si>
    <t>S-10</t>
  </si>
  <si>
    <t>Svítidlo - typ S_10 - dodávka dle specifikace v PD</t>
  </si>
  <si>
    <t>Svítidlo - typ S_10 - dodávka dle specifikace v PDSvítidlo - typ S_10 - dodávka dle specifikace v PD  
Svítidlo - typ S_10 - dodávka dle specifikace v PD  
Svítidlo - typ S_10 - dodávka dle specifikace v PD  
Svítidlo - typ S_10 - dodávka dle specifikace v PD</t>
  </si>
  <si>
    <t>S-10-M</t>
  </si>
  <si>
    <t>Svítidlo - typ S_10 - montáž</t>
  </si>
  <si>
    <t>Svítidlo - typ S_10 - montážSvítidlo - typ S_10 - montáž  
Svítidlo - typ S_10 - montáž  
Svítidlo - typ S_10 - montáž  
Svítidlo - typ S_10 - montáž</t>
  </si>
  <si>
    <t>S-11</t>
  </si>
  <si>
    <t>Svítidlo - typ S_11 - dodávka dle specifikace v PD</t>
  </si>
  <si>
    <t>Svítidlo - typ S_11 - dodávka dle specifikace v PDSvítidlo - typ S_11 - dodávka dle specifikace v PD  
Svítidlo - typ S_11 - dodávka dle specifikace v PD  
Svítidlo - typ S_11 - dodávka dle specifikace v PD  
Svítidlo - typ S_11 - dodávka dle specifikace v PD</t>
  </si>
  <si>
    <t>S-11-M</t>
  </si>
  <si>
    <t>Svítidlo - typ S_11 - montáž</t>
  </si>
  <si>
    <t>Svítidlo - typ S_11 - montážSvítidlo - typ S_11 - montáž  
Svítidlo - typ S_11 - montáž  
Svítidlo - typ S_11 - montáž  
Svítidlo - typ S_11 - montáž</t>
  </si>
  <si>
    <t>S-12</t>
  </si>
  <si>
    <t>Svítidlo - typ S_12 - dodávka dle specifikace v PD</t>
  </si>
  <si>
    <t>Svítidlo - typ S_12 - dodávka dle specifikace v PDSvítidlo - typ S_12 - dodávka dle specifikace v PD  
Svítidlo - typ S_12 - dodávka dle specifikace v PD  
Svítidlo - typ S_12 - dodávka dle specifikace v PD  
Svítidlo - typ S_12 - dodávka dle specifikace v PD</t>
  </si>
  <si>
    <t>S-12-M</t>
  </si>
  <si>
    <t>Svítidlo - typ S_12 - montáž</t>
  </si>
  <si>
    <t>Svítidlo - typ S_12 - montážSvítidlo - typ S_12 - montáž  
Svítidlo - typ S_12 - montáž  
Svítidlo - typ S_12 - montáž  
Svítidlo - typ S_12 - montáž</t>
  </si>
  <si>
    <t>S-13</t>
  </si>
  <si>
    <t>Svítidlo - typ S_13 - dodávka dle specifikace v PD</t>
  </si>
  <si>
    <t>Svítidlo - typ S_13 - dodávka dle specifikace v PDSvítidlo - typ S_13 - dodávka dle specifikace v PD  
Svítidlo - typ S_13 - dodávka dle specifikace v PD  
Svítidlo - typ S_13 - dodávka dle specifikace v PD  
Svítidlo - typ S_13 - dodávka dle specifikace v PD</t>
  </si>
  <si>
    <t>S-13-M</t>
  </si>
  <si>
    <t>Svítidlo - typ S_13 - montáž</t>
  </si>
  <si>
    <t>Svítidlo - typ S_13 - montážSvítidlo - typ S_13 - montáž  
Svítidlo - typ S_13 - montáž  
Svítidlo - typ S_13 - montáž  
Svítidlo - typ S_13 - montáž</t>
  </si>
  <si>
    <t>S-14</t>
  </si>
  <si>
    <t>Svítidlo - typ S_14 - dodávka dle specifikace v PD</t>
  </si>
  <si>
    <t>Svítidlo - typ S_14 - dodávka dle specifikace v PDSvítidlo - typ S_14 - dodávka dle specifikace v PD  
Svítidlo - typ S_14 - dodávka dle specifikace v PD  
Svítidlo - typ S_14 - dodávka dle specifikace v PD  
Svítidlo - typ S_14 - dodávka dle specifikace v PD</t>
  </si>
  <si>
    <t>S-14-M</t>
  </si>
  <si>
    <t>Svítidlo - typ S_14 - montáž</t>
  </si>
  <si>
    <t>Svítidlo - typ S_14 - montážSvítidlo - typ S_14 - montáž  
Svítidlo - typ S_14 - montáž  
Svítidlo - typ S_14 - montáž  
Svítidlo - typ S_14 - montáž</t>
  </si>
  <si>
    <t>S-31</t>
  </si>
  <si>
    <t>Svítidlo - typ S_31 - dodávka dle specifikace v PD</t>
  </si>
  <si>
    <t>Svítidlo - typ S_31 - dodávka dle specifikace v PDSvítidlo - typ S_31 - dodávka dle specifikace v PD  
Svítidlo - typ S_31 - dodávka dle specifikace v PD  
Svítidlo - typ S_31 - dodávka dle specifikace v PD  
Svítidlo - typ S_31 - dodávka dle specifikace v PD</t>
  </si>
  <si>
    <t>S-31-M</t>
  </si>
  <si>
    <t>Svítidlo - typ S_31 - montáž</t>
  </si>
  <si>
    <t>Svítidlo - typ S_31 - montážSvítidlo - typ S_31 - montáž  
Svítidlo - typ S_31 - montáž  
Svítidlo - typ S_31 - montáž  
Svítidlo - typ S_31 - montáž</t>
  </si>
  <si>
    <t>C-01</t>
  </si>
  <si>
    <t>Svítidlo - typ C_01 - dodávka dle specifikace v PD</t>
  </si>
  <si>
    <t>Svítidlo - typ C_01 - dodávka dle specifikace v PDSvítidlo - typ C_01 - dodávka dle specifikace v PD  
Svítidlo - typ C_01 - dodávka dle specifikace v PD  
Svítidlo - typ C_01 - dodávka dle specifikace v PD  
Svítidlo - typ C_01 - dodávka dle specifikace v PD</t>
  </si>
  <si>
    <t>C-01-M</t>
  </si>
  <si>
    <t>Svítidlo - typ C_01 - montáž</t>
  </si>
  <si>
    <t>Svítidlo - typ C_01 - montážSvítidlo - typ C_01 - montáž  
Svítidlo - typ C_01 - montáž  
Svítidlo - typ C_01 - montáž  
Svítidlo - typ C_01 - montáž</t>
  </si>
  <si>
    <t>C1</t>
  </si>
  <si>
    <t>Svítidlo - typ C1 - dodávka dle specifikace v PD</t>
  </si>
  <si>
    <t>Svítidlo - typ C1 - dodávka dle specifikace v PDSvítidlo - typ C1 - dodávka dle specifikace v PD  
Svítidlo - typ C1 - dodávka dle specifikace v PD  
Svítidlo - typ C1 - dodávka dle specifikace v PD  
Svítidlo - typ C1 - dodávka dle specifikace v PD</t>
  </si>
  <si>
    <t>C1-M</t>
  </si>
  <si>
    <t>Svítidlo - typ C1 - montáž</t>
  </si>
  <si>
    <t>Svítidlo - typ C1 - montážSvítidlo - typ C1 - montáž  
Svítidlo - typ C1 - montáž  
Svítidlo - typ C1 - montáž  
Svítidlo - typ C1 - montáž</t>
  </si>
  <si>
    <t>F1</t>
  </si>
  <si>
    <t>Svítidlo - typ F1 - dodávka dle specifikace v PD</t>
  </si>
  <si>
    <t>Svítidlo - typ F1 - dodávka dle specifikace v PDSvítidlo - typ F1 - dodávka dle specifikace v PD  
Svítidlo - typ F1 - dodávka dle specifikace v PD  
Svítidlo - typ F1 - dodávka dle specifikace v PD  
Svítidlo - typ F1 - dodávka dle specifikace v PD</t>
  </si>
  <si>
    <t>F1-M</t>
  </si>
  <si>
    <t>Svítidlo - typ F1 - montáž</t>
  </si>
  <si>
    <t>Svítidlo - typ F1 - montážSvítidlo - typ F1 - montáž  
Svítidlo - typ F1 - montáž  
Svítidlo - typ F1 - montáž  
Svítidlo - typ F1 - montáž</t>
  </si>
  <si>
    <t>L6</t>
  </si>
  <si>
    <t>Svítidlo - typ L6 - dodávka dle specifikace v PD</t>
  </si>
  <si>
    <t>Svítidlo - typ L6 - dodávka dle specifikace v PDSvítidlo - typ L6 - dodávka dle specifikace v PD  
Svítidlo - typ L6 - dodávka dle specifikace v PD  
Svítidlo - typ L6 - dodávka dle specifikace v PD  
Svítidlo - typ L6 - dodávka dle specifikace v PD</t>
  </si>
  <si>
    <t>L6-M</t>
  </si>
  <si>
    <t>Svítidlo - typ L6 - montáž</t>
  </si>
  <si>
    <t>Svítidlo - typ L6 - montážSvítidlo - typ L6 - montáž  
Svítidlo - typ L6 - montáž  
Svítidlo - typ L6 - montáž  
Svítidlo - typ L6 - montáž</t>
  </si>
  <si>
    <t>L7</t>
  </si>
  <si>
    <t>Svítidlo - typ L7 - dodávka dle specifikace v PD</t>
  </si>
  <si>
    <t>Svítidlo - typ L7 - dodávka dle specifikace v PDSvítidlo - typ L7 - dodávka dle specifikace v PD  
Svítidlo - typ L7 - dodávka dle specifikace v PD  
Svítidlo - typ L7 - dodávka dle specifikace v PD  
Svítidlo - typ L7 - dodávka dle specifikace v PD</t>
  </si>
  <si>
    <t>L7-M</t>
  </si>
  <si>
    <t>Svítidlo - typ L7 - montáž</t>
  </si>
  <si>
    <t>Svítidlo - typ L7 - montážSvítidlo - typ L7 - montáž  
Svítidlo - typ L7 - montáž  
Svítidlo - typ L7 - montáž  
Svítidlo - typ L7 - montáž</t>
  </si>
  <si>
    <t>C3</t>
  </si>
  <si>
    <t>Svítidlo - typ C3 - dodávka dle specifikace v PD</t>
  </si>
  <si>
    <t>Svítidlo - typ C3 - dodávka dle specifikace v PDSvítidlo - typ C3 - dodávka dle specifikace v PD  
Svítidlo - typ C3 - dodávka dle specifikace v PD  
Svítidlo - typ C3 - dodávka dle specifikace v PD  
Svítidlo - typ C3 - dodávka dle specifikace v PD</t>
  </si>
  <si>
    <t>C3-M</t>
  </si>
  <si>
    <t>Svítidlo - typ C3 - montáž</t>
  </si>
  <si>
    <t>Svítidlo - typ C3 - montážSvítidlo - typ C3 - montáž  
Svítidlo - typ C3 - montáž  
Svítidlo - typ C3 - montáž  
Svítidlo - typ C3 - montáž</t>
  </si>
  <si>
    <t>F3</t>
  </si>
  <si>
    <t>Svítidlo - typ F3 - dodávka dle specifikace v PD</t>
  </si>
  <si>
    <t>Svítidlo - typ F3 - dodávka dle specifikace v PDSvítidlo - typ F3 - dodávka dle specifikace v PD  
Svítidlo - typ F3 - dodávka dle specifikace v PD  
Svítidlo - typ F3 - dodávka dle specifikace v PD  
Svítidlo - typ F3 - dodávka dle specifikace v PD</t>
  </si>
  <si>
    <t>F3-M</t>
  </si>
  <si>
    <t>Svítidlo - typ F3 - montáž</t>
  </si>
  <si>
    <t>Svítidlo - typ F3 - montážSvítidlo - typ F3 - montáž  
Svítidlo - typ F3 - montáž  
Svítidlo - typ F3 - montáž  
Svítidlo - typ F3 - montáž</t>
  </si>
  <si>
    <t>L8</t>
  </si>
  <si>
    <t>Svítidlo - typ L8 - dodávka dle specifikace v PD</t>
  </si>
  <si>
    <t>Svítidlo - typ L8 - dodávka dle specifikace v PDSvítidlo - typ L8 - dodávka dle specifikace v PD  
Svítidlo - typ L8 - dodávka dle specifikace v PD  
Svítidlo - typ L8 - dodávka dle specifikace v PD  
Svítidlo - typ L8 - dodávka dle specifikace v PD</t>
  </si>
  <si>
    <t>L8-M</t>
  </si>
  <si>
    <t>Svítidlo - typ L8 - montáž</t>
  </si>
  <si>
    <t>Svítidlo - typ L8 - montážSvítidlo - typ L8 - montáž  
Svítidlo - typ L8 - montáž  
Svítidlo - typ L8 - montáž  
Svítidlo - typ L8 - montáž</t>
  </si>
  <si>
    <t>W1</t>
  </si>
  <si>
    <t>Svítidlo - typ W1 - dodávka dle specifikace v PD</t>
  </si>
  <si>
    <t>Svítidlo - typ W1 - dodávka dle specifikace v PDSvítidlo - typ W1 - dodávka dle specifikace v PD  
Svítidlo - typ W1 - dodávka dle specifikace v PD  
Svítidlo - typ W1 - dodávka dle specifikace v PD  
Svítidlo - typ W1 - dodávka dle specifikace v PD</t>
  </si>
  <si>
    <t>W1-M</t>
  </si>
  <si>
    <t>Svítidlo - typ W1- montáž</t>
  </si>
  <si>
    <t>Svítidlo - typ W1- montážSvítidlo - typ W1- montáž  
Svítidlo - typ W1- montáž  
Svítidlo - typ W1- montáž  
Svítidlo - typ W1- montáž</t>
  </si>
  <si>
    <t>F2</t>
  </si>
  <si>
    <t>Svítidlo - typ F2 - dodávka dle specifikace v PD</t>
  </si>
  <si>
    <t>Svítidlo - typ F2 - dodávka dle specifikace v PDSvítidlo - typ F2 - dodávka dle specifikace v PD  
Svítidlo - typ F2 - dodávka dle specifikace v PD  
Svítidlo - typ F2 - dodávka dle specifikace v PD  
Svítidlo - typ F2 - dodávka dle specifikace v PD</t>
  </si>
  <si>
    <t>F2-M</t>
  </si>
  <si>
    <t>Svítidlo - typ F2 - montáž</t>
  </si>
  <si>
    <t>Svítidlo - typ F2 - montážSvítidlo - typ F2 - montáž  
Svítidlo - typ F2 - montáž  
Svítidlo - typ F2 - montáž  
Svítidlo - typ F2 - montáž</t>
  </si>
  <si>
    <t>F4</t>
  </si>
  <si>
    <t>Svítidlo - typ F4 - dodávka dle specifikace v PD</t>
  </si>
  <si>
    <t>Svítidlo - typ F4 - dodávka dle specifikace v PDSvítidlo - typ F4 - dodávka dle specifikace v PD  
Svítidlo - typ F4 - dodávka dle specifikace v PD  
Svítidlo - typ F4 - dodávka dle specifikace v PD  
Svítidlo - typ F4 - dodávka dle specifikace v PD</t>
  </si>
  <si>
    <t>F4-M</t>
  </si>
  <si>
    <t>Svítidlo - typ F4 - montáž</t>
  </si>
  <si>
    <t>Svítidlo - typ F4 - montážSvítidlo - typ F4 - montáž  
Svítidlo - typ F4 - montáž  
Svítidlo - typ F4 - montáž  
Svítidlo - typ F4 - montáž</t>
  </si>
  <si>
    <t>L9</t>
  </si>
  <si>
    <t>Svítidlo - typ L9 - dodávka dle specifikace v PD</t>
  </si>
  <si>
    <t>Svítidlo - typ L9 - dodávka dle specifikace v PDSvítidlo - typ L9 - dodávka dle specifikace v PD  
Svítidlo - typ L9 - dodávka dle specifikace v PD  
Svítidlo - typ L9 - dodávka dle specifikace v PD  
Svítidlo - typ L9 - dodávka dle specifikace v PD</t>
  </si>
  <si>
    <t>L9-M</t>
  </si>
  <si>
    <t>Svítidlo - typ L9 - montáž</t>
  </si>
  <si>
    <t>Svítidlo - typ L9 - montážSvítidlo - typ L9 - montáž  
Svítidlo - typ L9 - montáž  
Svítidlo - typ L9 - montáž  
Svítidlo - typ L9 - montáž</t>
  </si>
  <si>
    <t>L10</t>
  </si>
  <si>
    <t>Svítidlo - typ L10 - dodávka dle specifikace v PD</t>
  </si>
  <si>
    <t>Svítidlo - typ L10 - dodávka dle specifikace v PDSvítidlo - typ L10 - dodávka dle specifikace v PD  
Svítidlo - typ L10 - dodávka dle specifikace v PD  
Svítidlo - typ L10 - dodávka dle specifikace v PD  
Svítidlo - typ L10 - dodávka dle specifikace v PD</t>
  </si>
  <si>
    <t>L10-M</t>
  </si>
  <si>
    <t>Svítidlo - typ L10 - montáž</t>
  </si>
  <si>
    <t>Svítidlo - typ L10 - montážSvítidlo - typ L10 - montáž  
Svítidlo - typ L10 - montáž  
Svítidlo - typ L10 - montáž  
Svítidlo - typ L10 - montáž</t>
  </si>
  <si>
    <t>Stávající svítidla (1.080 a 1.082) - dodávka dle specifikace v PD</t>
  </si>
  <si>
    <t>Stávající svítidla (1.080 a 1.082) - dodávka dle specifikace v PDSvítidlo - typ L10 - dodávka dle specifikace v PD  
Svítidlo - typ L10 - dodávka dle specifikace v PD  
Stávající svítidla (1.080 a 1.082) - dodávka dle specifikace v PD  
Stávající svítidla (1.080 a 1.082) - dodávka dle specifikace v PD</t>
  </si>
  <si>
    <t>Stávající svítidla (1.080 a 1.082) - montáž</t>
  </si>
  <si>
    <t>Stávající svítidla (1.080 a 1.082) - montážSvítidlo - typ L10 - montáž  
Svítidlo - typ L10 - montáž  
Stávající svítidla (1.080 a 1.082) - montáž  
Stávající svítidla (1.080 a 1.082) - montáž</t>
  </si>
  <si>
    <t>D10801082</t>
  </si>
  <si>
    <t>DALI lišta (1.080 a 1.082) - dodávka dle specifikace v PD</t>
  </si>
  <si>
    <t>DALI lišta (1.080 a 1.082) - dodávka dle specifikace v PDSvítidlo - typ L10 - montáž  
Svítidlo - typ L10 - montáž  
DALI lišta (1.080 a 1.082) - dodávka dle specifikace v PD  
DALI lišta (1.080 a 1.082) - dodávka dle specifikace v PD</t>
  </si>
  <si>
    <t>D10801082-M</t>
  </si>
  <si>
    <t>DALI lišta (1.080 a 1.082) - montáž</t>
  </si>
  <si>
    <t>Přeložky a Demontáže</t>
  </si>
  <si>
    <t>R184</t>
  </si>
  <si>
    <t>Vyhledání demontovaných spojů, zjišťování, šetření, proměřování stávajících kabelů, provedení sondy a zajištění beznapěťového stavu</t>
  </si>
  <si>
    <t>Vyhledání demontovaných spojů, zjišťování, šetření, proměřování stávajících kabelů, provedení sondy a zajištění beznapěťového stavuPoznámka k položce:  
Vyhledání demontovaných stávajících kabelů převážně ve stávajícím kabelovém kanále 1.PP a také ve stávajících rekonstruovaných prostorech  
Poznámka k položce:  
Vyhledání demontovaných stávajících kabelů převážně ve stávajícím kabelovém kanále 1.PP a také ve stávajících rekonstruovaných prostorech  
Poznámka k položce:  
Vyhledání demontovaných stávajících kabelů převážně ve stávajícím kabelovém kanále 1.PP a také ve stávajících rekonstruovaných prostorech  
Poznámka k položce:  
Vyhledání demontovaných stávajících kabelů převážně ve stávajícím kabelovém kanále 1.PP a také ve stávajících rekonstruovaných prostorech</t>
  </si>
  <si>
    <t>R185</t>
  </si>
  <si>
    <t>Odpojení a demontáž stávajících zrušených kabelových vedení včetně nosné úložné konstrukce, trubek, příchytek apod.ze stávajících dotčených prostorů</t>
  </si>
  <si>
    <t>Odpojení a demontáž stávajících zrušených kabelových vedení včetně nosné úložné konstrukce, trubek, příchytek apod.ze stávajících dotčených prostorůPoznámka k položce:  
Odpojení a demontáž stávajících zrušených kabelových vedení převážně ve stávajícím kabelovém kanále 1.PP a také ve stávajících rekonstruovaných prostorech  
Poznámka k položce:  
Odpojení a demontáž stávajících zrušených kabelových vedení převážně ve stávajícím kabelovém kanále 1.PP a také ve stávajících rekonstruovaných prostorech  
Poznámka k položce:  
Odpojení a demontáž stávajících zrušených kabelových vedení převážně ve stávajícím kabelovém kanále 1.PP a také ve stávajících rekonstruovaných prostorech  
Poznámka k položce:  
Odpojení a demontáž stávajících zrušených kabelových vedení převážně ve stávajícím kabelovém kanále 1.PP a také ve stávajících rekonstruovaných prostorech</t>
  </si>
  <si>
    <t>R186</t>
  </si>
  <si>
    <t>Odpojení, přeložení kabelových vedení do nových kabelových tras a opětovné zapojení</t>
  </si>
  <si>
    <t>Odpojení, přeložení kabelových vedení do nových kabelových tras a opětovné zapojeníPoznámka k položce:  
Odpojení, přeložení a opětovné zapojení stávajících kabelových vedení převážně ve stávajících rekonstruovaných prostorech a také ve stávajícím kabelovém kanále 1.PP  
Poznámka k položce:  
Odpojení, přeložení a opětovné zapojení stávajících kabelových vedení převážně ve stávajících rekonstruovaných prostorech a také ve stávajícím kabelovém kanále 1.PP  
Poznámka k položce:  
Odpojení, přeložení a opětovné zapojení stávajících kabelových vedení převážně ve stávajících rekonstruovaných prostorech a také ve stávajícím kabelovém kanále 1.PP  
Poznámka k položce:  
Odpojení, přeložení a opětovné zapojení stávajících kabelových vedení převážně ve stávajících rekonstruovaných prostorech a také ve stávajícím kabelovém kanále 1.PP</t>
  </si>
  <si>
    <t>R187</t>
  </si>
  <si>
    <t>Demontáže stávajících zařízení osvětlení, vypínačů, zásuvek, odbočných a přístrojových krabic apod.</t>
  </si>
  <si>
    <t>Demontáže stávajících zařízení osvětlení, vypínačů, zásuvek, odbočných a přístrojových krabic apod.Poznámka k položce:  
Odpojení a demontáž stávajících zrušených kabelových vedení ve stávajících rekonstruovaných prostorech  
Poznámka k položce:  
Odpojení a demontáž stávajících zrušených kabelových vedení ve stávajících rekonstruovaných prostorech  
Poznámka k položce:  
Odpojení a demontáž stávajících zrušených kabelových vedení ve stávajících rekonstruovaných prostorech  
Poznámka k položce:  
Odpojení a demontáž stávajících zrušených kabelových vedení ve stávajících rekonstruovaných prostorech</t>
  </si>
  <si>
    <t>R188</t>
  </si>
  <si>
    <t>Demontáže stávajících kompenzačních rozvaděčů RC81, RC82, RC83, RC71, RC61.</t>
  </si>
  <si>
    <t>Demontáže stávajících kompenzačních rozvaděčů RC81, RC82, RC83, RC71, RC61.Poznámka k položce:  
Změření skutečných hodnot pro výpočet stávající kompenzace po uvedení hlavních rozvaděčů do provozu. Na základě konečných výpočtů bude rozhodnuto o odpojení a demontáži stávajících kompenzačních rozvaděčů, odpojení a demontáži stávajících kabelových vedení.  
Poznámka k položce:  
Změření skutečných hodnot pro výpočet stávající kompenzace po uvedení hlavních rozvaděčů do provozu. Na základě konečných výpočtů bude rozhodnuto o odpojení a demontáži stávajících kompenzačních rozvaděčů, odpojení a demontáži stávajících kabelových vedení.  
Poznámka k položce:  
Změření skutečných hodnot pro výpočet stávající kompenzace po uvedení hlavních rozvaděčů do provozu. Na základě konečných výpočtů bude rozhodnuto o odpojení a demontáži stávajících kompenzačních rozvaděčů, odpojení a demontáži stávajících kabelových vedení.  
Poznámka k položce:  
Změření skutečných hodnot pro výpočet stávající kompenzace po uvedení hlavních rozvaděčů do provozu. Na základě konečných výpočtů bude rozhodnuto o odpojení a demontáži stávajících kompenzačních rozvaděčů, odpojení a demontáži stávajících kabelových vedení.</t>
  </si>
  <si>
    <t>R189</t>
  </si>
  <si>
    <t>Stávající kabelový kolektor v 1.pp - Audit jednotlivých silových kabelů a odstranění nepotřebných a nefunkčních el. kabelových rozvodů</t>
  </si>
  <si>
    <t>DNY</t>
  </si>
  <si>
    <t>Stávající kabelový kolektor v 1.pp - Audit jednotlivých silových kabelů a odstranění nepotřebných a nefunkčních el. kabelových rozvodůPoznámka k položce:  
Ve stávajícím kabelovém kolektoru v 1.pp ve směru mezi stávající trafostanicí TS2 na straně JIH a na straně SEVER k Drážnímu Úřadu bude proveden audit jednotlivých silových kabelů a odstraněny nepotřebné a nefunkční el. kabelové rozvody. Funkční kabelové rozvody budou označeny štítkem.  
Poznámka k položce:  
Ve stávajícím kabelovém kolektoru v 1.pp ve směru mezi stávající trafostanicí TS2 na straně JIH a na straně SEVER k Drážnímu Úřadu bude proveden audit jednotlivých silových kabelů a odstraněny nepotřebné a nefunkční el. kabelové rozvody. Funkční kabelové rozvody budou označeny štítkem.  
Poznámka k položce:  
Ve stávajícím kabelovém kolektoru v 1.pp ve směru mezi stávající trafostanicí TS2 na straně JIH a na straně SEVER k Drážnímu Úřadu bude proveden audit jednotlivých silových kabelů a odstraněny nepotřebné a nefunkční el. kabelové rozvody. Funkční kabelové rozvody budou označeny štítkem.  
Poznámka k položce:  
Ve stávajícím kabelovém kolektoru v 1.pp ve směru mezi stávající trafostanicí TS2 na straně JIH a na straně SEVER k Drážnímu Úřadu bude proveden audit jednotlivých silových kabelů a odstraněny nepotřebné a nefunkční el. kabelové rozvody. Funkční kabelové rozvody budou označeny štítkem.</t>
  </si>
  <si>
    <t>R015811.907</t>
  </si>
  <si>
    <t>907</t>
  </si>
  <si>
    <t>POPLATKY ZA LIKVIDACE ODPADŮ - 16 02 11 ELEKTROODPAD VČETNĚ DOPRAVY - Evidenční položka. Neoceňovat v objektu SO/PS, položka se oceňuje pouze v objektu SO 90-90</t>
  </si>
  <si>
    <t>SO 07-71-07.04.500 - silnoproud 18.45 =18.450 [A] 
Celkem 18.45=18.450 [B]</t>
  </si>
  <si>
    <t>POPLATKY ZA LIKVIDACE ODPADŮ - 16 02 11 ELEKTROODPAD VČETNĚ DOPRAVY - Evidenční položka. Neoceňovat v objektu SO/PS, položka se oceňuje pouze v objektu SO 90-90POPLATKY ZA LIKVIDACE ODPADŮ - 16 02 11 ELEKTROODPAD VČETNĚ DOPRAVY - Evidenční položka. Neoceňovat v objektu SO/PS, položka se oceňuje pouze v objektu SO 90-90  
POPLATKY ZA LIKVIDACE ODPADŮ - 16 02 11 ELEKTROODPAD VČETNĚ DOPRAVY - Evidenční položka. Neoceňovat v objektu SO/PS, položka se oceňuje pouze v objektu SO 90-90  
POPLATKY ZA LIKVIDACE ODPADŮ - 16 02 11 ELEKTROODPAD VČETNĚ DOPRAVY - Evidenční položka. Neoceňovat v objektu SO/PS, položka se oceňuje pouze v objektu SO 90-90  
POPLATKY ZA LIKVIDACE ODPADŮ - 16 02 11 ELEKTROODPAD VČETNĚ DOPRAVY - Evidenční položka. Neoceňovat v objektu SO/PS, položka se oceňuje pouze v objektu SO 90-90</t>
  </si>
  <si>
    <t>R193</t>
  </si>
  <si>
    <t>Popisy koncových prvků</t>
  </si>
  <si>
    <t>Popisy koncových prvkůPoznámka k položce:  
Popisy kabelových štítků kabelových tras, koncových zařízení vypínačů a zásuvek.  
Poznámka k položce:  
Popisy kabelových štítků kabelových tras, koncových zařízení vypínačů a zásuvek.  
Poznámka k položce:  
Popisy kabelových štítků kabelových tras, koncových zařízení vypínačů a zásuvek.  
Poznámka k položce:  
Popisy kabelových štítků kabelových tras, koncových zařízení vypínačů a zásuvek.</t>
  </si>
  <si>
    <t>R195</t>
  </si>
  <si>
    <t>Zajištění stávajících zařízení před montáží.</t>
  </si>
  <si>
    <t>Zajištění stávajících zařízení před montáží.Poznámka k položce:  
Vyhledání demontovaných spojů, zjišťování, šetření, proměřování stávajících kabelů, provedení sondy a zajištění beznapěťového stavu.  
Poznámka k položce:  
Vyhledání demontovaných spojů, zjišťování, šetření, proměřování stávajících kabelů, provedení sondy a zajištění beznapěťového stavu.  
Poznámka k položce:  
Vyhledání demontovaných spojů, zjišťování, šetření, proměřování stávajících kabelů, provedení sondy a zajištění beznapěťového stavu.  
Poznámka k položce:  
Vyhledání demontovaných spojů, zjišťování, šetření, proměřování stávajících kabelů, provedení sondy a zajištění beznapěťového stavu.</t>
  </si>
  <si>
    <t>R196</t>
  </si>
  <si>
    <t>Zkoušky technologických zařízení pod napětím.</t>
  </si>
  <si>
    <t>Zkoušky technologických zařízení pod napětím.Poznámka k položce:  
Zkoušky technologických zařízení pod napětím. Vyzkoušení funkce napájecích rozvodů a koncových prvků v rozsahu úprav a přepojení pod provozním napětím, kontrola stavu zapnutí, vypnutí a chodu  
Poznámka k položce:  
Zkoušky technologických zařízení pod napětím. Vyzkoušení funkce napájecích rozvodů a koncových prvků v rozsahu úprav a přepojení pod provozním napětím, kontrola stavu zapnutí, vypnutí a chodu  
Poznámka k položce:  
Zkoušky technologických zařízení pod napětím. Vyzkoušení funkce napájecích rozvodů a koncových prvků v rozsahu úprav a přepojení pod provozním napětím, kontrola stavu zapnutí, vypnutí a chodu  
Poznámka k položce:  
Zkoušky technologických zařízení pod napětím. Vyzkoušení funkce napájecích rozvodů a koncových prvků v rozsahu úprav a přepojení pod provozním napětím, kontrola stavu zapnutí, vypnutí a chodu</t>
  </si>
  <si>
    <t>R197</t>
  </si>
  <si>
    <t>Zaškolení obsluhy.</t>
  </si>
  <si>
    <t>Zaškolení obsluhy.Poznámka k položce:  
Zaškolení obsluhy. Seznámení kvalifikovaných pracovníků provozovatele s obsluhou upravených a doplněných zapojení, místa spínacích prvků, způsob jejich ovládání, základní informace o rozsahu úprav. Provedení zaškolení odborným pracovníkem dodavatele prokazatelným způsobem s potvrzením o jeho provedení  
Poznámka k položce:  
Zaškolení obsluhy. Seznámení kvalifikovaných pracovníků provozovatele s obsluhou upravených a doplněných zapojení, místa spínacích prvků, způsob jejich ovládání, základní informace o rozsahu úprav. Provedení zaškolení odborným pracovníkem dodavatele prokazatelným způsobem s potvrzením o jeho provedení  
Poznámka k položce:  
Zaškolení obsluhy. Seznámení kvalifikovaných pracovníků provozovatele s obsluhou upravených a doplněných zapojení, místa spínacích prvků, způsob jejich ovládání, základní informace o rozsahu úprav. Provedení zaškolení odborným pracovníkem dodavatele prokazatelným způsobem s potvrzením o jeho provedení  
Poznámka k položce:  
Zaškolení obsluhy. Seznámení kvalifikovaných pracovníků provozovatele s obsluhou upravených a doplněných zapojení, místa spínacích prvků, způsob jejich ovládání, základní informace o rozsahu úprav. Provedení zaškolení odborným pracovníkem dodavatele prokazatelným způsobem s potvrzením o jeho provedení</t>
  </si>
  <si>
    <t>R198</t>
  </si>
  <si>
    <t>Uvedení do provozu. Nastavení běžných stavů zap, vyp, chod a parametrů na zařízení v rozsahu úprav a změn Výchozí revize.</t>
  </si>
  <si>
    <t>Uvedení do provozu. Nastavení běžných stavů zap, vyp, chod a parametrů na zařízení v rozsahu úprav a změn Výchozí revize.Poznámka k položce:  
Náklady zhotovitele, související s prováděním zkoušek a revizí předepsaných technickými normami nebo objednatelem a které jsou pro provedení díla nezbytné.  
Poznámka k položce:  
Náklady zhotovitele, související s prováděním zkoušek a revizí předepsaných technickými normami nebo objednatelem a které jsou pro provedení díla nezbytné.  
Poznámka k položce:  
Náklady zhotovitele, související s prováděním zkoušek a revizí předepsaných technickými normami nebo objednatelem a které jsou pro provedení díla nezbytné.  
Poznámka k položce:  
Náklady zhotovitele, související s prováděním zkoušek a revizí předepsaných technickými normami nebo objednatelem a které jsou pro provedení díla nezbytné.</t>
  </si>
  <si>
    <t>R199</t>
  </si>
  <si>
    <t>Pronájem elektrické plošiny.</t>
  </si>
  <si>
    <t>DEN</t>
  </si>
  <si>
    <t>Pronájem elektrické plošiny.Poznámka k položce:  
Pronájem elektrického lešení o výšce lešenové podlahy do 10 m, včetně instalace a odvozu  
Poznámka k položce:  
Pronájem elektrického lešení o výšce lešenové podlahy do 10 m, včetně instalace a odvozu  
Poznámka k položce:  
Pronájem elektrického lešení o výšce lešenové podlahy do 10 m, včetně instalace a odvozu  
Poznámka k položce:  
Pronájem elektrického lešení o výšce lešenové podlahy do 10 m, včetně instalace a odvozu</t>
  </si>
  <si>
    <t>R202</t>
  </si>
  <si>
    <t>Revizní zprávy</t>
  </si>
  <si>
    <t>Revizní zprávyRevizní zprávy  
Revizní zprávy  
Revizní zprávy  
Revizní zprávy</t>
  </si>
  <si>
    <t>R203</t>
  </si>
  <si>
    <t>Nouzové osvětlení</t>
  </si>
  <si>
    <t>Nouzové svítidlo - typ N1 - dodávka</t>
  </si>
  <si>
    <t>Nouzové svítidlo - typ N1 - dodávkaPoznámka k položce:  
Nouzové svítidlo antipanikové hliníkové vestavné kruhové 3,5W; adresné; 12 SLB LED RD, RAL 9016  
Poznámka k položce:  
Nouzové svítidlo antipanikové hliníkové vestavné kruhové 3,5W; adresné; 12 SLB LED RD, RAL 9016  
Poznámka k položce:  
Nouzové svítidlo antipanikové hliníkové vestavné kruhové 3,5W; adresné; 12 SLB LED RD, RAL 9016  
Poznámka k položce:  
Nouzové svítidlo antipanikové hliníkové vestavné kruhové 3,5W; adresné; 12 SLB LED RD, RAL 9016</t>
  </si>
  <si>
    <t>Pol1</t>
  </si>
  <si>
    <t>Nouzové svítidlo - typ N1 - montáž</t>
  </si>
  <si>
    <t>Nouzové svítidlo - typ N1 - montážPoznámka k položce:  
Montáž svítidla LED vestavěné pohledové bodové  
Poznámka k položce:  
Montáž svítidla LED vestavěné pohledové bodové  
Poznámka k položce:  
Montáž svítidla LED vestavěné pohledové bodové  
Poznámka k položce:  
Montáž svítidla LED vestavěné pohledové bodové</t>
  </si>
  <si>
    <t>Nouzové svítidlo - typ N4 - dodávka</t>
  </si>
  <si>
    <t>Nouzové svítidlo - typ N4 - dodávkaPoznámka k položce:  
Nouzové svítidlo antipanikové hliníkové přisazené kruhové 3,5W; IP40; adresné; 2 SLB LED J/SV RD, RAL 9016  
Poznámka k položce:  
Nouzové svítidlo antipanikové hliníkové přisazené kruhové 3,5W; IP40; adresné; 2 SLB LED J/SV RD, RAL 9016  
Poznámka k položce:  
Nouzové svítidlo antipanikové hliníkové přisazené kruhové 3,5W; IP40; adresné; 2 SLB LED J/SV RD, RAL 9016  
Poznámka k položce:  
Nouzové svítidlo antipanikové hliníkové přisazené kruhové 3,5W; IP40; adresné; 2 SLB LED J/SV RD, RAL 9016</t>
  </si>
  <si>
    <t>Pol2</t>
  </si>
  <si>
    <t>Nouzové svítidlo - typ N4 - montáž</t>
  </si>
  <si>
    <t>Nouzové svítidlo - typ N4 - montážPoznámka k položce:  
Montáž svítidla LED přisazeného  
Poznámka k položce:  
Montáž svítidla LED přisazeného  
Poznámka k položce:  
Montáž svítidla LED přisazeného  
Poznámka k položce:  
Montáž svítidla LED přisazeného</t>
  </si>
  <si>
    <t>Nouzové svítidlo - typ N5 - dodávka</t>
  </si>
  <si>
    <t>Nouzové svítidlo - typ N5 - dodávkaPoznámka k položce:  
Nouzové svítidlo antipanikové hliníkové přisazené 4W; adresné; LED J/SV IP65  
Poznámka k položce:  
Nouzové svítidlo antipanikové hliníkové přisazené 4W; adresné; LED J/SV IP65  
Poznámka k položce:  
Nouzové svítidlo antipanikové hliníkové přisazené 4W; adresné; LED J/SV IP65  
Poznámka k položce:  
Nouzové svítidlo antipanikové hliníkové přisazené 4W; adresné; LED J/SV IP65</t>
  </si>
  <si>
    <t>Pol3</t>
  </si>
  <si>
    <t>Nouzové svítidlo - typ N5 - montáž</t>
  </si>
  <si>
    <t>Nouzové svítidlo - typ N5 - montážPoznámka k položce:  
Montáž svítidla LED přisazeného  
Poznámka k položce:  
Montáž svítidla LED přisazeného  
Poznámka k položce:  
Montáž svítidla LED přisazeného  
Poznámka k položce:  
Montáž svítidla LED přisazeného</t>
  </si>
  <si>
    <t>Nouzové svítidlo - typ N6 - dodávka</t>
  </si>
  <si>
    <t>Nouzové svítidlo - typ N6 - dodávkaPoznámka k položce:  
Nouzové svítidlo antipanikové hliníkové nástěnné 3,5W; adresné; LED J/SV, vč. legend panelu  
Poznámka k položce:  
Nouzové svítidlo antipanikové hliníkové nástěnné 3,5W; adresné; LED J/SV, vč. legend panelu  
Poznámka k položce:  
Nouzové svítidlo antipanikové hliníkové nástěnné 3,5W; adresné; LED J/SV, vč. legend panelu  
Poznámka k položce:  
Nouzové svítidlo antipanikové hliníkové nástěnné 3,5W; adresné; LED J/SV, vč. legend panelu</t>
  </si>
  <si>
    <t>Pol4</t>
  </si>
  <si>
    <t>Nouzové svítidlo - typ N6 - montáž</t>
  </si>
  <si>
    <t>Nouzové svítidlo - typ N6 - montážPoznámka k položce:  
Montáž svítidla LED nástěnného  
Poznámka k položce:  
Montáž svítidla LED nástěnného  
Poznámka k položce:  
Montáž svítidla LED nástěnného  
Poznámka k položce:  
Montáž svítidla LED nástěnného</t>
  </si>
  <si>
    <t>Nouzové svítidlo - typ NP3 - dodávka</t>
  </si>
  <si>
    <t>Nouzové svítidlo - typ NP3 - dodávkaPoznámka k položce:  
Nouzové svítidlo piktogramové oboustranné vestavné 3,5W; IP20; adresné; LED J/SV, vč. legend panelu  
Poznámka k položce:  
Nouzové svítidlo piktogramové oboustranné vestavné 3,5W; IP20; adresné; LED J/SV, vč. legend panelu  
Poznámka k položce:  
Nouzové svítidlo piktogramové oboustranné vestavné 3,5W; IP20; adresné; LED J/SV, vč. legend panelu  
Poznámka k položce:  
Nouzové svítidlo piktogramové oboustranné vestavné 3,5W; IP20; adresné; LED J/SV, vč. legend panelu</t>
  </si>
  <si>
    <t>Pol5</t>
  </si>
  <si>
    <t>Nouzové svítidlo - typ NP3 - montáž</t>
  </si>
  <si>
    <t>Nouzové svítidlo - typ NP3 - montážPoznámka k položce:  
Montáž svítidla LED vestavného  
Poznámka k položce:  
Montáž svítidla LED vestavného  
Poznámka k položce:  
Montáž svítidla LED vestavného  
Poznámka k položce:  
Montáž svítidla LED vestavného</t>
  </si>
  <si>
    <t>Nouzové svítidlo - typ NP5 - dodávka</t>
  </si>
  <si>
    <t>Nouzové svítidlo - typ NP5 - dodávkaPoznámka k položce:  
Nouzové svítidlo piktogramové přisazené nástěnné 3,5W; IP20; adresné; PM LED J/SV, vč. legend panelu  
Poznámka k položce:  
Nouzové svítidlo piktogramové přisazené nástěnné 3,5W; IP20; adresné; PM LED J/SV, vč. legend panelu  
Poznámka k položce:  
Nouzové svítidlo piktogramové přisazené nástěnné 3,5W; IP20; adresné; PM LED J/SV, vč. legend panelu  
Poznámka k položce:  
Nouzové svítidlo piktogramové přisazené nástěnné 3,5W; IP20; adresné; PM LED J/SV, vč. legend panelu</t>
  </si>
  <si>
    <t>Pol6</t>
  </si>
  <si>
    <t>Nouzové svítidlo - typ NP5 - montáž</t>
  </si>
  <si>
    <t>Nouzové svítidlo - typ NP5 - montážPoznámka k položce:  
Montáž svítidla LED přisazeného  
Poznámka k položce:  
Montáž svítidla LED přisazeného  
Poznámka k položce:  
Montáž svítidla LED přisazeného  
Poznámka k položce:  
Montáž svítidla LED přisazeného</t>
  </si>
  <si>
    <t>Nouzové svítidlo - typ NP6 - dodávka</t>
  </si>
  <si>
    <t>Nouzové svítidlo - typ NP6 - dodávkaPoznámka k položce:  
Nouzové svítidlo piktogramové přisazené nástěnné 3,5W; IP20; adresné; LED J/SV, vč. legend panelu  
Poznámka k položce:  
Nouzové svítidlo piktogramové přisazené nástěnné 3,5W; IP20; adresné; LED J/SV, vč. legend panelu  
Poznámka k položce:  
Nouzové svítidlo piktogramové přisazené nástěnné 3,5W; IP20; adresné; LED J/SV, vč. legend panelu  
Poznámka k položce:  
Nouzové svítidlo piktogramové přisazené nástěnné 3,5W; IP20; adresné; LED J/SV, vč. legend panelu</t>
  </si>
  <si>
    <t>Nouzové svítidlo - typ NP6 - montáž</t>
  </si>
  <si>
    <t>Nouzové svítidlo - typ NP6 - montážPoznámka k položce:  
Montáž svítidla LED nástěnného  
Poznámka k položce:  
Montáž svítidla LED nástěnného  
Poznámka k položce:  
Montáž svítidla LED nástěnného  
Poznámka k položce:  
Montáž svítidla LED nástěnného</t>
  </si>
  <si>
    <t>Nouzové svítidlo - typ NP7 - dodávka</t>
  </si>
  <si>
    <t>Nouzové svítidlo - typ NP7 - dodávkaPoznámka k položce:  
Nouzové svítidlo piktogramové přisazené 4W; adresné; LED J/SV IP65, vč. legend panelu  
Poznámka k položce:  
Nouzové svítidlo piktogramové přisazené 4W; adresné; LED J/SV IP65, vč. legend panelu  
Poznámka k položce:  
Nouzové svítidlo piktogramové přisazené 4W; adresné; LED J/SV IP65, vč. legend panelu  
Poznámka k položce:  
Nouzové svítidlo piktogramové přisazené 4W; adresné; LED J/SV IP65, vč. legend panelu</t>
  </si>
  <si>
    <t>Pol8</t>
  </si>
  <si>
    <t>Nouzové svítidlo - typ NP7 - montáž</t>
  </si>
  <si>
    <t>Nouzové svítidlo - typ NP7 - montážPoznámka k položce:  
Montáž svítidla LED přisazeného  
Poznámka k položce:  
Montáž svítidla LED přisazeného  
Poznámka k položce:  
Montáž svítidla LED přisazeného  
Poznámka k položce:  
Montáž svítidla LED přisazeného</t>
  </si>
  <si>
    <t>Přístroje</t>
  </si>
  <si>
    <t>Spínač jednopolový zapuštěný 250V/10A, IP20, řazení kontaktů 1, zapuštěná montáž - dodávka</t>
  </si>
  <si>
    <t>Spínač jednopolový zapuštěný 250V/10A, IP20, řazení kontaktů 1, zapuštěná montáž. Materiál nerez. Dodávka komplet včetně rámečku, klapek a upevňovacích šroubů.</t>
  </si>
  <si>
    <t>Jednopólový vypínač přisazený 250V/10A, IP44, řazení kontaktů 1, přisazená montáž - dodávka</t>
  </si>
  <si>
    <t>Spínač jednopolový zapuštěný 250V/10A, IP20, řazení kontaktů 1, zapuštěná montáž. Materiál porcelán. Dodávka komplet včetně rámečku, klapek a upevňovacích šroubů.</t>
  </si>
  <si>
    <t>Pol9</t>
  </si>
  <si>
    <t>Montáž vypínač zapuštěný šroubové připojení 1-jednopólový - montáž</t>
  </si>
  <si>
    <t>Montáž vypínač zapuštěný šroubové připojení 1-jednopólový</t>
  </si>
  <si>
    <t>Dvoupolový vypínač zapuštěný 250V/10A, IP20, řazení kontaktů 2, zapuštěná montáž - dodávka</t>
  </si>
  <si>
    <t>Jednopólový vypínač přisazený 250V/10A, IP44, řazení kontaktů 1, přisazená montáž. Dodávka komplet včetně klapek a upevňovacích šroubů.</t>
  </si>
  <si>
    <t>Pol10</t>
  </si>
  <si>
    <t>Montáž vypínač přisazený šroubové připojení 1-jednopólový - montáž</t>
  </si>
  <si>
    <t>Montáž vypínač přisazený šroubové připojení 1-jednopólový</t>
  </si>
  <si>
    <t>Sériový přepínač zapuštěný 250V/10A, IP20, řazení kontaktů 5, zapuštěná montáž - dodávka</t>
  </si>
  <si>
    <t>Spínač dvoupolový zapuštěný 250V/10A, IP20, řazení kontaktů 2, zapuštěná montáž. Materiál nerez. Dodávka komplet včetně rámečku, klapek a upevňovacích šroubů.</t>
  </si>
  <si>
    <t>Pol11</t>
  </si>
  <si>
    <t>Montáž vypínač zapuštěný šroubové připojení 2-pólový - montáž</t>
  </si>
  <si>
    <t>Montáž vypínač zapuštěný šroubové připojení 2-pólový</t>
  </si>
  <si>
    <t>Střídavý přepínač zapuštěný 250V/10A, IP20, řazení kontaktů 6, zapuštěná montáž - dodávka</t>
  </si>
  <si>
    <t>Sériový přepínač zapuštěný 250V/10A, IP20, řazení kontaktů 5, zapuštěná montáž. Materiál nerez. Dodávka komplet včetně rámečku, klapek a upevňovacích šroubů.</t>
  </si>
  <si>
    <t>Střídavý přepínač přisazený 250V/10A, IP44, řazení kontaktů 6, přisazená montáž - dodávka</t>
  </si>
  <si>
    <t>Sériový přepínač zapuštěný 250V/10A, IP20, řazení kontaktů 5, zapuštěná montáž. Materiál porcelán. Dodávka komplet včetně rámečku, klapek a upevňovacích šroubů.</t>
  </si>
  <si>
    <t>Pol12</t>
  </si>
  <si>
    <t>Montáž přepínač zapuštěný šroubové připojení sériový - montáž</t>
  </si>
  <si>
    <t>Montáž přepínač zapuštěný šroubové připojení sériový</t>
  </si>
  <si>
    <t>Dvojitý přepínač střídavý zapuštěný 250V/10A, IP20, řazení kontaktů 5B, zapuštěná montáž - dodávka</t>
  </si>
  <si>
    <t>Střídavý přepínač zapuštěný 250V/10A, IP20, řazení kontaktů 6, zapuštěná montáž. Materiál nerez. Dodávka komplet včetně rámečku, klapek a upevňovacích šroubů.</t>
  </si>
  <si>
    <t>Křížový přepínač zapuštěný 250V/10A, IP20, řazení kontaktů 7, zapuštěná montáž - dodávka</t>
  </si>
  <si>
    <t>Střídavý přepínač zapuštěný 250V/10A, IP20, řazení kontaktů 6, zapuštěná montáž. Materiál porcelán. Dodávka komplet včetně rámečku, klapek a upevňovacích šroubů.</t>
  </si>
  <si>
    <t>Pol13</t>
  </si>
  <si>
    <t>Montáž přepínač zapuštěný šroubové připojení střídavý - montáž</t>
  </si>
  <si>
    <t>Montáž přepínač zapuštěný šroubové připojení střídavý</t>
  </si>
  <si>
    <t>Tlačítko, řaz.1/0 zapuštěné 250V/10A, IP20, řazení kontaktů 6, zapuštěná montáž - dodávka</t>
  </si>
  <si>
    <t>Střídavý přepínač přisazený 250V/10A, IP20, řazení kontaktů 6, přisazená montáž. Materiál nerez. Dodávka komplet včetně rámečku, klapek a upevňovacích šroubů.</t>
  </si>
  <si>
    <t>Pol14</t>
  </si>
  <si>
    <t>Montáž přepínač přisazený šroubové připojení střídavý - montáž</t>
  </si>
  <si>
    <t>Montáž přepínač přisazený šroubové připojení střídavý</t>
  </si>
  <si>
    <t>Zásuvka jednoduchá, 250V/16A, 2P+PE, zapuštěná, IP20 - dodávka</t>
  </si>
  <si>
    <t>dvojitý přepínač střídavý zapuštěný 250V/10A, IP20, řazení kontaktů 5B, zapuštěná montáž. Materiál nerez. Dodávka komplet včetně rámečku, klapek a upevňovacích šroubů.</t>
  </si>
  <si>
    <t>Zásuvka jednoduchá, 250V/16A, 2P+PE, zapuštěná, integovaná přepěťová ochrana stupeň SPD 3, IP20 - dodávka</t>
  </si>
  <si>
    <t>dvojitý přepínač střídavý zapuštěný 250V/10A, IP20, řazení kontaktů 5B, zapuštěná montáž. Materiál porcelán. Dodávka komplet včetně rámečku, klapek a upevňovacích šroubů.</t>
  </si>
  <si>
    <t>Pol16</t>
  </si>
  <si>
    <t>Montáž přepínač zapuštěný šroubové připojení dvojitý střídavý - montáž</t>
  </si>
  <si>
    <t>Montáž přepínač zapuštěný šroubové připojení dvojitý střídavý</t>
  </si>
  <si>
    <t>Zásuvka jednoduchá Profil 45, 16A/250V, 2x 2P+PE, IP20, montáž do podlahové zásuvkové krabice a parapetní lišty - dodávka</t>
  </si>
  <si>
    <t>Křížový přepínač zapuštěný 250V/10A, IP20, řazení kontaktů 7, zapuštěná montáž. Materiál nerez. Dodávka komplet včetně rámečku, klapek a upevňovacích šroubů.</t>
  </si>
  <si>
    <t>Zásuvka jednoduchá, 250V/16A, 2P+PE, přisazená, IP44 - dodávka</t>
  </si>
  <si>
    <t>Křížový přepínač zapuštěný 250V/10A, IP20, řazení kontaktů 7, zapuštěná montáž. Materiál porcelán. Dodávka komplet včetně rámečku, klapek a upevňovacích šroubů.</t>
  </si>
  <si>
    <t>Pol17</t>
  </si>
  <si>
    <t>Montáž přepínač zapuštěný šroubové připojení křížový - montáž</t>
  </si>
  <si>
    <t>Montáž přepínač zapuštěný šroubové připojení křížový</t>
  </si>
  <si>
    <t>Zásuvka jednoduchá, 250V/16A, 2P+PE, přisazená, integovaná přepěťová ochrana stupeň SPD 3, IP44 - dodávka</t>
  </si>
  <si>
    <t>Zásuvka pětipólová třífázová 400/16A, 50Hz, IP54  - dodávka</t>
  </si>
  <si>
    <t>Pol18</t>
  </si>
  <si>
    <t>Montáž tlačítka zapuštěné šroubové připojení střídavý - montáž</t>
  </si>
  <si>
    <t>Zásuvková instalační krabice do podlahy - dodávka</t>
  </si>
  <si>
    <t>Zásuvka jednoduchá nerez komplet, 250V/16A, 2P+PE, zapuštěná, IP20.  Strojek/rámeček součást dodávky. Bezšroubové svorky</t>
  </si>
  <si>
    <t>Zásuvková rozvodnice, zásuvky 32A/400V; 16A/400V; 2x 16A/230V přisazená, IP54 - dodávka</t>
  </si>
  <si>
    <t>Zásuvka jednoduchá porcelán komplet, 250V/16A, 2P+PE, zapuštěná, IP20.  Strojek/rámeček součást dodávky. Bezšroubové svorky</t>
  </si>
  <si>
    <t>Pol27</t>
  </si>
  <si>
    <t>Zásuvka jednoduchá, 250V/16A, 2P+PE, zapuštěná, IP20 - montáž</t>
  </si>
  <si>
    <t>Montáž zásuvka zapuštěná bezšroubové připojení 2P+PE se zapojením vodičů</t>
  </si>
  <si>
    <t>Přípojnice potenciálového vyrovnání pro vyrovnání potenciálu - dodávka</t>
  </si>
  <si>
    <t>Zásuvka jednoduchá nerez komplet, 250V/16A, 2P+PE, zapuštěná, integovaná přepěťová ochrana stupeň SPD 3, IP20.  Strojek/rámeček součást dodávky. Bezšroubové svorky</t>
  </si>
  <si>
    <t>Zásuvka jednoduchá porcelán komplet, 250V/16A, 2P+PE, zapuštěná, integovaná přepěťová ochrana stupeň SPD 3, IP20.  Strojek/rámeček součást dodávky. Bezšroubové svorky</t>
  </si>
  <si>
    <t>Pol28</t>
  </si>
  <si>
    <t>Zásuvka jednoduchá, 250V/16A, 2P+PE, zapuštěná, integovaná přepěťová ochrana stupeň SPD 3, IP20 - montáž</t>
  </si>
  <si>
    <t>Zásuvka jednoduchá komplet Profil 45, 16A/250V, 2P+PE, IP20, montáž do podlahové zásuvkové krabice, strojek/rámeček součástí dodávky. Bezšroubové přopojení, materiál plast.</t>
  </si>
  <si>
    <t>Pol29</t>
  </si>
  <si>
    <t>Zásuvka jednoduchá, 16A/250V, 2x 2P+PE, IP20, montáž do podlahové zásuvkové krabice a parapetní lišty - montáž</t>
  </si>
  <si>
    <t>Montáž zásuvka zapuštěná bezšroubové připojení 2P+PE dvojí zapojení - průběžná</t>
  </si>
  <si>
    <t>Zásuvka jednoduchá komplet, 250V/16A, 2P+PE, přisazená, IP44.  Strojek/rámeček součást dodávky.</t>
  </si>
  <si>
    <t>Pol30</t>
  </si>
  <si>
    <t>Zásuvka jednoduchá, 250V/16A, 2P+PE, přisazená, IP44 - montáž</t>
  </si>
  <si>
    <t>Montáž zásuvka přisazená 2P+PE se zapojením vodičů</t>
  </si>
  <si>
    <t>Pol31</t>
  </si>
  <si>
    <t>Zásuvka jednoduchá, 250V/16A, 2P+PE, přisazená, integovaná přepěťová ochrana stupeň SPD 3, IP44 - montáž</t>
  </si>
  <si>
    <t>Zásuvka pětipólová třífázová 400/16A, 50Hz, IP54. Šroubové přopojení, materiál plast.</t>
  </si>
  <si>
    <t>Pol32</t>
  </si>
  <si>
    <t>Zásuvka pětipólová třífázová 400/16A, 50Hz, IP54  - montáž</t>
  </si>
  <si>
    <t>Montáž zásuvka pětipólová třífázová 400/16A, 50Hz, IP54 - koncová</t>
  </si>
  <si>
    <t>Zásuvková podlahová krabice do betonu 165-220mm, rozměry 510x467x165, včetně přístrojové vložky, přístrojové jednotky (instalace pro 9 modulů), integovaná přepěťová ochrana stupeň SPD 3, s montáží do mazaniny, včetně odklápěcího víka se šňůrovým vývodem, příslušenství</t>
  </si>
  <si>
    <t>Pol45</t>
  </si>
  <si>
    <t>Zásuvková instalační krabice do podlahy - montáž</t>
  </si>
  <si>
    <t>Montáž zásuvková instalační krabice do mazaniny podlahy</t>
  </si>
  <si>
    <t>Zásuvková rozvodnice s proudovými chrániči a osazenými jističi v krytí IP54 - výzbroj: 32A/400V; 16A/400V; 2x 16A/230V</t>
  </si>
  <si>
    <t>Pol46</t>
  </si>
  <si>
    <t>Zásuvková rozvodnice, zásuvky 32A/400V; 16A/400V; 2x 16A/230V přisazená, IP54 - montáž</t>
  </si>
  <si>
    <t>Montáž zásuvkové rozvodnice přisazená se zapojením vodičů</t>
  </si>
  <si>
    <t>Svorkovnice ekvipotenciální s krytem, materiál CuZn, 7x plný nebo laněný vodič 2,5-25 mm2; 2x plný nebo laněný vodič 25-95 mm2; 1x plochý vodič 30x3,5 mm; se svorkovnicí z niklované mosazi, uložení v krabici KO, odolnost proti bleskovým proudům až 100 kA</t>
  </si>
  <si>
    <t>Pol51</t>
  </si>
  <si>
    <t>Přípojnice potenciálového vyrovnání - montáž</t>
  </si>
  <si>
    <t>Montáž ekvipotenciální přípojnice</t>
  </si>
  <si>
    <t>Instalační materiál</t>
  </si>
  <si>
    <t>Kabelové příchytky 11-18 mm s  funkční integritou P30-R</t>
  </si>
  <si>
    <t>Kabelové příchytky 11-18 mm s  funkční integritou P30-RPoznámka k položce:  
Kabelové příchytky 11-18 mm s  funkční integritou P30-R pro kotvení kabelů na povrch, včetně šroubových kotev Ř6 mm s roztečí max. 0,3 m (odbočky z kabelového žlabu)  
Poznámka k položce:  
Kabelové příchytky 11-18 mm s  funkční integritou P30-R pro kotvení kabelů na povrch, včetně šroubových kotev Ř6 mm s roztečí max. 0,3 m (odbočky z kabelového žlabu)  
Poznámka k položce:  
Kabelové příchytky 11-18 mm s  funkční integritou P30-R pro kotvení kabelů na povrch, včetně šroubových kotev Ř6 mm s roztečí max. 0,3 m (odbočky z kabelového žlabu)  
Poznámka k položce:  
Kabelové příchytky 11-18 mm s  funkční integritou P30-R pro kotvení kabelů na povrch, včetně šroubových kotev Ř6 mm s roztečí max. 0,3 m (odbočky z kabelového žlabu)</t>
  </si>
  <si>
    <t>Kabelový žlab 100x60mm s požární integritou P30-R - dodávka</t>
  </si>
  <si>
    <t>Kabelový žlab 100x60mm s požární integritou P30-R - dodávkaPoznámka k položce:  
Kabelový žlab 100x60mm s požární integritou P30-R/žárově zinkováno porem, včetně  tvarových dílů, závěsů, profilů, výložníků, propojek, šroubového, upevňovací systému, přepážky mezi kabely  
Poznámka k položce:  
Kabelový žlab 100x60mm s požární integritou P30-R/žárově zinkováno porem, včetně  tvarových dílů, závěsů, profilů, výložníků, propojek, šroubového, upevňovací systému, přepážky mezi kabely  
Poznámka k položce:  
Kabelový žlab 100x60mm s požární integritou P30-R/žárově zinkováno porem, včetně  tvarových dílů, závěsů, profilů, výložníků, propojek, šroubového, upevňovací systému, přepážky mezi kabely  
Poznámka k položce:  
Kabelový žlab 100x60mm s požární integritou P30-R/žárově zinkováno porem, včetně  tvarových dílů, závěsů, profilů, výložníků, propojek, šroubového, upevňovací systému, přepážky mezi kabely</t>
  </si>
  <si>
    <t>Kabelový žlab 100x60mm s požární integritou P30-R - montáž</t>
  </si>
  <si>
    <t>Kabelový žlab 100x60mm s požární integritou P30-R - montážPoznámka k položce:  
Montáž kabelového žlabu 100x60mm s požární integritou P30-R  
Poznámka k položce:  
Montáž kabelového žlabu 100x60mm s požární integritou P30-R  
Poznámka k položce:  
Montáž kabelového žlabu 100x60mm s požární integritou P30-R  
Poznámka k položce:  
Montáž kabelového žlabu 100x60mm s požární integritou P30-R</t>
  </si>
  <si>
    <t>Kabelový žlab 300x60mm s požární integritou P30-R - dodávka</t>
  </si>
  <si>
    <t>Kabelový žlab 300x60mm s požární integritou P30-R - dodávkaPoznámka k položce:  
Kabelový žlab 300x60mm s požární integritou P30-R/žárově zinkováno porem, včetně  tvarových dílů, závěsů, profilů, výložníků, propojek, šroubového, upevňovací systému, přepážky mezi kabely  
Poznámka k položce:  
Kabelový žlab 300x60mm s požární integritou P30-R/žárově zinkováno porem, včetně  tvarových dílů, závěsů, profilů, výložníků, propojek, šroubového, upevňovací systému, přepážky mezi kabely  
Poznámka k položce:  
Kabelový žlab 300x60mm s požární integritou P30-R/žárově zinkováno porem, včetně  tvarových dílů, závěsů, profilů, výložníků, propojek, šroubového, upevňovací systému, přepážky mezi kabely  
Poznámka k položce:  
Kabelový žlab 300x60mm s požární integritou P30-R/žárově zinkováno porem, včetně  tvarových dílů, závěsů, profilů, výložníků, propojek, šroubového, upevňovací systému, přepážky mezi kabely</t>
  </si>
  <si>
    <t>Kabelový žlab 300x60mm s požární integritou P30-R - montáž</t>
  </si>
  <si>
    <t>Kabelový žlab 300x60mm s požární integritou P30-R - montážPoznámka k položce:  
Montáž kabelového žlabu 300x60mm s požární integritou P30-R  
Poznámka k položce:  
Montáž kabelového žlabu 300x60mm s požární integritou P30-R  
Poznámka k položce:  
Montáž kabelového žlabu 300x60mm s požární integritou P30-R  
Poznámka k položce:  
Montáž kabelového žlabu 300x60mm s požární integritou P30-R</t>
  </si>
  <si>
    <t>Stoupačkový žebřík 400x55mm s požární integritou P30-R - dodávka</t>
  </si>
  <si>
    <t>Stoupačkový žebřík 400x55mm s požární integritou P30-R - dodávkaPoznámka k položce:  
Stoupačkový žebřík 400x55mm s požární integritou P30-R/žárově zinkováno porem, včetně  tvarových dílů, závěsů, profilů, výložníků, propojek, šroubového, upevňovací systému  
Poznámka k položce:  
Stoupačkový žebřík 400x55mm s požární integritou P30-R/žárově zinkováno porem, včetně  tvarových dílů, závěsů, profilů, výložníků, propojek, šroubového, upevňovací systému  
Poznámka k položce:  
Stoupačkový žebřík 400x55mm s požární integritou P30-R/žárově zinkováno porem, včetně  tvarových dílů, závěsů, profilů, výložníků, propojek, šroubového, upevňovací systému  
Poznámka k položce:  
Stoupačkový žebřík 400x55mm s požární integritou P30-R/žárově zinkováno porem, včetně  tvarových dílů, závěsů, profilů, výložníků, propojek, šroubového, upevňovací systému</t>
  </si>
  <si>
    <t>Stoupačkový žebřík 400x55mm s požární integritou P30-R - montáž</t>
  </si>
  <si>
    <t>Stoupačkový žebřík 400x55mm s požární integritou P30-R - montážPoznámka k položce:  
Montáž stoupačkového žebříku 400x55mm s požární integritou P30-R  
Poznámka k položce:  
Montáž stoupačkového žebříku 400x55mm s požární integritou P30-R  
Poznámka k položce:  
Montáž stoupačkového žebříku 400x55mm s požární integritou P30-R  
Poznámka k položce:  
Montáž stoupačkového žebříku 400x55mm s požární integritou P30-R</t>
  </si>
  <si>
    <t>Protipožární ucpávky s požární integritou min P90-R dle požadavku PBŘ - dodávka</t>
  </si>
  <si>
    <t>Protipožární ucpávky s požární integritou min P90-R dle požadavku PBŘ - dodávkaPoznámka k položce:  
Protipožární ucpávky s požární integritou P90-R dle požadavku PBŘ. Minimální odolnost dle odolnosti dělící konstrukce, maximálně 90 min, včetně identifikačního štítku, průvodní dokumentace  
Poznámka k položce:  
Protipožární ucpávky s požární integritou P90-R dle požadavku PBŘ. Minimální odolnost dle odolnosti dělící konstrukce, maximálně 90 min, včetně identifikačního štítku, průvodní dokumentace  
Poznámka k položce:  
Protipožární ucpávky s požární integritou P90-R dle požadavku PBŘ. Minimální odolnost dle odolnosti dělící konstrukce, maximálně 90 min, včetně identifikačního štítku, průvodní dokumentace  
Poznámka k položce:  
Protipožární ucpávky s požární integritou P90-R dle požadavku PBŘ. Minimální odolnost dle odolnosti dělící konstrukce, maximálně 90 min, včetně identifikačního štítku, průvodní dokumentace</t>
  </si>
  <si>
    <t>Protipožární ucpávky s požární integritou P90-R dle požadavku PBŘ - montáž</t>
  </si>
  <si>
    <t>Protipožární ucpávky s požární integritou P90-R dle požadavku PBŘ - montážPoznámka k položce:  
Montáž protipožární ucpávky s požární integritou P90-R dle požadavku PBŘ.  
Poznámka k položce:  
Montáž protipožární ucpávky s požární integritou P90-R dle požadavku PBŘ.  
Poznámka k položce:  
Montáž protipožární ucpávky s požární integritou P90-R dle požadavku PBŘ.  
Poznámka k položce:  
Montáž protipožární ucpávky s požární integritou P90-R dle požadavku PBŘ.</t>
  </si>
  <si>
    <t>Kabelový žlab 300x60mm - dodávka</t>
  </si>
  <si>
    <t>Kabelový žlab 300x60mm - dodávkaPoznámka k položce:  
Kabelový žlab 300x60mm žárově zinkováno porem, včetně víka, tvarových dílů, závěsů, profilů, výložníků, propojek, šroubového, upevňovací systému, přepážky mezi kabely  
Poznámka k položce:  
Kabelový žlab 300x60mm žárově zinkováno porem, včetně víka, tvarových dílů, závěsů, profilů, výložníků, propojek, šroubového, upevňovací systému, přepážky mezi kabely  
Poznámka k položce:  
Kabelový žlab 300x60mm žárově zinkováno porem, včetně víka, tvarových dílů, závěsů, profilů, výložníků, propojek, šroubového, upevňovací systému, přepážky mezi kabely  
Poznámka k položce:  
Kabelový žlab 300x60mm žárově zinkováno porem, včetně víka, tvarových dílů, závěsů, profilů, výložníků, propojek, šroubového, upevňovací systému, přepážky mezi kabely</t>
  </si>
  <si>
    <t>Kabelový žlab 300x60mm -  montáž</t>
  </si>
  <si>
    <t>Kabelový žlab 300x60mm -  montážPoznámka k položce:  
Montáž žlab kovový šířky do 500 mm s víkem  
Poznámka k položce:  
Montáž žlab kovový šířky do 500 mm s víkem  
Poznámka k položce:  
Montáž žlab kovový šířky do 500 mm s víkem  
Poznámka k položce:  
Montáž žlab kovový šířky do 500 mm s víkem</t>
  </si>
  <si>
    <t>Kabelový žlab 300x85mm - dodávka</t>
  </si>
  <si>
    <t>Kabelový žlab 300x85mm - dodávkaPoznámka k položce:  
Kabelový žlab 300x85mm žárově zinkováno porem, včetně víka, tvarových dílů, závěsů, profilů, výložníků, propojek, šroubového, upevňovací systému, přepážky mezi kabely  
Poznámka k položce:  
Kabelový žlab 300x85mm žárově zinkováno porem, včetně víka, tvarových dílů, závěsů, profilů, výložníků, propojek, šroubového, upevňovací systému, přepážky mezi kabely  
Poznámka k položce:  
Kabelový žlab 300x85mm žárově zinkováno porem, včetně víka, tvarových dílů, závěsů, profilů, výložníků, propojek, šroubového, upevňovací systému, přepážky mezi kabely  
Poznámka k položce:  
Kabelový žlab 300x85mm žárově zinkováno porem, včetně víka, tvarových dílů, závěsů, profilů, výložníků, propojek, šroubového, upevňovací systému, přepážky mezi kabely</t>
  </si>
  <si>
    <t>Kabelový žlab 300x85mm -  montáž</t>
  </si>
  <si>
    <t>Kabelový žlab 300x85mm -  montážPoznámka k položce:  
Montáž žlab kovový šířky do 500 mm s víkem  
Poznámka k položce:  
Montáž žlab kovový šířky do 500 mm s víkem  
Poznámka k položce:  
Montáž žlab kovový šířky do 500 mm s víkem  
Poznámka k položce:  
Montáž žlab kovový šířky do 500 mm s víkem</t>
  </si>
  <si>
    <t>Kabelový žlab 500x60mm - dodávka</t>
  </si>
  <si>
    <t>Kabelový žlab 500x60mm - dodávkaPoznámka k položce:  
Kabelový žlab 500x60mm žárově zinkováno porem, včetně víka, tvarových dílů, závěsů, profilů, výložníků, propojek, šroubového, upevňovací systému, přepážky mezi kabely  
Poznámka k položce:  
Kabelový žlab 500x60mm žárově zinkováno porem, včetně víka, tvarových dílů, závěsů, profilů, výložníků, propojek, šroubového, upevňovací systému, přepážky mezi kabely  
Poznámka k položce:  
Kabelový žlab 500x60mm žárově zinkováno porem, včetně víka, tvarových dílů, závěsů, profilů, výložníků, propojek, šroubového, upevňovací systému, přepážky mezi kabely  
Poznámka k položce:  
Kabelový žlab 500x60mm žárově zinkováno porem, včetně víka, tvarových dílů, závěsů, profilů, výložníků, propojek, šroubového, upevňovací systému, přepážky mezi kabely</t>
  </si>
  <si>
    <t>Kabelový žlab 500x60mm -  montáž</t>
  </si>
  <si>
    <t>Kabelový žlab 500x60mm -  montážPoznámka k položce:  
Montáž žlab kovový šířky do 500 mm s víkem  
Poznámka k položce:  
Montáž žlab kovový šířky do 500 mm s víkem  
Poznámka k položce:  
Montáž žlab kovový šířky do 500 mm s víkem  
Poznámka k položce:  
Montáž žlab kovový šířky do 500 mm s víkem</t>
  </si>
  <si>
    <t>Kabelový žlab 500x85mm - dodávka</t>
  </si>
  <si>
    <t>Kabelový žlab 500x85mm - dodávkaPoznámka k položce:  
Kabelový žlab 500x85mm žárově zinkováno porem, včetně víka, tvarových dílů, závěsů, profilů, výložníků, propojek, šroubového, upevňovací systému, přepážky mezi kabely  
Poznámka k položce:  
Kabelový žlab 500x85mm žárově zinkováno porem, včetně víka, tvarových dílů, závěsů, profilů, výložníků, propojek, šroubového, upevňovací systému, přepážky mezi kabely  
Poznámka k položce:  
Kabelový žlab 500x85mm žárově zinkováno porem, včetně víka, tvarových dílů, závěsů, profilů, výložníků, propojek, šroubového, upevňovací systému, přepážky mezi kabely  
Poznámka k položce:  
Kabelový žlab 500x85mm žárově zinkováno porem, včetně víka, tvarových dílů, závěsů, profilů, výložníků, propojek, šroubového, upevňovací systému, přepážky mezi kabely</t>
  </si>
  <si>
    <t>Kabelový žlab 500x85mm -  montáž</t>
  </si>
  <si>
    <t>Kabelový žlab 500x85mm -  montážPoznámka k položce:  
Montáž žlab kovový šířky do 500 mm s víkem  
Poznámka k položce:  
Montáž žlab kovový šířky do 500 mm s víkem  
Poznámka k položce:  
Montáž žlab kovový šířky do 500 mm s víkem  
Poznámka k položce:  
Montáž žlab kovový šířky do 500 mm s víkem</t>
  </si>
  <si>
    <t>Stoupačkový žebřík 500x55mm - dodávka</t>
  </si>
  <si>
    <t>Stoupačkový žebřík 500x55mm - dodávkaPoznámka k položce:  
Stoupačkový žebřík 500x55mm žárově zinkováno porem, včetně víka, tvarových dílů, závěsů, profilů, výložníků, propojek, šroubového, upevňovací systému  
Poznámka k položce:  
Stoupačkový žebřík 500x55mm žárově zinkováno porem, včetně víka, tvarových dílů, závěsů, profilů, výložníků, propojek, šroubového, upevňovací systému  
Poznámka k položce:  
Stoupačkový žebřík 500x55mm žárově zinkováno porem, včetně víka, tvarových dílů, závěsů, profilů, výložníků, propojek, šroubového, upevňovací systému  
Poznámka k položce:  
Stoupačkový žebřík 500x55mm žárově zinkováno porem, včetně víka, tvarových dílů, závěsů, profilů, výložníků, propojek, šroubového, upevňovací systému</t>
  </si>
  <si>
    <t>Pol42</t>
  </si>
  <si>
    <t>Stoupačkový žebřík 500x55mm -  montáž</t>
  </si>
  <si>
    <t>Stoupačkový žebřík 500x55mm -  montážPoznámka k položce:  
Montáž stoupacího žebříku kovový šířky do 500 mm s víkem  
Poznámka k položce:  
Montáž stoupacího žebříku kovový šířky do 500 mm s víkem  
Poznámka k položce:  
Montáž stoupacího žebříku kovový šířky do 500 mm s víkem  
Poznámka k položce:  
Montáž stoupacího žebříku kovový šířky do 500 mm s víkem</t>
  </si>
  <si>
    <t>Kabelová spojka do 4x240 mm2 - dodávka</t>
  </si>
  <si>
    <t>Kabelová spojka do 4x240 mm2 - dodávkaPoznámka k položce:  
Kabelová spojka smršťovací 95-240 se šroubovými spojovači 4x(95-240 mm2). Teplem smrštitelné trubice z modifikovaného polyolefinu, silnostěnné (vnější plášťová trubice) a středněstěnné (vnitřní trubice pro jednotlivé  žíly)s lepidlem na vnitřní stěně  
Poznámka k položce:  
Kabelová spojka smršťovací 95-240 se šroubovými spojovači 4x(95-240 mm2). Teplem smrštitelné trubice z modifikovaného polyolefinu, silnostěnné (vnější plášťová trubice) a středněstěnné (vnitřní trubice pro jednotlivé  žíly)s lepidlem na vnitřní stěně  
Poznámka k položce:  
Kabelová spojka smršťovací 95-240 se šroubovými spojovači 4x(95-240 mm2). Teplem smrštitelné trubice z modifikovaného polyolefinu, silnostěnné (vnější plášťová trubice) a středněstěnné (vnitřní trubice pro jednotlivé  žíly)s lepidlem na vnitřní stěně  
Poznámka k položce:  
Kabelová spojka smršťovací 95-240 se šroubovými spojovači 4x(95-240 mm2). Teplem smrštitelné trubice z modifikovaného polyolefinu, silnostěnné (vnější plášťová trubice) a středněstěnné (vnitřní trubice pro jednotlivé  žíly)s lepidlem na vnitřní stěně</t>
  </si>
  <si>
    <t>741110002</t>
  </si>
  <si>
    <t>Montáž trubka plastová tuhá D přes 23 do 35 mm uložená pevně</t>
  </si>
  <si>
    <t>Montáž trubka plastová tuhá D přes 23 do 35 mm uložená pevněMontáž trubek elektroinstalačních s nasunutím nebo našroubováním do krabic plastových tuhých, uložených pevně, vnější O přes 23 do 35 mm  
https://podminky.urs.cz/item/CS_URS_2024_01/741110002  
Montáž trubek elektroinstalačních s nasunutím nebo našroubováním do krabic plastových tuhých, uložených pevně, vnější O přes 23 do 35 mm  
https://podminky.urs.cz/item/CS_URS_2024_01/741110002  
Montáž trubek elektroinstalačních s nasunutím nebo našroubováním do krabic plastových tuhých, uložených pevně, vnější O přes 23 do 35 mm  
https://podminky.urs.cz/item/CS_URS_2024_01/741110002  
Montáž trubek elektroinstalačních s nasunutím nebo našroubováním do krabic plastových tuhých, uložených pevně, vnější O přes 23 do 35 mm  
https://podminky.urs.cz/item/CS_URS_2024_01/741110002</t>
  </si>
  <si>
    <t>741110003</t>
  </si>
  <si>
    <t>Montáž trubka plastová tuhá D přes 35 mm uložená pevně</t>
  </si>
  <si>
    <t>Montáž trubka plastová tuhá D přes 35 mm uložená pevněMontáž trubek elektroinstalačních s nasunutím nebo našroubováním do krabic plastových tuhých, uložených pevně, vnější O přes 35 mm  
https://podminky.urs.cz/item/CS_URS_2024_01/741110003  
Montáž trubek elektroinstalačních s nasunutím nebo našroubováním do krabic plastových tuhých, uložených pevně, vnější O přes 35 mm  
https://podminky.urs.cz/item/CS_URS_2024_01/741110003  
Montáž trubek elektroinstalačních s nasunutím nebo našroubováním do krabic plastových tuhých, uložených pevně, vnější O přes 35 mm  
https://podminky.urs.cz/item/CS_URS_2024_01/741110003  
Montáž trubek elektroinstalačních s nasunutím nebo našroubováním do krabic plastových tuhých, uložených pevně, vnější O přes 35 mm  
https://podminky.urs.cz/item/CS_URS_2024_01/741110003</t>
  </si>
  <si>
    <t>741110041</t>
  </si>
  <si>
    <t>Montáž trubka plastová ohebná D přes 11 do 23 mm uložená pevně</t>
  </si>
  <si>
    <t>Montáž trubka plastová ohebná D přes 11 do 23 mm uložená pevněMontáž trubek elektroinstalačních s nasunutím nebo našroubováním do krabic plastových ohebných, uložených pevně, vnější O přes 11 do 23 mm  
https://podminky.urs.cz/item/CS_URS_2024_01/741110041  
Montáž trubek elektroinstalačních s nasunutím nebo našroubováním do krabic plastových ohebných, uložených pevně, vnější O přes 11 do 23 mm  
https://podminky.urs.cz/item/CS_URS_2024_01/741110041  
Montáž trubek elektroinstalačních s nasunutím nebo našroubováním do krabic plastových ohebných, uložených pevně, vnější O přes 11 do 23 mm  
https://podminky.urs.cz/item/CS_URS_2024_01/741110041  
Montáž trubek elektroinstalačních s nasunutím nebo našroubováním do krabic plastových ohebných, uložených pevně, vnější O přes 11 do 23 mm  
https://podminky.urs.cz/item/CS_URS_2024_01/741110041</t>
  </si>
  <si>
    <t>Montáž krabice zapuštěná plastová kruhováMontáž krabic elektroinstalačních bez napojení na trubky a lišty, demontáže a montáže víčka a přístroje protahovacích nebo odbočných zapuštěných plastových kruhových do zdiva  
https://podminky.urs.cz/item/CS_URS_2024_01/741112001  
Montáž krabic elektroinstalačních bez napojení na trubky a lišty, demontáže a montáže víčka a přístroje protahovacích nebo odbočných zapuštěných plastových kruhových do zdiva  
https://podminky.urs.cz/item/CS_URS_2024_01/741112001  
Montáž krabic elektroinstalačních bez napojení na trubky a lišty, demontáže a montáže víčka a přístroje protahovacích nebo odbočných zapuštěných plastových kruhových do zdiva  
https://podminky.urs.cz/item/CS_URS_2024_01/741112001  
Montáž krabic elektroinstalačních bez napojení na trubky a lišty, demontáže a montáže víčka a přístroje protahovacích nebo odbočných zapuštěných plastových kruhových do zdiva  
https://podminky.urs.cz/item/CS_URS_2024_01/741112001</t>
  </si>
  <si>
    <t>741112022</t>
  </si>
  <si>
    <t>Montáž krabice nástěnná plastová čtyřhranná do 160x160 mm</t>
  </si>
  <si>
    <t>Montáž krabice nástěnná plastová čtyřhranná do 160x160 mmMontáž krabic elektroinstalačních bez napojení na trubky a lišty, demontáže a montáže víčka a přístroje protahovacích nebo odbočných nástěnných plastových čtyřhranných, vel. do 160x160 mm  
https://podminky.urs.cz/item/CS_URS_2024_01/741112022  
Montáž krabic elektroinstalačních bez napojení na trubky a lišty, demontáže a montáže víčka a přístroje protahovacích nebo odbočných nástěnných plastových čtyřhranných, vel. do 160x160 mm  
https://podminky.urs.cz/item/CS_URS_2024_01/741112022  
Montáž krabic elektroinstalačních bez napojení na trubky a lišty, demontáže a montáže víčka a přístroje protahovacích nebo odbočných nástěnných plastových čtyřhranných, vel. do 160x160 mm  
https://podminky.urs.cz/item/CS_URS_2024_01/741112022  
Montáž krabic elektroinstalačních bez napojení na trubky a lišty, demontáže a montáže víčka a přístroje protahovacích nebo odbočných nástěnných plastových čtyřhranných, vel. do 160x160 mm  
https://podminky.urs.cz/item/CS_URS_2024_01/741112022</t>
  </si>
  <si>
    <t>34571480</t>
  </si>
  <si>
    <t>krabice v uzavřeném provedení PP s krytím IP 66 čtvercová 125x125mm</t>
  </si>
  <si>
    <t>krabice v uzavřeném provedení PP s krytím IP 66 čtvercová 125x125mmkrabice v uzavřeném provedení PP s krytím IP 66 čtvercová 125x125mm  
krabice v uzavřeném provedení PP s krytím IP 66 čtvercová 125x125mm  
krabice v uzavřeném provedení PP s krytím IP 66 čtvercová 125x125mm  
krabice v uzavřeném provedení PP s krytím IP 66 čtvercová 125x125mm</t>
  </si>
  <si>
    <t>38491007</t>
  </si>
  <si>
    <t>krabice instalační požárně odolná 4 plastové průchodky jedna keramická svorkovnice 120x50x100mm</t>
  </si>
  <si>
    <t>krabice instalační požárně odolná 4 plastové průchodky jedna keramická svorkovnice 120x50x100mmkrabice instalační požárně odolná 4 plastové průchodky jedna keramická svorkovnice 120x50x100mm  
krabice instalační požárně odolná 4 plastové průchodky jedna keramická svorkovnice 120x50x100mm  
krabice instalační požárně odolná 4 plastové průchodky jedna keramická svorkovnice 120x50x100mm  
krabice instalační požárně odolná 4 plastové průchodky jedna keramická svorkovnice 120x50x100mm</t>
  </si>
  <si>
    <t>34571094</t>
  </si>
  <si>
    <t>trubka elektroinstalační tuhá z PVC D 28,6/32 mm, délka 3m</t>
  </si>
  <si>
    <t>trubka elektroinstalační tuhá z PVC D 28,6/32 mm, délka 3mtrubka elektroinstalační tuhá z PVC D 28,6/32 mm, délka 3m  
trubka elektroinstalační tuhá z PVC D 28,6/32 mm, délka 3m  
trubka elektroinstalační tuhá z PVC D 28,6/32 mm, délka 3m  
trubka elektroinstalační tuhá z PVC D 28,6/32 mm, délka 3m</t>
  </si>
  <si>
    <t>34571076</t>
  </si>
  <si>
    <t>trubka elektroinstalační ohebná z PVC (EN) 2350</t>
  </si>
  <si>
    <t>trubka elektroinstalační ohebná z PVC (EN) 2350trubka elektroinstalační ohebná z PVC (EN) 2350  
trubka elektroinstalační ohebná z PVC (EN) 2350  
trubka elektroinstalační ohebná z PVC (EN) 2350  
trubka elektroinstalační ohebná z PVC (EN) 2350</t>
  </si>
  <si>
    <t>34571063</t>
  </si>
  <si>
    <t>trubka elektroinstalační ohebná z PVC (ČSN) 2323</t>
  </si>
  <si>
    <t>trubka elektroinstalační ohebná z PVC (ČSN) 2323trubka elektroinstalační ohebná z PVC (ČSN) 2323  
trubka elektroinstalační ohebná z PVC (ČSN) 2323  
trubka elektroinstalační ohebná z PVC (ČSN) 2323  
trubka elektroinstalační ohebná z PVC (ČSN) 2323</t>
  </si>
  <si>
    <t>Kabely a vodiče</t>
  </si>
  <si>
    <t>Kabel 1-CXKE-R(J) 3x1,5 - dodávka</t>
  </si>
  <si>
    <t>Kabel 1-CXKE-R(J) 3x1,5 - dodávkaPoznámka k položce:  
Kabel s Cu jádrem 1kV, 3x1,5mm2 (1-CXKE-R), bezhalogenové silové ohniodolné bez požadavku na zachování funkční schopnosti  
Poznámka k položce:  
Kabel s Cu jádrem 1kV, 3x1,5mm2 (1-CXKE-R), bezhalogenové silové ohniodolné bez požadavku na zachování funkční schopnosti  
Poznámka k položce:  
Kabel s Cu jádrem 1kV, 3x1,5mm2 (1-CXKE-R), bezhalogenové silové ohniodolné bez požadavku na zachování funkční schopnosti  
Poznámka k položce:  
Kabel s Cu jádrem 1kV, 3x1,5mm2 (1-CXKE-R), bezhalogenové silové ohniodolné bez požadavku na zachování funkční schopnosti</t>
  </si>
  <si>
    <t>Kabel 1-CXKE-R(O) 3x1,5 - dodávka</t>
  </si>
  <si>
    <t>Kabel 1-CXKE-R(O) 3x1,5 - dodávkaPoznámka k položce:  
Kabel s Cu jádrem 1kV, 3x1,5mm2 (1-CXKE-R), bezhalogenové silové ohniodolné bez požadavku na zachování funkční schopnosti  
Poznámka k položce:  
Kabel s Cu jádrem 1kV, 3x1,5mm2 (1-CXKE-R), bezhalogenové silové ohniodolné bez požadavku na zachování funkční schopnosti  
Poznámka k položce:  
Kabel s Cu jádrem 1kV, 3x1,5mm2 (1-CXKE-R), bezhalogenové silové ohniodolné bez požadavku na zachování funkční schopnosti  
Poznámka k položce:  
Kabel s Cu jádrem 1kV, 3x1,5mm2 (1-CXKE-R), bezhalogenové silové ohniodolné bez požadavku na zachování funkční schopnosti</t>
  </si>
  <si>
    <t>Kabel 1-CXKE-R(J) 5x1,5 - dodávka</t>
  </si>
  <si>
    <t>Kabel 1-CXKE-R(J) 5x1,5 - dodávkaPoznámka k položce:  
Kabel s Cu jádrem 1kV, 5x1,5mm2 (1-CXKE-R), bezhalogenové silové ohniodolné bez požadavku na zachování funkční schopnosti  
Poznámka k položce:  
Kabel s Cu jádrem 1kV, 5x1,5mm2 (1-CXKE-R), bezhalogenové silové ohniodolné bez požadavku na zachování funkční schopnosti  
Poznámka k položce:  
Kabel s Cu jádrem 1kV, 5x1,5mm2 (1-CXKE-R), bezhalogenové silové ohniodolné bez požadavku na zachování funkční schopnosti  
Poznámka k položce:  
Kabel s Cu jádrem 1kV, 5x1,5mm2 (1-CXKE-R), bezhalogenové silové ohniodolné bez požadavku na zachování funkční schopnosti</t>
  </si>
  <si>
    <t>Kabel 1-CXKE-R(O) 5x1,5 - dodávka</t>
  </si>
  <si>
    <t>Kabel 1-CXKE-R(O) 5x1,5 - dodávkaPoznámka k položce:  
Kabel s Cu jádrem 1kV, 5x1,5mm2 (1-CXKE-R), bezhalogenové silové ohniodolné bez požadavku na zachování funkční schopnosti  
Poznámka k položce:  
Kabel s Cu jádrem 1kV, 5x1,5mm2 (1-CXKE-R), bezhalogenové silové ohniodolné bez požadavku na zachování funkční schopnosti  
Poznámka k položce:  
Kabel s Cu jádrem 1kV, 5x1,5mm2 (1-CXKE-R), bezhalogenové silové ohniodolné bez požadavku na zachování funkční schopnosti  
Poznámka k položce:  
Kabel s Cu jádrem 1kV, 5x1,5mm2 (1-CXKE-R), bezhalogenové silové ohniodolné bez požadavku na zachování funkční schopnosti</t>
  </si>
  <si>
    <t>Kabel 1-CXKE-R(J) 7x1,5 - dodávka</t>
  </si>
  <si>
    <t>Kabel 1-CXKE-R(J) 7x1,5 - dodávkaPoznámka k položce:  
Kabel s Cu jádrem 1kV, 7x1,5mm2 (1-CXKE-R), bezhalogenové silové ohniodolné bez požadavku na zachování funkční schopnosti  
Poznámka k položce:  
Kabel s Cu jádrem 1kV, 7x1,5mm2 (1-CXKE-R), bezhalogenové silové ohniodolné bez požadavku na zachování funkční schopnosti  
Poznámka k položce:  
Kabel s Cu jádrem 1kV, 7x1,5mm2 (1-CXKE-R), bezhalogenové silové ohniodolné bez požadavku na zachování funkční schopnosti  
Poznámka k položce:  
Kabel s Cu jádrem 1kV, 7x1,5mm2 (1-CXKE-R), bezhalogenové silové ohniodolné bez požadavku na zachování funkční schopnosti</t>
  </si>
  <si>
    <t>Kabel 1-CXKE-R(J) 3x2,5 - dodávka</t>
  </si>
  <si>
    <t>Kabel 1-CXKE-R(J) 3x2,5 - dodávkaPoznámka k položce:  
Kabel s Cu jádrem 1kV, 3x2,5mm2 (1-CXKE-R), bezhalogenové silové ohniodolné bez požadavku na zachování funkční schopnosti  
Poznámka k položce:  
Kabel s Cu jádrem 1kV, 3x2,5mm2 (1-CXKE-R), bezhalogenové silové ohniodolné bez požadavku na zachování funkční schopnosti  
Poznámka k položce:  
Kabel s Cu jádrem 1kV, 3x2,5mm2 (1-CXKE-R), bezhalogenové silové ohniodolné bez požadavku na zachování funkční schopnosti  
Poznámka k položce:  
Kabel s Cu jádrem 1kV, 3x2,5mm2 (1-CXKE-R), bezhalogenové silové ohniodolné bez požadavku na zachování funkční schopnosti</t>
  </si>
  <si>
    <t>Kabel 1-CXKE-R(J) 5x2,5 - dodávka</t>
  </si>
  <si>
    <t>Kabel 1-CXKE-R(J) 5x2,5 - dodávkaPoznámka k položce:  
Kabel s Cu jádrem 1kV, 5x2,5mm2 (1-CXKE-R), bezhalogenové silové ohniodolné bez požadavku na zachování funkční schopnosti  
Poznámka k položce:  
Kabel s Cu jádrem 1kV, 5x2,5mm2 (1-CXKE-R), bezhalogenové silové ohniodolné bez požadavku na zachování funkční schopnosti  
Poznámka k položce:  
Kabel s Cu jádrem 1kV, 5x2,5mm2 (1-CXKE-R), bezhalogenové silové ohniodolné bez požadavku na zachování funkční schopnosti  
Poznámka k položce:  
Kabel s Cu jádrem 1kV, 5x2,5mm2 (1-CXKE-R), bezhalogenové silové ohniodolné bez požadavku na zachování funkční schopnosti</t>
  </si>
  <si>
    <t>Kabel 1-CXKE-R(J) 7x2,5 - dodávka</t>
  </si>
  <si>
    <t>Kabel 1-CXKE-R(J) 7x2,5 - dodávkaPoznámka k položce:  
Kabel s Cu jádrem 1kV, 7x2,5mm2 (1-CXKE-R), bezhalogenové silové ohniodolné bez požadavku na zachování funkční schopnosti  
Poznámka k položce:  
Kabel s Cu jádrem 1kV, 7x2,5mm2 (1-CXKE-R), bezhalogenové silové ohniodolné bez požadavku na zachování funkční schopnosti  
Poznámka k položce:  
Kabel s Cu jádrem 1kV, 7x2,5mm2 (1-CXKE-R), bezhalogenové silové ohniodolné bez požadavku na zachování funkční schopnosti  
Poznámka k položce:  
Kabel s Cu jádrem 1kV, 7x2,5mm2 (1-CXKE-R), bezhalogenové silové ohniodolné bez požadavku na zachování funkční schopnosti</t>
  </si>
  <si>
    <t>Kabel 1-CXKE-R 5x4mm2 - dodávka</t>
  </si>
  <si>
    <t>Kabel 1-CXKE-R 5x4mm2 - dodávkaPoznámka k položce:  
Kabel silový s Cu jádrem 1kV 5x4 mm2 (1-CXKE-R)  
Poznámka k položce:  
Kabel silový s Cu jádrem 1kV 5x4 mm2 (1-CXKE-R)  
Poznámka k položce:  
Kabel silový s Cu jádrem 1kV 5x4 mm2 (1-CXKE-R)  
Poznámka k položce:  
Kabel silový s Cu jádrem 1kV 5x4 mm2 (1-CXKE-R)</t>
  </si>
  <si>
    <t>Kabel 1-CXKE-R 5x6mm2 - dodávka</t>
  </si>
  <si>
    <t>Kabel 1-CXKE-R 5x6mm2 - dodávkaPoznámka k položce:  
Kabel silový s Cu jádrem 1kV 5x6 mm2 (1-CXKE-R)  
Poznámka k položce:  
Kabel silový s Cu jádrem 1kV 5x6 mm2 (1-CXKE-R)  
Poznámka k položce:  
Kabel silový s Cu jádrem 1kV 5x6 mm2 (1-CXKE-R)  
Poznámka k položce:  
Kabel silový s Cu jádrem 1kV 5x6 mm2 (1-CXKE-R)</t>
  </si>
  <si>
    <t>R53</t>
  </si>
  <si>
    <t>Kabel 1-CXKE-R 5x10mm2 - dodávka</t>
  </si>
  <si>
    <t>Kabel 1-CXKE-R 5x10mm2 - dodávkaPoznámka k položce:  
Kabel silový s Cu jádrem 1kV 5x10 mm2 (1-CXKE-R)  
Poznámka k položce:  
Kabel silový s Cu jádrem 1kV 5x10 mm2 (1-CXKE-R)  
Poznámka k položce:  
Kabel silový s Cu jádrem 1kV 5x10 mm2 (1-CXKE-R)  
Poznámka k položce:  
Kabel silový s Cu jádrem 1kV 5x10 mm2 (1-CXKE-R)</t>
  </si>
  <si>
    <t>R54</t>
  </si>
  <si>
    <t>Kabel 1-CXKE-R 5x16mm2 - dodávka</t>
  </si>
  <si>
    <t>Kabel 1-CXKE-R 5x16mm2 - dodávkaPoznámka k položce:  
Kabel silový s Cu jádrem 1kV 5x16 mm2 (1-CXKE-R)  
Poznámka k položce:  
Kabel silový s Cu jádrem 1kV 5x16 mm2 (1-CXKE-R)  
Poznámka k položce:  
Kabel silový s Cu jádrem 1kV 5x16 mm2 (1-CXKE-R)  
Poznámka k položce:  
Kabel silový s Cu jádrem 1kV 5x16 mm2 (1-CXKE-R)</t>
  </si>
  <si>
    <t>R55</t>
  </si>
  <si>
    <t>Kabel 1-CXKE-R 5x25mm2 - dodávka</t>
  </si>
  <si>
    <t>Kabel 1-CXKE-R 5x25mm2 - dodávkaPoznámka k položce:  
Kabel silový s Cu jádrem 1kV 5x25 mm2 (1-CXKE-R)  
Poznámka k položce:  
Kabel silový s Cu jádrem 1kV 5x25 mm2 (1-CXKE-R)  
Poznámka k položce:  
Kabel silový s Cu jádrem 1kV 5x25 mm2 (1-CXKE-R)  
Poznámka k položce:  
Kabel silový s Cu jádrem 1kV 5x25 mm2 (1-CXKE-R)</t>
  </si>
  <si>
    <t>R56</t>
  </si>
  <si>
    <t>Kabel 1-CXKE-R 5x35mm2 - dodávka</t>
  </si>
  <si>
    <t>Kabel 1-CXKE-R 5x35mm2 - dodávkaPoznámka k položce:  
Kabel silový s Cu jádrem 1kV 5x35 mm2 (1-CXKE-R)  
Poznámka k položce:  
Kabel silový s Cu jádrem 1kV 5x35 mm2 (1-CXKE-R)  
Poznámka k položce:  
Kabel silový s Cu jádrem 1kV 5x35 mm2 (1-CXKE-R)  
Poznámka k položce:  
Kabel silový s Cu jádrem 1kV 5x35 mm2 (1-CXKE-R)</t>
  </si>
  <si>
    <t>R57</t>
  </si>
  <si>
    <t>Kabel 1-CXKE-R 5x50mm2 - dodávka</t>
  </si>
  <si>
    <t>Kabel 1-CXKE-R 5x50mm2 - dodávkaPoznámka k položce:  
Kabel silový s Cu jádrem 1kV 5x50mm2 (1-CXKE-R)  
Poznámka k položce:  
Kabel silový s Cu jádrem 1kV 5x50mm2 (1-CXKE-R)  
Poznámka k položce:  
Kabel silový s Cu jádrem 1kV 5x50mm2 (1-CXKE-R)  
Poznámka k položce:  
Kabel silový s Cu jádrem 1kV 5x50mm2 (1-CXKE-R)</t>
  </si>
  <si>
    <t>Pol65</t>
  </si>
  <si>
    <t>Kabel 1-CXKE-R 5x50mm2 - montáž</t>
  </si>
  <si>
    <t>Kabel 1-CXKE-R 5x50mm2 - montážPoznámka k položce:  
Montáž kabel Cu plný kulatý žíla 5x50 až 95 mm2 uložený volně (1-CXKE-R)  
Poznámka k položce:  
Montáž kabel Cu plný kulatý žíla 5x50 až 95 mm2 uložený volně (1-CXKE-R)  
Poznámka k položce:  
Montáž kabel Cu plný kulatý žíla 5x50 až 95 mm2 uložený volně (1-CXKE-R)  
Poznámka k položce:  
Montáž kabel Cu plný kulatý žíla 5x50 až 95 mm2 uložený volně (1-CXKE-R)</t>
  </si>
  <si>
    <t>R58</t>
  </si>
  <si>
    <t>Kabel 1-CXKE-R 5x70mm2 - dodávka</t>
  </si>
  <si>
    <t>Kabel 1-CXKE-R 5x70mm2 - dodávkaPoznámka k položce:  
Kabel silový s Cu jádrem 1kV 5x50mm2 (1-CXKE-R)  
Poznámka k položce:  
Kabel silový s Cu jádrem 1kV 5x50mm2 (1-CXKE-R)  
Poznámka k položce:  
Kabel silový s Cu jádrem 1kV 5x50mm2 (1-CXKE-R)  
Poznámka k položce:  
Kabel silový s Cu jádrem 1kV 5x50mm2 (1-CXKE-R)</t>
  </si>
  <si>
    <t>Pol66</t>
  </si>
  <si>
    <t>Kabel 1-CXKE-R 5x70mm2 - montáž</t>
  </si>
  <si>
    <t>Kabel 1-CXKE-R 5x70mm2 - montážPoznámka k položce:  
Montáž kabel Cu plný kulatý žíla 5x50 až 95 mm2 uložený volně (1-CXKE-R)  
Poznámka k položce:  
Montáž kabel Cu plný kulatý žíla 5x50 až 95 mm2 uložený volně (1-CXKE-R)  
Poznámka k položce:  
Montáž kabel Cu plný kulatý žíla 5x50 až 95 mm2 uložený volně (1-CXKE-R)  
Poznámka k položce:  
Montáž kabel Cu plný kulatý žíla 5x50 až 95 mm2 uložený volně (1-CXKE-R)</t>
  </si>
  <si>
    <t>R59</t>
  </si>
  <si>
    <t>Kabel 1-CXKE-R 3x120+70mm2 - dodávka</t>
  </si>
  <si>
    <t>Kabel 1-CXKE-R 3x120+70mm2 - dodávkaPoznámka k položce:  
Kabel silový s Cu jádrem 1kV 3x120+70mm2 (1-CXKE-R)  
Poznámka k položce:  
Kabel silový s Cu jádrem 1kV 3x120+70mm2 (1-CXKE-R)  
Poznámka k položce:  
Kabel silový s Cu jádrem 1kV 3x120+70mm2 (1-CXKE-R)  
Poznámka k položce:  
Kabel silový s Cu jádrem 1kV 3x120+70mm2 (1-CXKE-R)</t>
  </si>
  <si>
    <t>R60</t>
  </si>
  <si>
    <t>Kabel 1-CXKE-R 3x150+70mm2 - dodávka</t>
  </si>
  <si>
    <t>Kabel 1-CXKE-R 3x150+70mm2 - dodávkaPoznámka k položce:  
Kabel silový s Cu jádrem 1kV 3x150+70 mm2 (1-CXKE-R)  
Poznámka k položce:  
Kabel silový s Cu jádrem 1kV 3x150+70 mm2 (1-CXKE-R)  
Poznámka k položce:  
Kabel silový s Cu jádrem 1kV 3x150+70 mm2 (1-CXKE-R)  
Poznámka k položce:  
Kabel silový s Cu jádrem 1kV 3x150+70 mm2 (1-CXKE-R)</t>
  </si>
  <si>
    <t>R61</t>
  </si>
  <si>
    <t>Kabel 1-CXKE-R 3x185+95mm2 - dodávka</t>
  </si>
  <si>
    <t>Kabel 1-CXKE-R 3x185+95mm2 - dodávkaPoznámka k položce:  
Kabel silový s Cu jádrem 1kV 3x185+95 mm2 (1-CXKE-R)  
Poznámka k položce:  
Kabel silový s Cu jádrem 1kV 3x185+95 mm2 (1-CXKE-R)  
Poznámka k položce:  
Kabel silový s Cu jádrem 1kV 3x185+95 mm2 (1-CXKE-R)  
Poznámka k položce:  
Kabel silový s Cu jádrem 1kV 3x185+95 mm2 (1-CXKE-R)</t>
  </si>
  <si>
    <t>R62</t>
  </si>
  <si>
    <t>Kabel 1-CXKE-V 3x2,5(J) B2caS1d0 P60-R - dodávka</t>
  </si>
  <si>
    <t>Kabel 1-CXKE-V 3x2,5(J) B2caS1d0 P60-R - dodávkaPoznámka k položce:  
Kabel silový s Cu jádrem 1kV, 3x2,5mm2 (CXKE-V), charakteristika B2caS1d0, funkční schopnost při požáru 60minut (P60-R)  
Poznámka k položce:  
Kabel silový s Cu jádrem 1kV, 3x2,5mm2 (CXKE-V), charakteristika B2caS1d0, funkční schopnost při požáru 60minut (P60-R)  
Poznámka k položce:  
Kabel silový s Cu jádrem 1kV, 3x2,5mm2 (CXKE-V), charakteristika B2caS1d0, funkční schopnost při požáru 60minut (P60-R)  
Poznámka k položce:  
Kabel silový s Cu jádrem 1kV, 3x2,5mm2 (CXKE-V), charakteristika B2caS1d0, funkční schopnost při požáru 60minut (P60-R)</t>
  </si>
  <si>
    <t>Kabel 1-CXKE-V 3x2,5(J) B2caS1d0 P60-R - montáž ve žlabu</t>
  </si>
  <si>
    <t>Kabel 1-CXKE-V 3x2,5(J) B2caS1d0 P60-R - montáž ve žlabuPoznámka k položce:  
Montáž kabel Cu plný kulatý žíla 3x1,5 až 6 mm2 uložený pevně (CXKE-V)  
Poznámka k položce:  
Montáž kabel Cu plný kulatý žíla 3x1,5 až 6 mm2 uložený pevně (CXKE-V)  
Poznámka k položce:  
Montáž kabel Cu plný kulatý žíla 3x1,5 až 6 mm2 uložený pevně (CXKE-V)  
Poznámka k položce:  
Montáž kabel Cu plný kulatý žíla 3x1,5 až 6 mm2 uložený pevně (CXKE-V)</t>
  </si>
  <si>
    <t>Pol71</t>
  </si>
  <si>
    <t>Kabel 1-CXKE-V 3x2,5(J) B2caS1d0 P60-R - montáž na příchytkách nebo pod omítkou</t>
  </si>
  <si>
    <t>Kabel 1-CXKE-V 3x2,5(J) B2caS1d0 P60-R - montáž na příchytkách nebo pod omítkouPoznámka k položce:  
Montáž kabel Cu plný kulatý žíla 3x1,5 až 6 mm2 uložený pevně (CXKE-V)  
Poznámka k položce:  
Montáž kabel Cu plný kulatý žíla 3x1,5 až 6 mm2 uložený pevně (CXKE-V)  
Poznámka k položce:  
Montáž kabel Cu plný kulatý žíla 3x1,5 až 6 mm2 uložený pevně (CXKE-V)  
Poznámka k položce:  
Montáž kabel Cu plný kulatý žíla 3x1,5 až 6 mm2 uložený pevně (CXKE-V)</t>
  </si>
  <si>
    <t>R63</t>
  </si>
  <si>
    <t>Kabel 1-CXKE-V 5x10(J) B2caS1d0 P60-R - dodávka</t>
  </si>
  <si>
    <t>Kabel 1-CXKE-V 5x10(J) B2caS1d0 P60-R - dodávkaPoznámka k položce:  
Kabel silový s Cu jádrem 1kV, 5x10mm2 (CXKE-V), charakteristika B2caS1d0, funkční schopnost při požáru 60minut (P60-R)  
Poznámka k položce:  
Kabel silový s Cu jádrem 1kV, 5x10mm2 (CXKE-V), charakteristika B2caS1d0, funkční schopnost při požáru 60minut (P60-R)  
Poznámka k položce:  
Kabel silový s Cu jádrem 1kV, 5x10mm2 (CXKE-V), charakteristika B2caS1d0, funkční schopnost při požáru 60minut (P60-R)  
Poznámka k položce:  
Kabel silový s Cu jádrem 1kV, 5x10mm2 (CXKE-V), charakteristika B2caS1d0, funkční schopnost při požáru 60minut (P60-R)</t>
  </si>
  <si>
    <t>Pol72</t>
  </si>
  <si>
    <t>Kabel 1-CXKE-V 5x10(J) B2caS1d0 P60-R - montáž ve žlabu</t>
  </si>
  <si>
    <t>Kabel 1-CXKE-V 5x10(J) B2caS1d0 P60-R - montáž ve žlabuPoznámka k položce:  
Montáž kabel Cu plný kulatý žíla 5x10 mm2 uložený pevně (CXKE-V)  
Poznámka k položce:  
Montáž kabel Cu plný kulatý žíla 5x10 mm2 uložený pevně (CXKE-V)  
Poznámka k položce:  
Montáž kabel Cu plný kulatý žíla 5x10 mm2 uložený pevně (CXKE-V)  
Poznámka k položce:  
Montáž kabel Cu plný kulatý žíla 5x10 mm2 uložený pevně (CXKE-V)</t>
  </si>
  <si>
    <t>Pol73</t>
  </si>
  <si>
    <t>Kabel 1-CXKE-V 5x10(J) B2caS1d0 P60-R - montáž na příchytkách nebo pod omítkou</t>
  </si>
  <si>
    <t>Kabel 1-CXKE-V 5x10(J) B2caS1d0 P60-R - montáž na příchytkách nebo pod omítkouPoznámka k položce:  
Montáž kabel Cu plný kulatý žíla 5x10 mm2 uložený pevně (CXKE-V)  
Poznámka k položce:  
Montáž kabel Cu plný kulatý žíla 5x10 mm2 uložený pevně (CXKE-V)  
Poznámka k položce:  
Montáž kabel Cu plný kulatý žíla 5x10 mm2 uložený pevně (CXKE-V)  
Poznámka k položce:  
Montáž kabel Cu plný kulatý žíla 5x10 mm2 uložený pevně (CXKE-V)</t>
  </si>
  <si>
    <t>R64</t>
  </si>
  <si>
    <t>Topný kabel na potrubí s termostatem 10m/136W - dodávka</t>
  </si>
  <si>
    <t>Topný kabel na potrubí s termostatem 10m/136W - dodávkaPoznámka k položce:  
Topný kabel na potrubí s termostatem 6m/72W (Chlazení)  
Poznámka k položce:  
Topný kabel na potrubí s termostatem 6m/72W (Chlazení)  
Poznámka k položce:  
Topný kabel na potrubí s termostatem 6m/72W (Chlazení)  
Poznámka k položce:  
Topný kabel na potrubí s termostatem 6m/72W (Chlazení)</t>
  </si>
  <si>
    <t>Pol74</t>
  </si>
  <si>
    <t>Topný kabel na potrubí s termostatem 10m/136W - montáž</t>
  </si>
  <si>
    <t>Topný kabel na potrubí s termostatem 10m/136W - montážPoznámka k položce:  
Montáž topného kabelu na potrubí.  
Poznámka k položce:  
Montáž topného kabelu na potrubí.  
Poznámka k položce:  
Montáž topného kabelu na potrubí.  
Poznámka k položce:  
Montáž topného kabelu na potrubí.</t>
  </si>
  <si>
    <t>R65</t>
  </si>
  <si>
    <t>Topný kabel na potrubí s termostatem 15m/152W - dodávka</t>
  </si>
  <si>
    <t>Topný kabel na potrubí s termostatem 15m/152W - dodávkaPoznámka k položce:  
Topný kabel na potrubí s termostatem 6m/72W (Chlazení)  
Poznámka k položce:  
Topný kabel na potrubí s termostatem 6m/72W (Chlazení)  
Poznámka k položce:  
Topný kabel na potrubí s termostatem 6m/72W (Chlazení)  
Poznámka k položce:  
Topný kabel na potrubí s termostatem 6m/72W (Chlazení)</t>
  </si>
  <si>
    <t>Pol75</t>
  </si>
  <si>
    <t>Topný kabel na potrubí s termostatem 15m/152W - montáž</t>
  </si>
  <si>
    <t>Topný kabel na potrubí s termostatem 15m/152W - montážPoznámka k položce:  
Montáž topného kabelu na potrubí.  
Poznámka k položce:  
Montáž topného kabelu na potrubí.  
Poznámka k položce:  
Montáž topného kabelu na potrubí.  
Poznámka k položce:  
Montáž topného kabelu na potrubí.</t>
  </si>
  <si>
    <t>R66</t>
  </si>
  <si>
    <t>Vodič CY 6(z/žl) - dodávka</t>
  </si>
  <si>
    <t>Vodič CY 6(z/žl) - dodávkaPoznámka k položce:  
kabel silový jednožilový s Cu jádrem 1x6 mm2 (1-YY)  
Poznámka k položce:  
kabel silový jednožilový s Cu jádrem 1x6 mm2 (1-YY)  
Poznámka k položce:  
kabel silový jednožilový s Cu jádrem 1x6 mm2 (1-YY)  
Poznámka k položce:  
kabel silový jednožilový s Cu jádrem 1x6 mm2 (1-YY)</t>
  </si>
  <si>
    <t>R67</t>
  </si>
  <si>
    <t>Vodič CY 10(z/žl) - dodávka</t>
  </si>
  <si>
    <t>Vodič CY 10(z/žl) - dodávkaPoznámka k položce:  
kabel silový jednožilový s Cu jádrem 1x16 mm2 (1-YY)  
Poznámka k položce:  
kabel silový jednožilový s Cu jádrem 1x16 mm2 (1-YY)  
Poznámka k položce:  
kabel silový jednožilový s Cu jádrem 1x16 mm2 (1-YY)  
Poznámka k položce:  
kabel silový jednožilový s Cu jádrem 1x16 mm2 (1-YY)</t>
  </si>
  <si>
    <t>R68</t>
  </si>
  <si>
    <t>Vodič CY 16(z/žl) - dodávka</t>
  </si>
  <si>
    <t>Vodič CY 16(z/žl) - dodávkaPoznámka k položce:  
kabel silový jednožilový s Cu jádrem 1x16 mm2 (1-YY)  
Poznámka k položce:  
kabel silový jednožilový s Cu jádrem 1x16 mm2 (1-YY)  
Poznámka k položce:  
kabel silový jednožilový s Cu jádrem 1x16 mm2 (1-YY)  
Poznámka k položce:  
kabel silový jednožilový s Cu jádrem 1x16 mm2 (1-YY)</t>
  </si>
  <si>
    <t>R69</t>
  </si>
  <si>
    <t>Vodič CY 25(z/žl) - dodávka</t>
  </si>
  <si>
    <t>Vodič CY 25(z/žl) - dodávkaPoznámka k položce:  
kabel silový jednožilový s Cu jádrem 1x25 mm2 (1-YY)  
Poznámka k položce:  
kabel silový jednožilový s Cu jádrem 1x25 mm2 (1-YY)  
Poznámka k položce:  
kabel silový jednožilový s Cu jádrem 1x25 mm2 (1-YY)  
Poznámka k položce:  
kabel silový jednožilový s Cu jádrem 1x25 mm2 (1-YY)</t>
  </si>
  <si>
    <t>R70</t>
  </si>
  <si>
    <t>Vodič CY 70(z/žl) - dodávka</t>
  </si>
  <si>
    <t>Vodič CY 70(z/žl) - dodávkaPoznámka k položce:  
kabel silový jednožilový s Cu jádrem 1x70 mm2 (1-YY)  
Poznámka k položce:  
kabel silový jednožilový s Cu jádrem 1x70 mm2 (1-YY)  
Poznámka k položce:  
kabel silový jednožilový s Cu jádrem 1x70 mm2 (1-YY)  
Poznámka k položce:  
kabel silový jednožilový s Cu jádrem 1x70 mm2 (1-YY)</t>
  </si>
  <si>
    <t>R71</t>
  </si>
  <si>
    <t>Kabel JYTY 2x1 - dodávka</t>
  </si>
  <si>
    <t>Kabel JYTY 2x1 - dodávkaPoznámka k položce:  
Kabel s Cu jádrem, 2x1 mm2 (JYTY), stínění laminovaná Al fólie s příložným Cu drátem (stmívání DALI)  
Poznámka k položce:  
Kabel s Cu jádrem, 2x1 mm2 (JYTY), stínění laminovaná Al fólie s příložným Cu drátem (stmívání DALI)  
Poznámka k položce:  
Kabel s Cu jádrem, 2x1 mm2 (JYTY), stínění laminovaná Al fólie s příložným Cu drátem (stmívání DALI)  
Poznámka k položce:  
Kabel s Cu jádrem, 2x1 mm2 (JYTY), stínění laminovaná Al fólie s příložným Cu drátem (stmívání DALI)</t>
  </si>
  <si>
    <t>R72</t>
  </si>
  <si>
    <t>Kabel JYTY 5x1 - dodávka</t>
  </si>
  <si>
    <t>Kabel JYTY 5x1 - dodávkaPoznámka k položce:  
Kabel s Cu jádrem, 5x1 mm2 (JYTY), stínění laminovaná Al fólie s příložným Cu drátem (monitoring NO)  
Poznámka k položce:  
Kabel s Cu jádrem, 5x1 mm2 (JYTY), stínění laminovaná Al fólie s příložným Cu drátem (monitoring NO)  
Poznámka k položce:  
Kabel s Cu jádrem, 5x1 mm2 (JYTY), stínění laminovaná Al fólie s příložným Cu drátem (monitoring NO)  
Poznámka k položce:  
Kabel s Cu jádrem, 5x1 mm2 (JYTY), stínění laminovaná Al fólie s příložným Cu drátem (monitoring NO)</t>
  </si>
  <si>
    <t>R73</t>
  </si>
  <si>
    <t>Kabel CAT6A STP LSOH B2ca-s1,d1,a1 - dodávka</t>
  </si>
  <si>
    <t>Kabel CAT6A STP LSOH B2ca-s1,d1,a1 - dodávkaPoznámka k položce:  
Datový kabel CAT6A s LSOH pláštěm a třídou reakce na oheň B2ca-s1,d1,a1 uložený volně (mezi řídící jednotkou AMX a silovým rozvaděčem)  
Poznámka k položce:  
Datový kabel CAT6A s LSOH pláštěm a třídou reakce na oheň B2ca-s1,d1,a1 uložený volně (mezi řídící jednotkou AMX a silovým rozvaděčem)  
Poznámka k položce:  
Datový kabel CAT6A s LSOH pláštěm a třídou reakce na oheň B2ca-s1,d1,a1 uložený volně (mezi řídící jednotkou AMX a silovým rozvaděčem)  
Poznámka k položce:  
Datový kabel CAT6A s LSOH pláštěm a třídou reakce na oheň B2ca-s1,d1,a1 uložený volně (mezi řídící jednotkou AMX a silovým rozvaděčem)</t>
  </si>
  <si>
    <t>Pol84</t>
  </si>
  <si>
    <t>Zapojení kabelů do rozvaděče (do 7x2,5 mm2)</t>
  </si>
  <si>
    <t>Zapojení kabelů do rozvaděče (do 7x2,5 mm2)Poznámka k položce:  
Ukončení vodič izolovaný do 2,5 mm2 v rozváděči nebo na přístroji, úprava izolace konců kabelů  
Poznámka k položce:  
Ukončení vodič izolovaný do 2,5 mm2 v rozváděči nebo na přístroji, úprava izolace konců kabelů  
Poznámka k položce:  
Ukončení vodič izolovaný do 2,5 mm2 v rozváděči nebo na přístroji, úprava izolace konců kabelů  
Poznámka k položce:  
Ukončení vodič izolovaný do 2,5 mm2 v rozváděči nebo na přístroji, úprava izolace konců kabelů</t>
  </si>
  <si>
    <t>Pol85</t>
  </si>
  <si>
    <t>Zapojení kabelů do rozvaděče (do 4x95 mm2)</t>
  </si>
  <si>
    <t>Zapojení kabelů do rozvaděče (do 4x95 mm2)Poznámka k položce:  
Ukončení vodič izolovaný do 95 mm2 v rozváděči nebo na přístroji, úprava izolace konců kabelů  
Poznámka k položce:  
Ukončení vodič izolovaný do 95 mm2 v rozváděči nebo na přístroji, úprava izolace konců kabelů  
Poznámka k položce:  
Ukončení vodič izolovaný do 95 mm2 v rozváděči nebo na přístroji, úprava izolace konců kabelů  
Poznámka k položce:  
Ukončení vodič izolovaný do 95 mm2 v rozváděči nebo na přístroji, úprava izolace konců kabelů</t>
  </si>
  <si>
    <t>Pol86</t>
  </si>
  <si>
    <t>Zapojení kabelů do rozvaděče (do 4x240 mm2)</t>
  </si>
  <si>
    <t>Zapojení kabelů do rozvaděče (do 4x240 mm2)Poznámka k položce:  
Ukončení vodič izolovaný do 240 mm2 v rozváděči nebo na přístroji, úprava izolace konců kabelů  
Poznámka k položce:  
Ukončení vodič izolovaný do 240 mm2 v rozváděči nebo na přístroji, úprava izolace konců kabelů  
Poznámka k položce:  
Ukončení vodič izolovaný do 240 mm2 v rozváděči nebo na přístroji, úprava izolace konců kabelů  
Poznámka k položce:  
Ukončení vodič izolovaný do 240 mm2 v rozváděči nebo na přístroji, úprava izolace konců kabelů</t>
  </si>
  <si>
    <t>741122611</t>
  </si>
  <si>
    <t>Montáž kabel Cu plný kulatý žíla 3x1,5 až 6 mm2 uložený pevně (např. CYKY)</t>
  </si>
  <si>
    <t>Montáž kabel Cu plný kulatý žíla 3x1,5 až 6 mm2 uložený pevně (např. CYKY)Montáž kabelů měděných bez ukončení uložených pevně plných kulatých nebo bezhalogenových (např. CYKY) počtu a průřezu žil 3x1,5 až 6 mm2  
https://podminky.urs.cz/item/CS_URS_2024_01/741122611  
Montáž kabelů měděných bez ukončení uložených pevně plných kulatých nebo bezhalogenových (např. CYKY) počtu a průřezu žil 3x1,5 až 6 mm2  
https://podminky.urs.cz/item/CS_URS_2024_01/741122611  
Montáž kabelů měděných bez ukončení uložených pevně plných kulatých nebo bezhalogenových (např. CYKY) počtu a průřezu žil 3x1,5 až 6 mm2  
https://podminky.urs.cz/item/CS_URS_2024_01/741122611  
Montáž kabelů měděných bez ukončení uložených pevně plných kulatých nebo bezhalogenových (např. CYKY) počtu a průřezu žil 3x1,5 až 6 mm2  
https://podminky.urs.cz/item/CS_URS_2024_01/741122611</t>
  </si>
  <si>
    <t>741122641</t>
  </si>
  <si>
    <t>Montáž kabel Cu plný kulatý žíla 5x1,5 až 2,5 mm2 uložený pevně (např. CYKY)</t>
  </si>
  <si>
    <t>Montáž kabel Cu plný kulatý žíla 5x1,5 až 2,5 mm2 uložený pevně (např. CYKY)Montáž kabelů měděných bez ukončení uložených pevně plných kulatých nebo bezhalogenových (např. CYKY) počtu a průřezu žil 5x1,5 až 2,5 mm2  
https://podminky.urs.cz/item/CS_URS_2024_01/741122641  
Montáž kabelů měděných bez ukončení uložených pevně plných kulatých nebo bezhalogenových (např. CYKY) počtu a průřezu žil 5x1,5 až 2,5 mm2  
https://podminky.urs.cz/item/CS_URS_2024_01/741122641  
Montáž kabelů měděných bez ukončení uložených pevně plných kulatých nebo bezhalogenových (např. CYKY) počtu a průřezu žil 5x1,5 až 2,5 mm2  
https://podminky.urs.cz/item/CS_URS_2024_01/741122641  
Montáž kabelů měděných bez ukončení uložených pevně plných kulatých nebo bezhalogenových (např. CYKY) počtu a průřezu žil 5x1,5 až 2,5 mm2  
https://podminky.urs.cz/item/CS_URS_2024_01/741122641</t>
  </si>
  <si>
    <t>741122231</t>
  </si>
  <si>
    <t>Montáž kabel Cu plný kulatý žíla 5x1,5 až 2,5 mm2 uložený volně (např. CYKY)</t>
  </si>
  <si>
    <t>Montáž kabel Cu plný kulatý žíla 5x1,5 až 2,5 mm2 uložený volně (např. CYKY)Montáž kabelů měděných bez ukončení uložených volně nebo v liště plných kulatých (např. CYKY) počtu a průřezu žil 5x1,5 až 2,5 mm2  
https://podminky.urs.cz/item/CS_URS_2024_01/741122231  
Montáž kabelů měděných bez ukončení uložených volně nebo v liště plných kulatých (např. CYKY) počtu a průřezu žil 5x1,5 až 2,5 mm2  
https://podminky.urs.cz/item/CS_URS_2024_01/741122231  
Montáž kabelů měděných bez ukončení uložených volně nebo v liště plných kulatých (např. CYKY) počtu a průřezu žil 5x1,5 až 2,5 mm2  
https://podminky.urs.cz/item/CS_URS_2024_01/741122231  
Montáž kabelů měděných bez ukončení uložených volně nebo v liště plných kulatých (např. CYKY) počtu a průřezu žil 5x1,5 až 2,5 mm2  
https://podminky.urs.cz/item/CS_URS_2024_01/741122231</t>
  </si>
  <si>
    <t>741122647</t>
  </si>
  <si>
    <t>Montáž kabel Cu plný kulatý žíla 7x1,5 až 2,5 mm2 uložený pevně (např. CYKY)</t>
  </si>
  <si>
    <t>Montáž kabel Cu plný kulatý žíla 7x1,5 až 2,5 mm2 uložený pevně (např. CYKY)Montáž kabelů měděných bez ukončení uložených pevně plných kulatých nebo bezhalogenových (např. CYKY) počtu a průřezu žil 7x1,5 až 2,5 mm2  
https://podminky.urs.cz/item/CS_URS_2024_01/741122647  
Montáž kabelů měděných bez ukončení uložených pevně plných kulatých nebo bezhalogenových (např. CYKY) počtu a průřezu žil 7x1,5 až 2,5 mm2  
https://podminky.urs.cz/item/CS_URS_2024_01/741122647  
Montáž kabelů měděných bez ukončení uložených pevně plných kulatých nebo bezhalogenových (např. CYKY) počtu a průřezu žil 7x1,5 až 2,5 mm2  
https://podminky.urs.cz/item/CS_URS_2024_01/741122647  
Montáž kabelů měděných bez ukončení uložených pevně plných kulatých nebo bezhalogenových (např. CYKY) počtu a průřezu žil 7x1,5 až 2,5 mm2  
https://podminky.urs.cz/item/CS_URS_2024_01/741122647</t>
  </si>
  <si>
    <t>741122237</t>
  </si>
  <si>
    <t>Montáž kabel Cu plný kulatý žíla 7x1,5 až 2,5 mm2 uložený volně (např. CYKY)</t>
  </si>
  <si>
    <t>Montáž kabel Cu plný kulatý žíla 7x1,5 až 2,5 mm2 uložený volně (např. CYKY)Montáž kabelů měděných bez ukončení uložených volně nebo v liště plných kulatých (např. CYKY) počtu a průřezu žil 7x1,5 až 2,5 mm2  
https://podminky.urs.cz/item/CS_URS_2024_01/741122237  
Montáž kabelů měděných bez ukončení uložených volně nebo v liště plných kulatých (např. CYKY) počtu a průřezu žil 7x1,5 až 2,5 mm2  
https://podminky.urs.cz/item/CS_URS_2024_01/741122237  
Montáž kabelů měděných bez ukončení uložených volně nebo v liště plných kulatých (např. CYKY) počtu a průřezu žil 7x1,5 až 2,5 mm2  
https://podminky.urs.cz/item/CS_URS_2024_01/741122237  
Montáž kabelů měděných bez ukončení uložených volně nebo v liště plných kulatých (např. CYKY) počtu a průřezu žil 7x1,5 až 2,5 mm2  
https://podminky.urs.cz/item/CS_URS_2024_01/741122237</t>
  </si>
  <si>
    <t>741122642</t>
  </si>
  <si>
    <t>Montáž kabel Cu plný kulatý žíla 5x4 až 6 mm2 uložený pevně (např. CYKY)</t>
  </si>
  <si>
    <t>Montáž kabel Cu plný kulatý žíla 5x4 až 6 mm2 uložený pevně (např. CYKY)Montáž kabelů měděných bez ukončení uložených pevně plných kulatých nebo bezhalogenových (např. CYKY) počtu a průřezu žil 5x4 až 6 mm2  
https://podminky.urs.cz/item/CS_URS_2024_01/741122642  
Montáž kabelů měděných bez ukončení uložených pevně plných kulatých nebo bezhalogenových (např. CYKY) počtu a průřezu žil 5x4 až 6 mm2  
https://podminky.urs.cz/item/CS_URS_2024_01/741122642  
Montáž kabelů měděných bez ukončení uložených pevně plných kulatých nebo bezhalogenových (např. CYKY) počtu a průřezu žil 5x4 až 6 mm2  
https://podminky.urs.cz/item/CS_URS_2024_01/741122642  
Montáž kabelů měděných bez ukončení uložených pevně plných kulatých nebo bezhalogenových (např. CYKY) počtu a průřezu žil 5x4 až 6 mm2  
https://podminky.urs.cz/item/CS_URS_2024_01/741122642</t>
  </si>
  <si>
    <t>741122643</t>
  </si>
  <si>
    <t>Montáž kabel Cu plný kulatý žíla 5x10 mm2 uložený pevně (např. CYKY)</t>
  </si>
  <si>
    <t>Montáž kabel Cu plný kulatý žíla 5x10 mm2 uložený pevně (např. CYKY)Montáž kabelů měděných bez ukončení uložených pevně plných kulatých nebo bezhalogenových (např. CYKY) počtu a průřezu žil 5x10 mm2  
https://podminky.urs.cz/item/CS_URS_2024_01/741122643  
Montáž kabelů měděných bez ukončení uložených pevně plných kulatých nebo bezhalogenových (např. CYKY) počtu a průřezu žil 5x10 mm2  
https://podminky.urs.cz/item/CS_URS_2024_01/741122643  
Montáž kabelů měděných bez ukončení uložených pevně plných kulatých nebo bezhalogenových (např. CYKY) počtu a průřezu žil 5x10 mm2  
https://podminky.urs.cz/item/CS_URS_2024_01/741122643  
Montáž kabelů měděných bez ukončení uložených pevně plných kulatých nebo bezhalogenových (např. CYKY) počtu a průřezu žil 5x10 mm2  
https://podminky.urs.cz/item/CS_URS_2024_01/741122643</t>
  </si>
  <si>
    <t>741122644</t>
  </si>
  <si>
    <t>Montáž kabel Cu plný kulatý žíla 5x16 mm2 uložený pevně (např. CYKY)</t>
  </si>
  <si>
    <t>Montáž kabel Cu plný kulatý žíla 5x16 mm2 uložený pevně (např. CYKY)Montáž kabelů měděných bez ukončení uložených pevně plných kulatých nebo bezhalogenových (např. CYKY) počtu a průřezu žil 5x16 mm2  
https://podminky.urs.cz/item/CS_URS_2024_01/741122644  
Montáž kabelů měděných bez ukončení uložených pevně plných kulatých nebo bezhalogenových (např. CYKY) počtu a průřezu žil 5x16 mm2  
https://podminky.urs.cz/item/CS_URS_2024_01/741122644  
Montáž kabelů měděných bez ukončení uložených pevně plných kulatých nebo bezhalogenových (např. CYKY) počtu a průřezu žil 5x16 mm2  
https://podminky.urs.cz/item/CS_URS_2024_01/741122644  
Montáž kabelů měděných bez ukončení uložených pevně plných kulatých nebo bezhalogenových (např. CYKY) počtu a průřezu žil 5x16 mm2  
https://podminky.urs.cz/item/CS_URS_2024_01/741122644</t>
  </si>
  <si>
    <t>741122645</t>
  </si>
  <si>
    <t>Montáž kabel Cu plný kulatý žíla 5x25 až 35 mm2 uložený pevně (např. CYKY)</t>
  </si>
  <si>
    <t>Montáž kabel Cu plný kulatý žíla 5x25 až 35 mm2 uložený pevně (např. CYKY)Montáž kabelů měděných bez ukončení uložených pevně plných kulatých nebo bezhalogenových (např. CYKY) počtu a průřezu žil 5x25 až 35 mm2  
https://podminky.urs.cz/item/CS_URS_2024_01/741122645  
Montáž kabelů měděných bez ukončení uložených pevně plných kulatých nebo bezhalogenových (např. CYKY) počtu a průřezu žil 5x25 až 35 mm2  
https://podminky.urs.cz/item/CS_URS_2024_01/741122645  
Montáž kabelů měděných bez ukončení uložených pevně plných kulatých nebo bezhalogenových (např. CYKY) počtu a průřezu žil 5x25 až 35 mm2  
https://podminky.urs.cz/item/CS_URS_2024_01/741122645  
Montáž kabelů měděných bez ukončení uložených pevně plných kulatých nebo bezhalogenových (např. CYKY) počtu a průřezu žil 5x25 až 35 mm2  
https://podminky.urs.cz/item/CS_URS_2024_01/741122645</t>
  </si>
  <si>
    <t>741122138</t>
  </si>
  <si>
    <t>Montáž kabel Cu plný kulatý žíla 3x150 až 185 mm2, 3x120+50 až 150+70 mm2 zatažený v trubkách (např. CYKY)</t>
  </si>
  <si>
    <t>Montáž kabel Cu plný kulatý žíla 3x150 až 185 mm2, 3x120+50 až 150+70 mm2 zatažený v trubkách (např. CYKY)Montáž kabelů měděných bez ukončení uložených v trubkách zatažených plných kulatých nebo bezhalogenových (např. CYKY) počtu a průřezu žil 3x150 až 185 mm2, 3x120+50 až 150+70 mm2  
https://podminky.urs.cz/item/CS_URS_2024_01/741122138  
Montáž kabelů měděných bez ukončení uložených v trubkách zatažených plných kulatých nebo bezhalogenových (např. CYKY) počtu a průřezu žil 3x150 až 185 mm2, 3x120+50 až 150+70 mm2  
https://podminky.urs.cz/item/CS_URS_2024_01/741122138  
Montáž kabelů měděných bez ukončení uložených v trubkách zatažených plných kulatých nebo bezhalogenových (např. CYKY) počtu a průřezu žil 3x150 až 185 mm2, 3x120+50 až 150+70 mm2  
https://podminky.urs.cz/item/CS_URS_2024_01/741122138  
Montáž kabelů měděných bez ukončení uložených v trubkách zatažených plných kulatých nebo bezhalogenových (např. CYKY) počtu a průřezu žil 3x150 až 185 mm2, 3x120+50 až 150+70 mm2  
https://podminky.urs.cz/item/CS_URS_2024_01/741122138</t>
  </si>
  <si>
    <t>741122141</t>
  </si>
  <si>
    <t>Montáž kabel Cu plný kulatý žíla 3x185+95 až 240+120 mm2 zatažený v trubkách (např. CYKY)</t>
  </si>
  <si>
    <t>Montáž kabel Cu plný kulatý žíla 3x185+95 až 240+120 mm2 zatažený v trubkách (např. CYKY)Montáž kabelů měděných bez ukončení uložených v trubkách zatažených plných kulatých nebo bezhalogenových (např. CYKY) počtu a průřezu žil 3x185+95 až 240+120 mm2  
https://podminky.urs.cz/item/CS_URS_2024_01/741122141  
Montáž kabelů měděných bez ukončení uložených v trubkách zatažených plných kulatých nebo bezhalogenových (např. CYKY) počtu a průřezu žil 3x185+95 až 240+120 mm2  
https://podminky.urs.cz/item/CS_URS_2024_01/741122141  
Montáž kabelů měděných bez ukončení uložených v trubkách zatažených plných kulatých nebo bezhalogenových (např. CYKY) počtu a průřezu žil 3x185+95 až 240+120 mm2  
https://podminky.urs.cz/item/CS_URS_2024_01/741122141  
Montáž kabelů měděných bez ukončení uložených v trubkách zatažených plných kulatých nebo bezhalogenových (např. CYKY) počtu a průřezu žil 3x185+95 až 240+120 mm2  
https://podminky.urs.cz/item/CS_URS_2024_01/741122141</t>
  </si>
  <si>
    <t>741120301</t>
  </si>
  <si>
    <t>Montáž vodič Cu izolovaný plný a laněný s PVC pláštěm žíla 0,55-16 mm2 pevně (např. CY, CHAH-V)</t>
  </si>
  <si>
    <t>Montáž vodič Cu izolovaný plný a laněný s PVC pláštěm žíla 0,55-16 mm2 pevně (např. CY, CHAH-V)Montáž vodičů izolovaných měděných bez ukončení uložených pevně plných a laněných s PVC pláštěm, bezhalogenových, ohniodolných (např. CY, CHAH-V) průřezu žíly 0,55 až 16 mm2  
https://podminky.urs.cz/item/CS_URS_2024_01/741120301  
Montáž vodičů izolovaných měděných bez ukončení uložených pevně plných a laněných s PVC pláštěm, bezhalogenových, ohniodolných (např. CY, CHAH-V) průřezu žíly 0,55 až 16 mm2  
https://podminky.urs.cz/item/CS_URS_2024_01/741120301  
Montáž vodičů izolovaných měděných bez ukončení uložených pevně plných a laněných s PVC pláštěm, bezhalogenových, ohniodolných (např. CY, CHAH-V) průřezu žíly 0,55 až 16 mm2  
https://podminky.urs.cz/item/CS_URS_2024_01/741120301  
Montáž vodičů izolovaných měděných bez ukončení uložených pevně plných a laněných s PVC pláštěm, bezhalogenových, ohniodolných (např. CY, CHAH-V) průřezu žíly 0,55 až 16 mm2  
https://podminky.urs.cz/item/CS_URS_2024_01/741120301</t>
  </si>
  <si>
    <t>741120303</t>
  </si>
  <si>
    <t>Montáž vodič Cu izolovaný plný a laněný s PVC pláštěm žíla 25-35 mm2 pevně (např. CY, CHAH-V)</t>
  </si>
  <si>
    <t>Montáž vodič Cu izolovaný plný a laněný s PVC pláštěm žíla 25-35 mm2 pevně (např. CY, CHAH-V)Montáž vodičů izolovaných měděných bez ukončení uložených pevně plných a laněných s PVC pláštěm, bezhalogenových, ohniodolných (např. CY, CHAH-V) průřezu žíly 25 až 35 mm2  
https://podminky.urs.cz/item/CS_URS_2024_01/741120303  
Montáž vodičů izolovaných měděných bez ukončení uložených pevně plných a laněných s PVC pláštěm, bezhalogenových, ohniodolných (např. CY, CHAH-V) průřezu žíly 25 až 35 mm2  
https://podminky.urs.cz/item/CS_URS_2024_01/741120303  
Montáž vodičů izolovaných měděných bez ukončení uložených pevně plných a laněných s PVC pláštěm, bezhalogenových, ohniodolných (např. CY, CHAH-V) průřezu žíly 25 až 35 mm2  
https://podminky.urs.cz/item/CS_URS_2024_01/741120303  
Montáž vodičů izolovaných měděných bez ukončení uložených pevně plných a laněných s PVC pláštěm, bezhalogenových, ohniodolných (např. CY, CHAH-V) průřezu žíly 25 až 35 mm2  
https://podminky.urs.cz/item/CS_URS_2024_01/741120303</t>
  </si>
  <si>
    <t>741120305</t>
  </si>
  <si>
    <t>Montáž vodič Cu izolovaný plný a laněný s PVC pláštěm žíla 50-70 mm2 pevně (např. CY, CHAH-V)</t>
  </si>
  <si>
    <t>Montáž vodič Cu izolovaný plný a laněný s PVC pláštěm žíla 50-70 mm2 pevně (např. CY, CHAH-V)Montáž vodičů izolovaných měděných bez ukončení uložených pevně plných a laněných s PVC pláštěm, bezhalogenových, ohniodolných (např. CY, CHAH-V) průřezu žíly 50 až 70 mm2  
https://podminky.urs.cz/item/CS_URS_2024_01/741120305  
Montáž vodičů izolovaných měděných bez ukončení uložených pevně plných a laněných s PVC pláštěm, bezhalogenových, ohniodolných (např. CY, CHAH-V) průřezu žíly 50 až 70 mm2  
https://podminky.urs.cz/item/CS_URS_2024_01/741120305  
Montáž vodičů izolovaných měděných bez ukončení uložených pevně plných a laněných s PVC pláštěm, bezhalogenových, ohniodolných (např. CY, CHAH-V) průřezu žíly 50 až 70 mm2  
https://podminky.urs.cz/item/CS_URS_2024_01/741120305  
Montáž vodičů izolovaných měděných bez ukončení uložených pevně plných a laněných s PVC pláštěm, bezhalogenových, ohniodolných (např. CY, CHAH-V) průřezu žíly 50 až 70 mm2  
https://podminky.urs.cz/item/CS_URS_2024_01/741120305</t>
  </si>
  <si>
    <t>Rozvaděče</t>
  </si>
  <si>
    <t>R74</t>
  </si>
  <si>
    <t>Úprava stávajícího rozvaděče RH2/B  - výzbroj a provedení viz v.č. 520</t>
  </si>
  <si>
    <t>Úprava stávajícího rozvaděče RH2/B  - výzbroj a provedení viz v.č. 520Poznámka k položce:  
Úprava stávajícího rozvaděče RH2/B celkem třech polí (skříňový oceloplechový š800 x v2000 x h800mm); Ik?50kA; demontáž, montáž a prodrátování nových přístrojů a kompletního zapojení; montáž 2x jističů In=630A + 1x In=400A s integrovaným MTP a měřením el. energie, pulsní odečet včetně kompletního příslušenství pro správnou funkci a ovládacím displejem na dveřích pole rozvaděče, úprava pole rozvaděče pro osazení nových typů jističů (Cu praporce, kotvení apod.).  
Poznámka k položce:  
Úprava stávajícího rozvaděče RH2/B celkem třech polí (skříňový oceloplechový š800 x v2000 x h800mm); Ik?50kA; demontáž, montáž a prodrátování nových přístrojů a kompletního zapojení; montáž 2x jističů In=630A + 1x In=400A s integrovaným MTP a měřením el. energie, pulsní odečet včetně kompletního příslušenství pro správnou funkci a ovládacím displejem na dveřích pole rozvaděče, úprava pole rozvaděče pro osazení nových typů jističů (Cu praporce, kotvení apod.).  
Poznámka k položce:  
Úprava stávajícího rozvaděče RH2/B celkem třech polí (skříňový oceloplechový š800 x v2000 x h800mm); Ik?50kA; demontáž, montáž a prodrátování nových přístrojů a kompletního zapojení; montáž 2x jističů In=630A + 1x In=400A s integrovaným MTP a měřením el. energie, pulsní odečet včetně kompletního příslušenství pro správnou funkci a ovládacím displejem na dveřích pole rozvaděče, úprava pole rozvaděče pro osazení nových typů jističů (Cu praporce, kotvení apod.).  
Poznámka k položce:  
Úprava stávajícího rozvaděče RH2/B celkem třech polí (skříňový oceloplechový š800 x v2000 x h800mm); Ik?50kA; demontáž, montáž a prodrátování nových přístrojů a kompletního zapojení; montáž 2x jističů In=630A + 1x In=400A s integrovaným MTP a měřením el. energie, pulsní odečet včetně kompletního příslušenství pro správnou funkci a ovládacím displejem na dveřích pole rozvaděče, úprava pole rozvaděče pro osazení nových typů jističů (Cu praporce, kotvení apod.).</t>
  </si>
  <si>
    <t>R75</t>
  </si>
  <si>
    <t>Rozvaděč RE31 (původní značení HR3) - výzbroj a provedení viz v.č. 521</t>
  </si>
  <si>
    <t>Rozvaděč RE31 (původní značení HR3) - výzbroj a provedení viz v.č. 521Poznámka k položce:  
Skříňový oceloplechový 6x pole š800 x v2000 x h400mm; Ik?15kA; montáž a prodrátování nových přístrojů a kompletního zapojení; hl.jistič In=630A s integrovaným MTP a měřením el. energie, pulsní odečet včetně kompletního příslušenství pro správnou funkci a ovládacím displejem na dveřích pole rozvaděče; Jističe do 63B/3 + MTP a měřením el. energie, pulsní odečet (typ dle předpisu SŽ).  
Poznámka k položce:  
Skříňový oceloplechový 6x pole š800 x v2000 x h400mm; Ik?15kA; montáž a prodrátování nových přístrojů a kompletního zapojení; hl.jistič In=630A s integrovaným MTP a měřením el. energie, pulsní odečet včetně kompletního příslušenství pro správnou funkci a ovládacím displejem na dveřích pole rozvaděče; Jističe do 63B/3 + MTP a měřením el. energie, pulsní odečet (typ dle předpisu SŽ).  
Poznámka k položce:  
Skříňový oceloplechový 6x pole š800 x v2000 x h400mm; Ik?15kA; montáž a prodrátování nových přístrojů a kompletního zapojení; hl.jistič In=630A s integrovaným MTP a měřením el. energie, pulsní odečet včetně kompletního příslušenství pro správnou funkci a ovládacím displejem na dveřích pole rozvaděče; Jističe do 63B/3 + MTP a měřením el. energie, pulsní odečet (typ dle předpisu SŽ).  
Poznámka k položce:  
Skříňový oceloplechový 6x pole š800 x v2000 x h400mm; Ik?15kA; montáž a prodrátování nových přístrojů a kompletního zapojení; hl.jistič In=630A s integrovaným MTP a měřením el. energie, pulsní odečet včetně kompletního příslušenství pro správnou funkci a ovládacím displejem na dveřích pole rozvaděče; Jističe do 63B/3 + MTP a měřením el. energie, pulsní odečet (typ dle předpisu SŽ).</t>
  </si>
  <si>
    <t>R76</t>
  </si>
  <si>
    <t>Rozvaděč RE51 (původní značení RE61.1) - výzbroj a provedení viz v.č. 522</t>
  </si>
  <si>
    <t>Rozvaděč RE51 (původní značení RE61.1) - výzbroj a provedení viz v.č. 522Poznámka k položce:  
Skříňový oceloplechový 6x pole š800 x v2000 x h600mm; Ik?15kA; montáž a prodrátování nových přístrojů a kompletního zapojení; hl.jistič In=630A s integrovaným MTP a měřením el. energie, pulsní odečet včetně kompletního příslušenství pro správnou funkci a ovládacím displejem na dveřích pole rozvaděče; Jističe do 63B/3 + MTP a měřením el. energie, pulsní odečet (typ dle předpisu SŽ).  
Poznámka k položce:  
Skříňový oceloplechový 6x pole š800 x v2000 x h600mm; Ik?15kA; montáž a prodrátování nových přístrojů a kompletního zapojení; hl.jistič In=630A s integrovaným MTP a měřením el. energie, pulsní odečet včetně kompletního příslušenství pro správnou funkci a ovládacím displejem na dveřích pole rozvaděče; Jističe do 63B/3 + MTP a měřením el. energie, pulsní odečet (typ dle předpisu SŽ).  
Poznámka k položce:  
Skříňový oceloplechový 6x pole š800 x v2000 x h600mm; Ik?15kA; montáž a prodrátování nových přístrojů a kompletního zapojení; hl.jistič In=630A s integrovaným MTP a měřením el. energie, pulsní odečet včetně kompletního příslušenství pro správnou funkci a ovládacím displejem na dveřích pole rozvaděče; Jističe do 63B/3 + MTP a měřením el. energie, pulsní odečet (typ dle předpisu SŽ).  
Poznámka k položce:  
Skříňový oceloplechový 6x pole š800 x v2000 x h600mm; Ik?15kA; montáž a prodrátování nových přístrojů a kompletního zapojení; hl.jistič In=630A s integrovaným MTP a měřením el. energie, pulsní odečet včetně kompletního příslušenství pro správnou funkci a ovládacím displejem na dveřích pole rozvaděče; Jističe do 63B/3 + MTP a měřením el. energie, pulsní odečet (typ dle předpisu SŽ).</t>
  </si>
  <si>
    <t>R77</t>
  </si>
  <si>
    <t>Rozvaděč RE91 (Drážní Úřad) - výzbroj a provedení viz v.č. 523</t>
  </si>
  <si>
    <t>Rozvaděč RE91 (Drážní Úřad) - výzbroj a provedení viz v.č. 523Poznámka k položce:  
Skříňový oceloplechový 5x pole š800 x v2000 x h400mm; Ik?15kA; montáž a prodrátování nových přístrojů a kompletního zapojení; hl.jistič In=630A s integrovaným MTP a měřením el. energie, pulsní odečet včetně kompletního příslušenství pro správnou funkci a ovládacím displejem na dveřích pole rozvaděče; Jističe do 63B/3 + MTP a měřením el. energie, pulsní odečet (typ dle předpisu SŽ).  
Poznámka k položce:  
Skříňový oceloplechový 5x pole š800 x v2000 x h400mm; Ik?15kA; montáž a prodrátování nových přístrojů a kompletního zapojení; hl.jistič In=630A s integrovaným MTP a měřením el. energie, pulsní odečet včetně kompletního příslušenství pro správnou funkci a ovládacím displejem na dveřích pole rozvaděče; Jističe do 63B/3 + MTP a měřením el. energie, pulsní odečet (typ dle předpisu SŽ).  
Poznámka k položce:  
Skříňový oceloplechový 5x pole š800 x v2000 x h400mm; Ik?15kA; montáž a prodrátování nových přístrojů a kompletního zapojení; hl.jistič In=630A s integrovaným MTP a měřením el. energie, pulsní odečet včetně kompletního příslušenství pro správnou funkci a ovládacím displejem na dveřích pole rozvaděče; Jističe do 63B/3 + MTP a měřením el. energie, pulsní odečet (typ dle předpisu SŽ).  
Poznámka k položce:  
Skříňový oceloplechový 5x pole š800 x v2000 x h400mm; Ik?15kA; montáž a prodrátování nových přístrojů a kompletního zapojení; hl.jistič In=630A s integrovaným MTP a měřením el. energie, pulsní odečet včetně kompletního příslušenství pro správnou funkci a ovládacím displejem na dveřích pole rozvaděče; Jističe do 63B/3 + MTP a měřením el. energie, pulsní odečet (typ dle předpisu SŽ).</t>
  </si>
  <si>
    <t>R78</t>
  </si>
  <si>
    <t>Podružný patrový rozvaděč RE51.A1 - výzbroj a provedení viz v.č. 524</t>
  </si>
  <si>
    <t>Podružný patrový rozvaděč RE51.A1 - výzbroj a provedení viz v.č. 524Poznámka k položce:  
V provedení typovém oceloplechovém zapuštěném modulovém (9-řady x 21 modulů), v krytí IP40; In=100A; Ik?10kA; montáž a prodrátování nových přístrojů a kompletního zapojení; Přístrojová náplň: Přepěťová ochrana SPD typ1+2; Hl.jistič ; Pomocné kontakty jističů 10A; Jističe 6B/1; 10B/1; 16B/1; 10C/1; 2C/3; 16B/3; Proudový chrániče s jističem 16B/2P/0,03A - typ A; Proudový chránič 40/4P/0,03A - typ A; Stykače kont.30,3P,40A, 230V; 50Hz; Stykače kont.20,2P,40A, 230V 50Hz; MTP a měřením el. energie, pulsní odečet (typ dle předpisu SŽ); Prostorová 30% rezerva.  
Poznámka k položce:  
V provedení typovém oceloplechovém zapuštěném modulovém (9-řady x 21 modulů), v krytí IP40; In=100A; Ik?10kA; montáž a prodrátování nových přístrojů a kompletního zapojení; Přístrojová náplň: Přepěťová ochrana SPD typ1+2; Hl.jistič ; Pomocné kontakty jističů 10A; Jističe 6B/1; 10B/1; 16B/1; 10C/1; 2C/3; 16B/3; Proudový chrániče s jističem 16B/2P/0,03A - typ A; Proudový chránič 40/4P/0,03A - typ A; Stykače kont.30,3P,40A, 230V; 50Hz; Stykače kont.20,2P,40A, 230V 50Hz; MTP a měřením el. energie, pulsní odečet (typ dle předpisu SŽ); Prostorová 30% rezerva.  
Poznámka k položce:  
V provedení typovém oceloplechovém zapuštěném modulovém (9-řady x 21 modulů), v krytí IP40; In=100A; Ik?10kA; montáž a prodrátování nových přístrojů a kompletního zapojení; Přístrojová náplň: Přepěťová ochrana SPD typ1+2; Hl.jistič ; Pomocné kontakty jističů 10A; Jističe 6B/1; 10B/1; 16B/1; 10C/1; 2C/3; 16B/3; Proudový chrániče s jističem 16B/2P/0,03A - typ A; Proudový chránič 40/4P/0,03A - typ A; Stykače kont.30,3P,40A, 230V; 50Hz; Stykače kont.20,2P,40A, 230V 50Hz; MTP a měřením el. energie, pulsní odečet (typ dle předpisu SŽ); Prostorová 30% rezerva.  
Poznámka k položce:  
V provedení typovém oceloplechovém zapuštěném modulovém (9-řady x 21 modulů), v krytí IP40; In=100A; Ik?10kA; montáž a prodrátování nových přístrojů a kompletního zapojení; Přístrojová náplň: Přepěťová ochrana SPD typ1+2; Hl.jistič ; Pomocné kontakty jističů 10A; Jističe 6B/1; 10B/1; 16B/1; 10C/1; 2C/3; 16B/3; Proudový chrániče s jističem 16B/2P/0,03A - typ A; Proudový chránič 40/4P/0,03A - typ A; Stykače kont.30,3P,40A, 230V; 50Hz; Stykače kont.20,2P,40A, 230V 50Hz; MTP a měřením el. energie, pulsní odečet (typ dle předpisu SŽ); Prostorová 30% rezerva.</t>
  </si>
  <si>
    <t>R79</t>
  </si>
  <si>
    <t>Podružný patrový rozvaděč RE51.A2 - výzbroj a provedení viz v.č. 525</t>
  </si>
  <si>
    <t>Podružný patrový rozvaděč RE51.A2 - výzbroj a provedení viz v.č. 525Poznámka k položce:  
V provedení typovém oceloplechovém zapuštěném modulovém (6-řady x 21 modulů), v krytí IP40; In=63A; Ik?10kA; montáž, prodrátování a kompletního zapojení; Přístrojová náplň: Přepěťová ochrana SPD typ1+2; Hl.jistič ;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(6-řady x 21 modulů), v krytí IP40; In=63A; Ik?10kA; montáž, prodrátování a kompletního zapojení; Přístrojová náplň: Přepěťová ochrana SPD typ1+2; Hl.jistič ;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(6-řady x 21 modulů), v krytí IP40; In=63A; Ik?10kA; montáž, prodrátování a kompletního zapojení; Přístrojová náplň: Přepěťová ochrana SPD typ1+2; Hl.jistič ;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(6-řady x 21 modulů), v krytí IP40; In=63A; Ik?10kA; montáž, prodrátování a kompletního zapojení; Přístrojová náplň: Přepěťová ochrana SPD typ1+2; Hl.jistič ; Pomocné kontakty jističů 10A; Jističe 6B/1; 10B/1; 16B/1; 10C/1; 2C/3; 16B/3; Proudový chrániče s jističem 16B/2P/0,03A - typ A; Proudový chránič 40/4P/0,03A - typ A; Stykače kont.30,3P,40A, 230V; 50Hz; Stykače kont.20,2P,40A, 230V 50Hz; Prostorová 30% rezerva.</t>
  </si>
  <si>
    <t>R80</t>
  </si>
  <si>
    <t>Podružný patrový rozvaděč RE51.A3 - výzbroj a provedení viz v.č. 526</t>
  </si>
  <si>
    <t>Podružný patrový rozvaděč RE51.A3 - výzbroj a provedení viz v.č. 526Poznámka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t>
  </si>
  <si>
    <t>R81</t>
  </si>
  <si>
    <t>Podružný patrový rozvaděč RE51.A4 - výzbroj a provedení viz v.č. 527</t>
  </si>
  <si>
    <t>Podružný patrový rozvaděč RE51.A4 - výzbroj a provedení viz v.č. 527Poznámka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t>
  </si>
  <si>
    <t>R82</t>
  </si>
  <si>
    <t>Podružný patrový rozvaděč RE51.A5 - výzbroj a provedení viz v.č. 528</t>
  </si>
  <si>
    <t>Podružný patrový rozvaděč RE51.A5 - výzbroj a provedení viz v.č. 528Poznámka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t>
  </si>
  <si>
    <t>R83</t>
  </si>
  <si>
    <t>Podružný patrový rozvaděč RE51.A6 - výzbroj a provedení viz v.č. 529</t>
  </si>
  <si>
    <t>Podružný patrový rozvaděč RE51.A6 - výzbroj a provedení viz v.č. 529Poznámka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t>
  </si>
  <si>
    <t>R84</t>
  </si>
  <si>
    <t>Podružný patrový rozvaděč RE51.A7 - výzbroj a provedení viz v.č. 530</t>
  </si>
  <si>
    <t>Podružný patrový rozvaděč RE51.A7 - výzbroj a provedení viz v.č. 530Poznámka k položce:  
V provedení typovém oceloplechovém zapuštěném modulovém (6-řady x 21 modulů), v krytí IP40; In=63A; Ik?10kA; montáž, prodrátování a kompletního zapojení; Přístrojová náplň: Přepěťová ochrana SPD typ1+2; Hl.jistič ;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(6-řady x 21 modulů), v krytí IP40; In=63A; Ik?10kA; montáž, prodrátování a kompletního zapojení; Přístrojová náplň: Přepěťová ochrana SPD typ1+2; Hl.jistič ;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(6-řady x 21 modulů), v krytí IP40; In=63A; Ik?10kA; montáž, prodrátování a kompletního zapojení; Přístrojová náplň: Přepěťová ochrana SPD typ1+2; Hl.jistič ;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(6-řady x 21 modulů), v krytí IP40; In=63A; Ik?10kA; montáž, prodrátování a kompletního zapojení; Přístrojová náplň: Přepěťová ochrana SPD typ1+2; Hl.jistič ; Pomocné kontakty jističů 10A; Jističe 6B/1; 10B/1; 16B/1; 10C/1; 2C/3; 16B/3; Proudový chrániče s jističem 16B/2P/0,03A - typ A; Proudový chránič 40/4P/0,03A - typ A; Stykače kont.30,3P,40A, 230V; 50Hz; Stykače kont.20,2P,40A, 230V 50Hz; Prostorová 30% rezerva.</t>
  </si>
  <si>
    <t>R85</t>
  </si>
  <si>
    <t>Podružný patrový rozvaděč RE51.A8 - výzbroj a provedení viz v.č. 531</t>
  </si>
  <si>
    <t>Podružný patrový rozvaděč RE51.A8 - výzbroj a provedení viz v.č. 531Poznámka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t>
  </si>
  <si>
    <t>R86</t>
  </si>
  <si>
    <t>Podružný patrový rozvaděč RE51.A9 - výzbroj a provedení viz v.č. 532</t>
  </si>
  <si>
    <t>Podružný patrový rozvaděč RE51.A9 - výzbroj a provedení viz v.č. 532Poznámka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t>
  </si>
  <si>
    <t>R87</t>
  </si>
  <si>
    <t>Podružný patrový rozvaděč RE51.A10 - výzbroj a provedení viz v.č. 533</t>
  </si>
  <si>
    <t>Podružný patrový rozvaděč RE51.A10 - výzbroj a provedení viz v.č. 533Poznámka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t>
  </si>
  <si>
    <t>R88</t>
  </si>
  <si>
    <t>Podružný patrový rozvaděč RE51.A11 - výzbroj a provedení viz v.č. 534</t>
  </si>
  <si>
    <t>Podružný patrový rozvaděč RE51.A11 - výzbroj a provedení viz v.č. 534Poznámka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t>
  </si>
  <si>
    <t>R89</t>
  </si>
  <si>
    <t>Podružný patrový rozvaděč RE51.A12 - výzbroj a provedení viz v.č. 535</t>
  </si>
  <si>
    <t>Podružný patrový rozvaděč RE51.A12 - výzbroj a provedení viz v.č. 535Poznámka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t>
  </si>
  <si>
    <t>R90</t>
  </si>
  <si>
    <t>Podružný patrový rozvaděč RE51.B1 - výzbroj a provedení viz v.č. 536</t>
  </si>
  <si>
    <t>Podružný patrový rozvaděč RE51.B1 - výzbroj a provedení viz v.č. 536Poznámka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t>
  </si>
  <si>
    <t>R91</t>
  </si>
  <si>
    <t>Podružný patrový rozvaděč RE51.B2 - výzbroj a provedení viz v.č. 537</t>
  </si>
  <si>
    <t>Podružný patrový rozvaděč RE51.B2 - výzbroj a provedení viz v.č. 537Poznámka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t>
  </si>
  <si>
    <t>R92</t>
  </si>
  <si>
    <t>Podružný patrový rozvaděč RE51.B3 - výzbroj a provedení viz v.č. 538</t>
  </si>
  <si>
    <t>Podružný patrový rozvaděč RE51.B3 - výzbroj a provedení viz v.č. 538Poznámka k položce:  
V provedení typovém oceloplechovém zapuštěném modulovém (6-řady x 21 modulů), v krytí IP40; In=63A; Ik?10kA; montáž, prodrátování a kompletního zapojení; Přístrojová náplň: Přepěťová ochrana SPD typ1+2; Hl.jistič ;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(6-řady x 21 modulů), v krytí IP40; In=63A; Ik?10kA; montáž, prodrátování a kompletního zapojení; Přístrojová náplň: Přepěťová ochrana SPD typ1+2; Hl.jistič ;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(6-řady x 21 modulů), v krytí IP40; In=63A; Ik?10kA; montáž, prodrátování a kompletního zapojení; Přístrojová náplň: Přepěťová ochrana SPD typ1+2; Hl.jistič ;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(6-řady x 21 modulů), v krytí IP40; In=63A; Ik?10kA; montáž, prodrátování a kompletního zapojení; Přístrojová náplň: Přepěťová ochrana SPD typ1+2; Hl.jistič ; Pomocné kontakty jističů 10A; Jističe 6B/1; 10B/1; 16B/1; 10C/1; 2C/3; 16B/3; Proudový chrániče s jističem 16B/2P/0,03A - typ A; Proudový chránič 40/4P/0,03A - typ A; Stykače kont.30,3P,40A, 230V; 50Hz; Stykače kont.20,2P,40A, 230V 50Hz; Prostorová 30% rezerva.</t>
  </si>
  <si>
    <t>R93</t>
  </si>
  <si>
    <t>Podružný patrový rozvaděč RE51.B4 - výzbroj a provedení viz v.č. 539</t>
  </si>
  <si>
    <t>Podružný patrový rozvaděč RE51.B4 - výzbroj a provedení viz v.č. 539Poznámka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t>
  </si>
  <si>
    <t>R94</t>
  </si>
  <si>
    <t>Podružný patrový rozvaděč RE51.B5 - výzbroj a provedení viz v.č. 540</t>
  </si>
  <si>
    <t>Podružný patrový rozvaděč RE51.B5 - výzbroj a provedení viz v.č. 540Poznámka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t>
  </si>
  <si>
    <t>R95</t>
  </si>
  <si>
    <t>Podružný patrový rozvaděč RE51.B6 - výzbroj a provedení viz v.č. 541</t>
  </si>
  <si>
    <t>Podružný patrový rozvaděč RE51.B6 - výzbroj a provedení viz v.č. 541Poznámka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t>
  </si>
  <si>
    <t>R96</t>
  </si>
  <si>
    <t>Podružný patrový rozvaděč RE51.B7 - výzbroj a provedení viz v.č. 542</t>
  </si>
  <si>
    <t>Podružný patrový rozvaděč RE51.B7 - výzbroj a provedení viz v.č. 542Poznámka k položce:  
V provedení typovém oceloplechovém zapuštěném modulovém (6-řady x 21 modulů), v krytí IP40; In=63A; Ik?10kA; montáž, prodrátování a kompletního zapojení; Přístrojová náplň: Přepěťová ochrana SPD typ1+2; Hl.jistič ;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(6-řady x 21 modulů), v krytí IP40; In=63A; Ik?10kA; montáž, prodrátování a kompletního zapojení; Přístrojová náplň: Přepěťová ochrana SPD typ1+2; Hl.jistič ;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(6-řady x 21 modulů), v krytí IP40; In=63A; Ik?10kA; montáž, prodrátování a kompletního zapojení; Přístrojová náplň: Přepěťová ochrana SPD typ1+2; Hl.jistič ;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(6-řady x 21 modulů), v krytí IP40; In=63A; Ik?10kA; montáž, prodrátování a kompletního zapojení; Přístrojová náplň: Přepěťová ochrana SPD typ1+2; Hl.jistič ; Pomocné kontakty jističů 10A; Jističe 6B/1; 10B/1; 16B/1; 10C/1; 2C/3; 16B/3; Proudový chrániče s jističem 16B/2P/0,03A - typ A; Proudový chránič 40/4P/0,03A - typ A; Stykače kont.30,3P,40A, 230V; 50Hz; Stykače kont.20,2P,40A, 230V 50Hz; Prostorová 30% rezerva.</t>
  </si>
  <si>
    <t>R97</t>
  </si>
  <si>
    <t>Podružný patrový rozvaděč RE51.B8 - výzbroj a provedení viz v.č. 543</t>
  </si>
  <si>
    <t>Podružný patrový rozvaděč RE51.B8 - výzbroj a provedení viz v.č. 543Poznámka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t>
  </si>
  <si>
    <t>R98</t>
  </si>
  <si>
    <t>Podružný patrový rozvaděč RE51.B9 - výzbroj a provedení viz v.č. 544</t>
  </si>
  <si>
    <t>Podružný patrový rozvaděč RE51.B9 - výzbroj a provedení viz v.č. 544Poznámka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t>
  </si>
  <si>
    <t>R99</t>
  </si>
  <si>
    <t>Podružný patrový rozvaděč RE51.B10 - výzbroj a provedení viz v.č. 545</t>
  </si>
  <si>
    <t>Podružný patrový rozvaděč RE51.B10 - výzbroj a provedení viz v.č. 545Poznámka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t>
  </si>
  <si>
    <t>R100</t>
  </si>
  <si>
    <t>Podružný patrový rozvaděč RE51.B11 - výzbroj a provedení viz v.č. 546</t>
  </si>
  <si>
    <t>Podružný patrový rozvaděč RE51.B11 - výzbroj a provedení viz v.č. 546Poznámka k položce:  
V provedení typovém oceloplechovém zapuštěném modulovém (6-řady x 21 modulů), v krytí IP40; In=63A; Ik?10kA; montáž, prodrátování a kompletního zapojení; Přístrojová náplň: Přepěťová ochrana SPD typ1+2; Hl.jistič ;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(6-řady x 21 modulů), v krytí IP40; In=63A; Ik?10kA; montáž, prodrátování a kompletního zapojení; Přístrojová náplň: Přepěťová ochrana SPD typ1+2; Hl.jistič ;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(6-řady x 21 modulů), v krytí IP40; In=63A; Ik?10kA; montáž, prodrátování a kompletního zapojení; Přístrojová náplň: Přepěťová ochrana SPD typ1+2; Hl.jistič ;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(6-řady x 21 modulů), v krytí IP40; In=63A; Ik?10kA; montáž, prodrátování a kompletního zapojení; Přístrojová náplň: Přepěťová ochrana SPD typ1+2; Hl.jistič ; Pomocné kontakty jističů 10A; Jističe 6B/1; 10B/1; 16B/1; 10C/1; 2C/3; 16B/3; Proudový chrániče s jističem 16B/2P/0,03A - typ A; Proudový chránič 40/4P/0,03A - typ A; Stykače kont.30,3P,40A, 230V; 50Hz; Stykače kont.20,2P,40A, 230V 50Hz; Prostorová 30% rezerva.</t>
  </si>
  <si>
    <t>R101</t>
  </si>
  <si>
    <t>Podružný patrový rozvaděč RE51.B12 - výzbroj a provedení viz v.č. 547</t>
  </si>
  <si>
    <t>Podružný patrový rozvaděč RE51.B12 - výzbroj a provedení viz v.č. 547Poznámka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t>
  </si>
  <si>
    <t>R102</t>
  </si>
  <si>
    <t>Podružný patrový rozvaděč RE51.B13 - výzbroj a provedení viz v.č. 548</t>
  </si>
  <si>
    <t>Podružný patrový rozvaděč RE51.B13 - výzbroj a provedení viz v.č. 548Poznámka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t>
  </si>
  <si>
    <t>R103</t>
  </si>
  <si>
    <t>Podružný patrový rozvaděč RE51.B14 - výzbroj a provedení viz v.č. 549</t>
  </si>
  <si>
    <t>Podružný patrový rozvaděč RE51.B14 - výzbroj a provedení viz v.č. 549Poznámka k položce:  
V provedení typovém oceloplechovém zapuštěném modulovém (6-řady x 21 modulů), v krytí IP40; In=63A; Ik?10kA; montáž, prodrátování a kompletního zapojení; Přístrojová náplň: Přepěťová ochrana SPD typ1+2; Hl.jistič ;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(6-řady x 21 modulů), v krytí IP40; In=63A; Ik?10kA; montáž, prodrátování a kompletního zapojení; Přístrojová náplň: Přepěťová ochrana SPD typ1+2; Hl.jistič ;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(6-řady x 21 modulů), v krytí IP40; In=63A; Ik?10kA; montáž, prodrátování a kompletního zapojení; Přístrojová náplň: Přepěťová ochrana SPD typ1+2; Hl.jistič ;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(6-řady x 21 modulů), v krytí IP40; In=63A; Ik?10kA; montáž, prodrátování a kompletního zapojení; Přístrojová náplň: Přepěťová ochrana SPD typ1+2; Hl.jistič ; Pomocné kontakty jističů 10A; Jističe 6B/1; 10B/1; 16B/1; 10C/1; 2C/3; 16B/3; Proudový chrániče s jističem 16B/2P/0,03A - typ A; Proudový chránič 40/4P/0,03A - typ A; Stykače kont.30,3P,40A, 230V; 50Hz; Stykače kont.20,2P,40A, 230V 50Hz; Prostorová 30% rezerva.</t>
  </si>
  <si>
    <t>R104</t>
  </si>
  <si>
    <t>Podružný patrový rozvaděč RE51.B15 - výzbroj a provedení viz v.č. 550</t>
  </si>
  <si>
    <t>Podružný patrový rozvaděč RE51.B15 - výzbroj a provedení viz v.č. 550Poznámka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t>
  </si>
  <si>
    <t>R105</t>
  </si>
  <si>
    <t>Podružný patrový rozvaděč RE51.B16 - výzbroj a provedení viz v.č. 551</t>
  </si>
  <si>
    <t>Podružný patrový rozvaděč RE51.B16 - výzbroj a provedení viz v.č. 551Poznámka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t>
  </si>
  <si>
    <t>R106</t>
  </si>
  <si>
    <t>Podružný patrový rozvaděč RE51.B17 - výzbroj a provedení viz v.č. 552</t>
  </si>
  <si>
    <t>Podružný patrový rozvaděč RE51.B17 - výzbroj a provedení viz v.č. 552Poznámka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t>
  </si>
  <si>
    <t>R107</t>
  </si>
  <si>
    <t>Podružný patrový rozvaděč RE51.B18 - výzbroj a provedení viz v.č. 553</t>
  </si>
  <si>
    <t>Podružný patrový rozvaděč RE51.B18 - výzbroj a provedení viz v.č. 553Poznámka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t>
  </si>
  <si>
    <t>R108</t>
  </si>
  <si>
    <t>Podružný patrový rozvaděč RE51.1 - výzbroj a provedení viz v.č. 554</t>
  </si>
  <si>
    <t>Podružný patrový rozvaděč RE51.1 - výzbroj a provedení viz v.č. 554Poznámka k položce:  
V provedení typovém oceloplechovém zapuštěném modulovém (11-řady x 21 modulů), v krytí IP40; In=100A; Ik?10kA; montáž a prodrátování nových přístrojů a kompletního zapojení; Přístrojová náplň: Přepěťová ochrana SPD typ1+2; Hl.jistič ; Pomocné kontakty jističů 10A; Jističe 6B/1; 10B/1; 16B/1; 10C/1; 2C/3; 16B/3; Proudový chrániče s jističem 16B/2P/0,03A - typ A; Proudový chránič 40/4P/0,03A - typ A; Stykače kont.30,3P,40A, 230V; 50Hz; Stykače kont.20,2P,40A, 230V 50Hz; MTP a měřením el. energie, pulsní odečet (typ dle předpisu SŽ); Prostorová 30% rezerva.  
Poznámka k položce:  
V provedení typovém oceloplechovém zapuštěném modulovém (11-řady x 21 modulů), v krytí IP40; In=100A; Ik?10kA; montáž a prodrátování nových přístrojů a kompletního zapojení; Přístrojová náplň: Přepěťová ochrana SPD typ1+2; Hl.jistič ; Pomocné kontakty jističů 10A; Jističe 6B/1; 10B/1; 16B/1; 10C/1; 2C/3; 16B/3; Proudový chrániče s jističem 16B/2P/0,03A - typ A; Proudový chránič 40/4P/0,03A - typ A; Stykače kont.30,3P,40A, 230V; 50Hz; Stykače kont.20,2P,40A, 230V 50Hz; MTP a měřením el. energie, pulsní odečet (typ dle předpisu SŽ); Prostorová 30% rezerva.  
Poznámka k položce:  
V provedení typovém oceloplechovém zapuštěném modulovém (11-řady x 21 modulů), v krytí IP40; In=100A; Ik?10kA; montáž a prodrátování nových přístrojů a kompletního zapojení; Přístrojová náplň: Přepěťová ochrana SPD typ1+2; Hl.jistič ; Pomocné kontakty jističů 10A; Jističe 6B/1; 10B/1; 16B/1; 10C/1; 2C/3; 16B/3; Proudový chrániče s jističem 16B/2P/0,03A - typ A; Proudový chránič 40/4P/0,03A - typ A; Stykače kont.30,3P,40A, 230V; 50Hz; Stykače kont.20,2P,40A, 230V 50Hz; MTP a měřením el. energie, pulsní odečet (typ dle předpisu SŽ); Prostorová 30% rezerva.  
Poznámka k položce:  
V provedení typovém oceloplechovém zapuštěném modulovém (11-řady x 21 modulů), v krytí IP40; In=100A; Ik?10kA; montáž a prodrátování nových přístrojů a kompletního zapojení; Přístrojová náplň: Přepěťová ochrana SPD typ1+2; Hl.jistič ; Pomocné kontakty jističů 10A; Jističe 6B/1; 10B/1; 16B/1; 10C/1; 2C/3; 16B/3; Proudový chrániče s jističem 16B/2P/0,03A - typ A; Proudový chránič 40/4P/0,03A - typ A; Stykače kont.30,3P,40A, 230V; 50Hz; Stykače kont.20,2P,40A, 230V 50Hz; MTP a měřením el. energie, pulsní odečet (typ dle předpisu SŽ); Prostorová 30% rezerva.</t>
  </si>
  <si>
    <t>R109</t>
  </si>
  <si>
    <t>Podružný patrový rozvaděč RE51.B19 - výzbroj a provedení viz v.č. 555</t>
  </si>
  <si>
    <t>Podružný patrový rozvaděč RE51.B19 - výzbroj a provedení viz v.č. 555Poznámka k položce:  
V provedení typovém oceloplechovém zapuštěném modulovém (6-řady x 21 modulů), v krytí IP40; In=63A; Ik?10kA; montáž a prodrátování nových přístrojů a kompletního zapojení; Přístrojová náplň: Přepěťová ochrana SPD typ1+2; Hl.jistič ; Pomocné kontakty jističů 10A; Jističe 6B/1; 10B/1; 16B/1; 10C/1; 2C/3; 16B/3; Proudový chrániče s jističem 16B/2P/0,03A - typ A; Proudový chránič 40/4P/0,03A - typ A; Stykače kont.30,3P,40A, 230V; 50Hz; Stykače kont.20,2P,40A, 230V 50Hz; MTP a měřením el. energie, pulsní odečet (typ dle předpisu SŽ); Prostorová 30% rezerva.  
Poznámka k položce:  
V provedení typovém oceloplechovém zapuštěném modulovém (6-řady x 21 modulů), v krytí IP40; In=63A; Ik?10kA; montáž a prodrátování nových přístrojů a kompletního zapojení; Přístrojová náplň: Přepěťová ochrana SPD typ1+2; Hl.jistič ; Pomocné kontakty jističů 10A; Jističe 6B/1; 10B/1; 16B/1; 10C/1; 2C/3; 16B/3; Proudový chrániče s jističem 16B/2P/0,03A - typ A; Proudový chránič 40/4P/0,03A - typ A; Stykače kont.30,3P,40A, 230V; 50Hz; Stykače kont.20,2P,40A, 230V 50Hz; MTP a měřením el. energie, pulsní odečet (typ dle předpisu SŽ); Prostorová 30% rezerva.  
Poznámka k položce:  
V provedení typovém oceloplechovém zapuštěném modulovém (6-řady x 21 modulů), v krytí IP40; In=63A; Ik?10kA; montáž a prodrátování nových přístrojů a kompletního zapojení; Přístrojová náplň: Přepěťová ochrana SPD typ1+2; Hl.jistič ; Pomocné kontakty jističů 10A; Jističe 6B/1; 10B/1; 16B/1; 10C/1; 2C/3; 16B/3; Proudový chrániče s jističem 16B/2P/0,03A - typ A; Proudový chránič 40/4P/0,03A - typ A; Stykače kont.30,3P,40A, 230V; 50Hz; Stykače kont.20,2P,40A, 230V 50Hz; MTP a měřením el. energie, pulsní odečet (typ dle předpisu SŽ); Prostorová 30% rezerva.  
Poznámka k položce:  
V provedení typovém oceloplechovém zapuštěném modulovém (6-řady x 21 modulů), v krytí IP40; In=63A; Ik?10kA; montáž a prodrátování nových přístrojů a kompletního zapojení; Přístrojová náplň: Přepěťová ochrana SPD typ1+2; Hl.jistič ; Pomocné kontakty jističů 10A; Jističe 6B/1; 10B/1; 16B/1; 10C/1; 2C/3; 16B/3; Proudový chrániče s jističem 16B/2P/0,03A - typ A; Proudový chránič 40/4P/0,03A - typ A; Stykače kont.30,3P,40A, 230V; 50Hz; Stykače kont.20,2P,40A, 230V 50Hz; MTP a měřením el. energie, pulsní odečet (typ dle předpisu SŽ); Prostorová 30% rezerva.</t>
  </si>
  <si>
    <t>Podružný patrový rozvaděč RE51.7 - výzbroj a provedení viz v.č. 556</t>
  </si>
  <si>
    <t>Podružný patrový rozvaděč RE51.7 - výzbroj a provedení viz v.č. 556Poznámka k položce:  
V provedení typovém oceloplechovém zapuštěném modulovém (9-řady x 21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(9-řady x 21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(9-řady x 21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(9-řady x 21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t>
  </si>
  <si>
    <t>Podružný patrový rozvaděč RE51.50 - výzbroj a provedení viz v.č. 557</t>
  </si>
  <si>
    <t>Podružný patrový rozvaděč RE51.50 - výzbroj a provedení viz v.č. 557Poznámka k položce:  
V provedení (oceloplechový nástěnný modulový š810 x v1195 x hl250), počet modulů 8x33; v krytí IP54; Ik?10kA; montáž, prodrátování a kompletního zapojení; Přístrojová náplň: 1xPřepěťová ochrana SPD typ1+2 s integrovanými pojistkami; hl.jistič In=125A (Ir=125A); 12xJistič 10B/3; 12xPolovodičové relé kont.30,3P,25A, 24V; Svorky 80x2,5mm2; Prostorová 30% rezerva.  
Poznámka k položce:  
V provedení (oceloplechový nástěnný modulový š810 x v1195 x hl250), počet modulů 8x33; v krytí IP54; Ik?10kA; montáž, prodrátování a kompletního zapojení; Přístrojová náplň: 1xPřepěťová ochrana SPD typ1+2 s integrovanými pojistkami; hl.jistič In=125A (Ir=125A); 12xJistič 10B/3; 12xPolovodičové relé kont.30,3P,25A, 24V; Svorky 80x2,5mm2; Prostorová 30% rezerva.  
Poznámka k položce:  
V provedení (oceloplechový nástěnný modulový š810 x v1195 x hl250), počet modulů 8x33; v krytí IP54; Ik?10kA; montáž, prodrátování a kompletního zapojení; Přístrojová náplň: 1xPřepěťová ochrana SPD typ1+2 s integrovanými pojistkami; hl.jistič In=125A (Ir=125A); 12xJistič 10B/3; 12xPolovodičové relé kont.30,3P,25A, 24V; Svorky 80x2,5mm2; Prostorová 30% rezerva.  
Poznámka k položce:  
V provedení (oceloplechový nástěnný modulový š810 x v1195 x hl250), počet modulů 8x33; v krytí IP54; Ik?10kA; montáž, prodrátování a kompletního zapojení; Přístrojová náplň: 1xPřepěťová ochrana SPD typ1+2 s integrovanými pojistkami; hl.jistič In=125A (Ir=125A); 12xJistič 10B/3; 12xPolovodičové relé kont.30,3P,25A, 24V; Svorky 80x2,5mm2; Prostorová 30% rezerva.</t>
  </si>
  <si>
    <t>Podružný patrový rozvaděč RE51.8 - výzbroj a provedení viz v.č. 558</t>
  </si>
  <si>
    <t>Podružný patrový rozvaděč RE51.8 - výzbroj a provedení viz v.č. 558Poznámka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t>
  </si>
  <si>
    <t>Podružný patrový rozvaděč RE51.9 - výzbroj a provedení viz v.č. 559</t>
  </si>
  <si>
    <t>Podružný patrový rozvaděč RE51.9 - výzbroj a provedení viz v.č. 559Poznámka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t>
  </si>
  <si>
    <t>Podružný patrový rozvaděč RE61.5 - výzbroj a provedení viz v.č. 560</t>
  </si>
  <si>
    <t>Podružný patrový rozvaděč RE61.5 - výzbroj a provedení viz v.č. 560Poznámka k položce:  
V provedení typovém oceloplechovém zapuštěném modulovém (9-řady x 21 modulů), v krytí IP40; In=63A; Ik?10kA; montáž a prodrátování nových přístrojů a kompletního zapojení; Přístrojová náplň: Přepěťová ochrana SPD typ1+2; Hl.jistič ; Pomocné kontakty jističů 10A; Jističe 6B/1; 10B/1; 16B/1; 10C/1; 2C/3; 16B/3; Proudový chrániče s jističem 16B/2P/0,03A - typ A; Proudový chránič 40/4P/0,03A - typ A; Stykače kont.30,3P,40A, 230V; 50Hz; Stykače kont.20,2P,40A, 230V 50Hz; MTP a měřením el. energie, pulsní odečet (typ dle předpisu SŽ); Prostorová 30% rezerva.  
Poznámka k položce:  
V provedení typovém oceloplechovém zapuštěném modulovém (9-řady x 21 modulů), v krytí IP40; In=63A; Ik?10kA; montáž a prodrátování nových přístrojů a kompletního zapojení; Přístrojová náplň: Přepěťová ochrana SPD typ1+2; Hl.jistič ; Pomocné kontakty jističů 10A; Jističe 6B/1; 10B/1; 16B/1; 10C/1; 2C/3; 16B/3; Proudový chrániče s jističem 16B/2P/0,03A - typ A; Proudový chránič 40/4P/0,03A - typ A; Stykače kont.30,3P,40A, 230V; 50Hz; Stykače kont.20,2P,40A, 230V 50Hz; MTP a měřením el. energie, pulsní odečet (typ dle předpisu SŽ); Prostorová 30% rezerva.  
Poznámka k položce:  
V provedení typovém oceloplechovém zapuštěném modulovém (9-řady x 21 modulů), v krytí IP40; In=63A; Ik?10kA; montáž a prodrátování nových přístrojů a kompletního zapojení; Přístrojová náplň: Přepěťová ochrana SPD typ1+2; Hl.jistič ; Pomocné kontakty jističů 10A; Jističe 6B/1; 10B/1; 16B/1; 10C/1; 2C/3; 16B/3; Proudový chrániče s jističem 16B/2P/0,03A - typ A; Proudový chránič 40/4P/0,03A - typ A; Stykače kont.30,3P,40A, 230V; 50Hz; Stykače kont.20,2P,40A, 230V 50Hz; MTP a měřením el. energie, pulsní odečet (typ dle předpisu SŽ); Prostorová 30% rezerva.  
Poznámka k položce:  
V provedení typovém oceloplechovém zapuštěném modulovém (9-řady x 21 modulů), v krytí IP40; In=63A; Ik?10kA; montáž a prodrátování nových přístrojů a kompletního zapojení; Přístrojová náplň: Přepěťová ochrana SPD typ1+2; Hl.jistič ; Pomocné kontakty jističů 10A; Jističe 6B/1; 10B/1; 16B/1; 10C/1; 2C/3; 16B/3; Proudový chrániče s jističem 16B/2P/0,03A - typ A; Proudový chránič 40/4P/0,03A - typ A; Stykače kont.30,3P,40A, 230V; 50Hz; Stykače kont.20,2P,40A, 230V 50Hz; MTP a měřením el. energie, pulsní odečet (typ dle předpisu SŽ); Prostorová 30% rezerva.</t>
  </si>
  <si>
    <t>Podružný patrový rozvaděč RE61.7 - výzbroj a provedení viz v.č. 561</t>
  </si>
  <si>
    <t>Podružný patrový rozvaděč RE61.7 - výzbroj a provedení viz v.č. 561Poznámka k položce:  
V provedení typovém oceloplechovém zapuštěném modulovém (6-řady x 21 modulů), v krytí IP40; In=63A; Ik?10kA; montáž, prodrátování a kompletního zapojení; Přístrojová náplň: Přepěťová ochrana SPD typ1+2; Hl.jistič ;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(6-řady x 21 modulů), v krytí IP40; In=63A; Ik?10kA; montáž, prodrátování a kompletního zapojení; Přístrojová náplň: Přepěťová ochrana SPD typ1+2; Hl.jistič ;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(6-řady x 21 modulů), v krytí IP40; In=63A; Ik?10kA; montáž, prodrátování a kompletního zapojení; Přístrojová náplň: Přepěťová ochrana SPD typ1+2; Hl.jistič ;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(6-řady x 21 modulů), v krytí IP40; In=63A; Ik?10kA; montáž, prodrátování a kompletního zapojení; Přístrojová náplň: Přepěťová ochrana SPD typ1+2; Hl.jistič ; Pomocné kontakty jističů 10A; Jističe 6B/1; 10B/1; 16B/1; 10C/1; 2C/3; 16B/3; Proudový chrániče s jističem 16B/2P/0,03A - typ A; Proudový chránič 40/4P/0,03A - typ A; Stykače kont.30,3P,40A, 230V; 50Hz; Stykače kont.20,2P,40A, 230V 50Hz; Prostorová 30% rezerva.</t>
  </si>
  <si>
    <t>Podružný patrový rozvaděč RE61.9 - výzbroj a provedení viz v.č. 562</t>
  </si>
  <si>
    <t>Podružný patrový rozvaděč RE61.9 - výzbroj a provedení viz v.č. 562Poznámka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t>
  </si>
  <si>
    <t>Podružný patrový rozvaděč RE61.10 - výzbroj a provedení viz v.č. 563</t>
  </si>
  <si>
    <t>Podružný patrový rozvaděč RE61.10 - výzbroj a provedení viz v.č. 563Poznámka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t>
  </si>
  <si>
    <t>Podružný patrový rozvaděč RE61.11 - výzbroj a provedení viz v.č. 564</t>
  </si>
  <si>
    <t>Podružný patrový rozvaděč RE61.11 - výzbroj a provedení viz v.č. 564Poznámka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t>
  </si>
  <si>
    <t>R119</t>
  </si>
  <si>
    <t>Podružný patrový rozvaděč RE61.13 - výzbroj a provedení viz v.č. 565</t>
  </si>
  <si>
    <t>Podružný patrový rozvaděč RE61.13 - výzbroj a provedení viz v.č. 565Poznámka k položce:  
V provedení typovém oceloplechovém zapuštěném modulovém (7-řady x 13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(7-řady x 13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(7-řady x 13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(7-řady x 13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t>
  </si>
  <si>
    <t>R120</t>
  </si>
  <si>
    <t>Podružný patrový rozvaděč RE61.14 - výzbroj a provedení viz v.č. 566</t>
  </si>
  <si>
    <t>Podružný patrový rozvaděč RE61.14 - výzbroj a provedení viz v.č. 566Poznámka k položce:  
V provedení typovém oceloplechovém zapuštěném modulovém (6-řady x 21 modulů), v krytí IP40; In=63A; Ik?10kA; montáž, prodrátování a kompletního zapojení; Přístrojová náplň: Přepěťová ochrana SPD typ1+2; Hl.jistič ;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(6-řady x 21 modulů), v krytí IP40; In=63A; Ik?10kA; montáž, prodrátování a kompletního zapojení; Přístrojová náplň: Přepěťová ochrana SPD typ1+2; Hl.jistič ;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(6-řady x 21 modulů), v krytí IP40; In=63A; Ik?10kA; montáž, prodrátování a kompletního zapojení; Přístrojová náplň: Přepěťová ochrana SPD typ1+2; Hl.jistič ;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(6-řady x 21 modulů), v krytí IP40; In=63A; Ik?10kA; montáž, prodrátování a kompletního zapojení; Přístrojová náplň: Přepěťová ochrana SPD typ1+2; Hl.jistič ; Pomocné kontakty jističů 10A; Jističe 6B/1; 10B/1; 16B/1; 10C/1; 2C/3; 16B/3; Proudový chrániče s jističem 16B/2P/0,03A - typ A; Proudový chránič 40/4P/0,03A - typ A; Stykače kont.30,3P,40A, 230V; 50Hz; Stykače kont.20,2P,40A, 230V 50Hz; Prostorová 30% rezerva.</t>
  </si>
  <si>
    <t>R121</t>
  </si>
  <si>
    <t>Podružný patrový rozvaděč RE61.15 - výzbroj a provedení viz v.č. 567</t>
  </si>
  <si>
    <t>Podružný patrový rozvaděč RE61.15 - výzbroj a provedení viz v.č. 567Poznámka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t>
  </si>
  <si>
    <t>R122</t>
  </si>
  <si>
    <t>Podružný patrový rozvaděč RE61.17 - výzbroj a provedení viz v.č. 568</t>
  </si>
  <si>
    <t>Podružný patrový rozvaděč RE61.17 - výzbroj a provedení viz v.č. 568Poznámka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t>
  </si>
  <si>
    <t>R123</t>
  </si>
  <si>
    <t>Podružný patrový rozvaděč RE61.5.1 - výzbroj a provedení viz v.č. 569</t>
  </si>
  <si>
    <t>Podružný patrový rozvaděč RE61.5.1 - výzbroj a provedení viz v.č. 569Poznámka k položce:  
V provedení typovém oceloplechovém zapuštěném modulovém (4-řady x 18 modulů), v krytí IP40; In=25A;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In=25A;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In=25A;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In=25A;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t>
  </si>
  <si>
    <t>R124</t>
  </si>
  <si>
    <t>Podružný patrový rozvaděč RE31.10 - výzbroj a provedení viz v.č. 570</t>
  </si>
  <si>
    <t>Podružný patrový rozvaděč RE31.10 - výzbroj a provedení viz v.č. 570Poznámka k položce:  
V provedení typovém oceloplechovém zapuštěném modulovém (6-řady x 21 modulů), v krytí IP40; In=63A; Ik?10kA; montáž, prodrátování a kompletního zapojení; Přístrojová náplň: Přepěťová ochrana SPD typ1+2; Hl.jistič ;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(6-řady x 21 modulů), v krytí IP40; In=63A; Ik?10kA; montáž, prodrátování a kompletního zapojení; Přístrojová náplň: Přepěťová ochrana SPD typ1+2; Hl.jistič ;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(6-řady x 21 modulů), v krytí IP40; In=63A; Ik?10kA; montáž, prodrátování a kompletního zapojení; Přístrojová náplň: Přepěťová ochrana SPD typ1+2; Hl.jistič ;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(6-řady x 21 modulů), v krytí IP40; In=63A; Ik?10kA; montáž, prodrátování a kompletního zapojení; Přístrojová náplň: Přepěťová ochrana SPD typ1+2; Hl.jistič ; Pomocné kontakty jističů 10A; Jističe 6B/1; 10B/1; 16B/1; 10C/1; 2C/3; 16B/3; Proudový chrániče s jističem 16B/2P/0,03A - typ A; Proudový chránič 40/4P/0,03A - typ A; Stykače kont.30,3P,40A, 230V; 50Hz; Stykače kont.20,2P,40A, 230V 50Hz; Prostorová 30% rezerva.</t>
  </si>
  <si>
    <t>R125</t>
  </si>
  <si>
    <t>Podružný patrový rozvaděč RE31.11 - výzbroj a provedení viz v.č. 571</t>
  </si>
  <si>
    <t>Podružný patrový rozvaděč RE31.11 - výzbroj a provedení viz v.č. 571Poznámka k položce:  
V provedení typovém oceloplechovém zapuštěném modulovém (4-řady x 18 modulů), v krytí IP40; In=63A; Ik?10kA; montáž, prodrátování a kompletního zapojení; Přístrojová náplň: Přepěťová ochrana SPD typ1+2; hl.jistič In=40A/3f;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In=40A/3f;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In=40A/3f;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In=40A/3f; Pomocné kontakty jističů 10A; Jističe 6B/1; 10B/1; 16B/1; 10C/1; 2C/3; 16B/3; Proudový chrániče s jističem 16B/2P/0,03A - typ A; Proudový chránič 40/4P/0,03A - typ A; Stykače kont.30,3P,40A, 230V; 50Hz; Stykače kont.20,2P,40A, 230V 50Hz; Prostorová 30% rezerva.</t>
  </si>
  <si>
    <t>R126</t>
  </si>
  <si>
    <t>Podružný patrový rozvaděč RE31.12 - výzbroj a provedení viz v.č. 572</t>
  </si>
  <si>
    <t>Podružný patrový rozvaděč RE31.12 - výzbroj a provedení viz v.č. 572Poznámka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t>
  </si>
  <si>
    <t>R127</t>
  </si>
  <si>
    <t>Podružný patrový rozvaděč RE31.13 - výzbroj a provedení viz v.č. 573</t>
  </si>
  <si>
    <t>Podružný patrový rozvaděč RE31.13 - výzbroj a provedení viz v.č. 573Poznámka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t>
  </si>
  <si>
    <t>R128</t>
  </si>
  <si>
    <t>Podružný patrový rozvaděč RE31.14 - výzbroj a provedení viz v.č. 574</t>
  </si>
  <si>
    <t>Podružný patrový rozvaděč RE31.14 - výzbroj a provedení viz v.č. 574Poznámka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t>
  </si>
  <si>
    <t>R129</t>
  </si>
  <si>
    <t>Podružný patrový rozvaděč RE31.15 - výzbroj a provedení viz v.č. 575</t>
  </si>
  <si>
    <t>Podružný patrový rozvaděč RE31.15 - výzbroj a provedení viz v.č. 575Poznámka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t>
  </si>
  <si>
    <t>R130</t>
  </si>
  <si>
    <t>Podružný patrový rozvaděč RE31.16 - výzbroj a provedení viz v.č. 576</t>
  </si>
  <si>
    <t>Podružný patrový rozvaděč RE31.16 - výzbroj a provedení viz v.č. 576Poznámka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t>
  </si>
  <si>
    <t>R131</t>
  </si>
  <si>
    <t>Podružný patrový rozvaděč RE31.17 - výzbroj a provedení viz v.č. 577</t>
  </si>
  <si>
    <t>Podružný patrový rozvaděč RE31.17 - výzbroj a provedení viz v.č. 577Poznámka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t>
  </si>
  <si>
    <t>R132</t>
  </si>
  <si>
    <t>Podružný patrový rozvaděč RE31.34 - výzbroj a provedení viz v.č. 578</t>
  </si>
  <si>
    <t>Podružný patrový rozvaděč RE31.34 - výzbroj a provedení viz v.č. 578Poznámka k položce:  
Skříňový oceloplechový 1x pole š600 x v2000 x h400mm; Ik?10kA; montáž a prodrátování nových přístrojů a kompletního zapojení; Přístrojová náplň: Přepěťová ochrana SPD typ1+2; Hl.jistič ; Pomocné kontakty jističů 10A; Jističe 6B/1; 10B/1; 16B/1; 10C/1; 2C/3; 16B/3; Proudový chrániče s jističem 16B/2P/0,03A - typ A; Proudový chránič 40/4P/0,03A - typ A; Stykače kont.30,3P,40A, 230V; 50Hz; Stykače kont.20,2P,40A, 230V 50Hz; MTP a měřením el. energie, pulsní odečet (typ dle předpisu SŽ); Prostorová 30% rezerva.  
Poznámka k položce:  
Skříňový oceloplechový 1x pole š600 x v2000 x h400mm; Ik?10kA; montáž a prodrátování nových přístrojů a kompletního zapojení; Přístrojová náplň: Přepěťová ochrana SPD typ1+2; Hl.jistič ; Pomocné kontakty jističů 10A; Jističe 6B/1; 10B/1; 16B/1; 10C/1; 2C/3; 16B/3; Proudový chrániče s jističem 16B/2P/0,03A - typ A; Proudový chránič 40/4P/0,03A - typ A; Stykače kont.30,3P,40A, 230V; 50Hz; Stykače kont.20,2P,40A, 230V 50Hz; MTP a měřením el. energie, pulsní odečet (typ dle předpisu SŽ); Prostorová 30% rezerva.  
Poznámka k položce:  
Skříňový oceloplechový 1x pole š600 x v2000 x h400mm; Ik?10kA; montáž a prodrátování nových přístrojů a kompletního zapojení; Přístrojová náplň: Přepěťová ochrana SPD typ1+2; Hl.jistič ; Pomocné kontakty jističů 10A; Jističe 6B/1; 10B/1; 16B/1; 10C/1; 2C/3; 16B/3; Proudový chrániče s jističem 16B/2P/0,03A - typ A; Proudový chránič 40/4P/0,03A - typ A; Stykače kont.30,3P,40A, 230V; 50Hz; Stykače kont.20,2P,40A, 230V 50Hz; MTP a měřením el. energie, pulsní odečet (typ dle předpisu SŽ); Prostorová 30% rezerva.  
Poznámka k položce:  
Skříňový oceloplechový 1x pole š600 x v2000 x h400mm; Ik?10kA; montáž a prodrátování nových přístrojů a kompletního zapojení; Přístrojová náplň: Přepěťová ochrana SPD typ1+2; Hl.jistič ; Pomocné kontakty jističů 10A; Jističe 6B/1; 10B/1; 16B/1; 10C/1; 2C/3; 16B/3; Proudový chrániče s jističem 16B/2P/0,03A - typ A; Proudový chránič 40/4P/0,03A - typ A; Stykače kont.30,3P,40A, 230V; 50Hz; Stykače kont.20,2P,40A, 230V 50Hz; MTP a měřením el. energie, pulsní odečet (typ dle předpisu SŽ); Prostorová 30% rezerva.</t>
  </si>
  <si>
    <t>R133</t>
  </si>
  <si>
    <t>Podružný patrový rozvaděč RE71.15 - výzbroj a provedení viz v.č. 580</t>
  </si>
  <si>
    <t>Podružný patrový rozvaděč RE71.15 - výzbroj a provedení viz v.č. 580Poznámka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t>
  </si>
  <si>
    <t>R134</t>
  </si>
  <si>
    <t>Podružný patrový rozvaděč RE71.24 - výzbroj a provedení viz v.č. 581</t>
  </si>
  <si>
    <t>Podružný patrový rozvaděč RE71.24 - výzbroj a provedení viz v.č. 581Poznámka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t>
  </si>
  <si>
    <t>R135</t>
  </si>
  <si>
    <t>Podružný patrový rozvaděč RE71.17 - výzbroj a provedení viz v.č. 582</t>
  </si>
  <si>
    <t>Podružný patrový rozvaděč RE71.17 - výzbroj a provedení viz v.č. 582Poznámka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t>
  </si>
  <si>
    <t>R136</t>
  </si>
  <si>
    <t>Podružný patrový rozvaděč RE71.18 - výzbroj a provedení viz v.č. 583</t>
  </si>
  <si>
    <t>Podružný patrový rozvaděč RE71.18 - výzbroj a provedení viz v.č. 583Poznámka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t>
  </si>
  <si>
    <t>R137</t>
  </si>
  <si>
    <t>Podružný patrový rozvaděč RE71.19 - výzbroj a provedení viz v.č. 584</t>
  </si>
  <si>
    <t>Podružný patrový rozvaděč RE71.19 - výzbroj a provedení viz v.č. 584Poznámka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t>
  </si>
  <si>
    <t>R138</t>
  </si>
  <si>
    <t>Podružný patrový rozvaděč RE71.20 - výzbroj a provedení viz v.č. 585</t>
  </si>
  <si>
    <t>Podružný patrový rozvaděč RE71.20 - výzbroj a provedení viz v.č. 585Poznámka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t>
  </si>
  <si>
    <t>R139</t>
  </si>
  <si>
    <t>Podružný patrový rozvaděč RE71.21 - výzbroj a provedení viz v.č. 586</t>
  </si>
  <si>
    <t>Podružný patrový rozvaděč RE71.21 - výzbroj a provedení viz v.č. 586Poznámka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t>
  </si>
  <si>
    <t>R140</t>
  </si>
  <si>
    <t>Podružný patrový rozvaděč RE71.22 - výzbroj a provedení viz v.č. 587</t>
  </si>
  <si>
    <t>Podružný patrový rozvaděč RE71.22 - výzbroj a provedení viz v.č. 587Poznámka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t>
  </si>
  <si>
    <t>R141</t>
  </si>
  <si>
    <t>Podružný patrový rozvaděč RE71.23 - výzbroj a provedení viz v.č. 588</t>
  </si>
  <si>
    <t>Podružný patrový rozvaděč RE71.23 - výzbroj a provedení viz v.č. 588Poznámka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t>
  </si>
  <si>
    <t>R142</t>
  </si>
  <si>
    <t>Podružný patrový rozvaděč RE71.25 - výzbroj a provedení viz v.č. 589</t>
  </si>
  <si>
    <t>Podružný patrový rozvaděč RE71.25 - výzbroj a provedení viz v.č. 589Poznámka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t>
  </si>
  <si>
    <t>R143</t>
  </si>
  <si>
    <t>Podružný patrový rozvaděč RE91.1 - výzbroj a provedení viz v.č. 590</t>
  </si>
  <si>
    <t>Podružný patrový rozvaděč RE91.1 - výzbroj a provedení viz v.č. 590Poznámka k položce:  
V provedení typovém oceloplechovém zapuštěném modulovém (9-řady x 21 modulů), v krytí IP40; In=100A; Ik?10kA; montáž a prodrátování nových přístrojů a kompletního zapojení; Přístrojová náplň: Přepěťová ochrana SPD typ1+2; Hl.jistič ; Pomocné kontakty jističů 10A; Jističe 6B/1; 10B/1; 16B/1; 10C/1; 2C/3; 16B/3; Proudový chrániče s jističem 16B/2P/0,03A - typ A; Proudový chránič 40/4P/0,03A - typ A; Stykače kont.30,3P,40A, 230V; 50Hz; Stykače kont.20,2P,40A, 230V 50Hz; MTP a měřením el. energie, pulsní odečet (typ dle předpisu SŽ); Prostorová 30% rezerva.  
Poznámka k položce:  
V provedení typovém oceloplechovém zapuštěném modulovém (9-řady x 21 modulů), v krytí IP40; In=100A; Ik?10kA; montáž a prodrátování nových přístrojů a kompletního zapojení; Přístrojová náplň: Přepěťová ochrana SPD typ1+2; Hl.jistič ; Pomocné kontakty jističů 10A; Jističe 6B/1; 10B/1; 16B/1; 10C/1; 2C/3; 16B/3; Proudový chrániče s jističem 16B/2P/0,03A - typ A; Proudový chránič 40/4P/0,03A - typ A; Stykače kont.30,3P,40A, 230V; 50Hz; Stykače kont.20,2P,40A, 230V 50Hz; MTP a měřením el. energie, pulsní odečet (typ dle předpisu SŽ); Prostorová 30% rezerva.  
Poznámka k položce:  
V provedení typovém oceloplechovém zapuštěném modulovém (9-řady x 21 modulů), v krytí IP40; In=100A; Ik?10kA; montáž a prodrátování nových přístrojů a kompletního zapojení; Přístrojová náplň: Přepěťová ochrana SPD typ1+2; Hl.jistič ; Pomocné kontakty jističů 10A; Jističe 6B/1; 10B/1; 16B/1; 10C/1; 2C/3; 16B/3; Proudový chrániče s jističem 16B/2P/0,03A - typ A; Proudový chránič 40/4P/0,03A - typ A; Stykače kont.30,3P,40A, 230V; 50Hz; Stykače kont.20,2P,40A, 230V 50Hz; MTP a měřením el. energie, pulsní odečet (typ dle předpisu SŽ); Prostorová 30% rezerva.  
Poznámka k položce:  
V provedení typovém oceloplechovém zapuštěném modulovém (9-řady x 21 modulů), v krytí IP40; In=100A; Ik?10kA; montáž a prodrátování nových přístrojů a kompletního zapojení; Přístrojová náplň: Přepěťová ochrana SPD typ1+2; Hl.jistič ; Pomocné kontakty jističů 10A; Jističe 6B/1; 10B/1; 16B/1; 10C/1; 2C/3; 16B/3; Proudový chrániče s jističem 16B/2P/0,03A - typ A; Proudový chránič 40/4P/0,03A - typ A; Stykače kont.30,3P,40A, 230V; 50Hz; Stykače kont.20,2P,40A, 230V 50Hz; MTP a měřením el. energie, pulsní odečet (typ dle předpisu SŽ); Prostorová 30% rezerva.</t>
  </si>
  <si>
    <t>R144</t>
  </si>
  <si>
    <t>Podružný patrový rozvaděč RE91.2 - výzbroj a provedení viz v.č. 591</t>
  </si>
  <si>
    <t>Podružný patrový rozvaděč RE91.2 - výzbroj a provedení viz v.č. 591Poznámka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t>
  </si>
  <si>
    <t>R145</t>
  </si>
  <si>
    <t>Podružný patrový rozvaděč RE91.3 - výzbroj a provedení viz v.č. 592</t>
  </si>
  <si>
    <t>Podružný patrový rozvaděč RE91.3 - výzbroj a provedení viz v.č. 592Poznámka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t>
  </si>
  <si>
    <t>R146</t>
  </si>
  <si>
    <t>Podružný patrový rozvaděč RE91.4 - výzbroj a provedení viz v.č. 593</t>
  </si>
  <si>
    <t>Podružný patrový rozvaděč RE91.4 - výzbroj a provedení viz v.č. 593Poznámka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t>
  </si>
  <si>
    <t>R147</t>
  </si>
  <si>
    <t>Podružný patrový rozvaděč RE91.5 - výzbroj a provedení viz v.č. 594</t>
  </si>
  <si>
    <t>Podružný patrový rozvaděč RE91.5 - výzbroj a provedení viz v.č. 594Poznámka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t>
  </si>
  <si>
    <t>R148</t>
  </si>
  <si>
    <t>Podružný patrový rozvaděč RE91.6 - výzbroj a provedení viz v.č. 595</t>
  </si>
  <si>
    <t>Podružný patrový rozvaděč RE91.6 - výzbroj a provedení viz v.č. 595Poznámka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t>
  </si>
  <si>
    <t>R149</t>
  </si>
  <si>
    <t>Podružný patrový rozvaděč RE91.7 - výzbroj a provedení viz v.č. 596</t>
  </si>
  <si>
    <t>Podružný patrový rozvaděč RE91.7 - výzbroj a provedení viz v.č. 596Poznámka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t>
  </si>
  <si>
    <t>R150</t>
  </si>
  <si>
    <t>Podružný patrový rozvaděč RE91.8 - výzbroj a provedení viz v.č. 597</t>
  </si>
  <si>
    <t>Podružný patrový rozvaděč RE91.8 - výzbroj a provedení viz v.č. 597Poznámka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t>
  </si>
  <si>
    <t>R151</t>
  </si>
  <si>
    <t>Podružný patrový rozvaděč RE91.9 - výzbroj a provedení viz v.č. 598</t>
  </si>
  <si>
    <t>Podružný patrový rozvaděč RE91.9 - výzbroj a provedení viz v.č. 598Poznámka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t>
  </si>
  <si>
    <t>R152</t>
  </si>
  <si>
    <t>Podružný patrový rozvaděč RE91.10 - výzbroj a provedení viz v.č. 599</t>
  </si>
  <si>
    <t>Podružný patrový rozvaděč RE91.10 - výzbroj a provedení viz v.č. 599Poznámka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t>
  </si>
  <si>
    <t>R153</t>
  </si>
  <si>
    <t>Podružný patrový rozvaděč RE91.11 - výzbroj a provedení viz v.č. 600</t>
  </si>
  <si>
    <t>Podružný patrový rozvaděč RE91.11 - výzbroj a provedení viz v.č. 600Poznámka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t>
  </si>
  <si>
    <t>R154</t>
  </si>
  <si>
    <t>Podružný patrový rozvaděč RE91.12 - výzbroj a provedení viz v.č. 601</t>
  </si>
  <si>
    <t>Podružný patrový rozvaděč RE91.12 - výzbroj a provedení viz v.č. 601Poznámka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t>
  </si>
  <si>
    <t>R155</t>
  </si>
  <si>
    <t>Podružný patrový rozvaděč RE91.13 - výzbroj a provedení viz v.č. 602</t>
  </si>
  <si>
    <t>Podružný patrový rozvaděč RE91.13 - výzbroj a provedení viz v.č. 602Poznámka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t>
  </si>
  <si>
    <t>R156</t>
  </si>
  <si>
    <t>Podružný patrový rozvaděč RE91.14 - výzbroj a provedení viz v.č. 603</t>
  </si>
  <si>
    <t>Podružný patrový rozvaděč RE91.14 - výzbroj a provedení viz v.č. 603Poznámka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t>
  </si>
  <si>
    <t>R157</t>
  </si>
  <si>
    <t>Podružný patrový rozvaděč RE91.15 - výzbroj a provedení viz v.č. 604</t>
  </si>
  <si>
    <t>Podružný patrový rozvaděč RE91.15 - výzbroj a provedení viz v.č. 604Poznámka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t>
  </si>
  <si>
    <t>R158</t>
  </si>
  <si>
    <t>Podružný patrový rozvaděč RE91.16 - výzbroj a provedení viz v.č. 605</t>
  </si>
  <si>
    <t>Podružný patrový rozvaděč RE91.16 - výzbroj a provedení viz v.č. 605Poznámka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t>
  </si>
  <si>
    <t>R159</t>
  </si>
  <si>
    <t>Podružný patrový rozvaděč RE91.17 - výzbroj a provedení viz v.č. 606</t>
  </si>
  <si>
    <t>Podružný patrový rozvaděč RE91.17 - výzbroj a provedení viz v.č. 606Poznámka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t>
  </si>
  <si>
    <t>R160</t>
  </si>
  <si>
    <t>Podružný patrový rozvaděč RE91.18 - výzbroj a provedení viz v.č. 607</t>
  </si>
  <si>
    <t>Podružný patrový rozvaděč RE91.18 - výzbroj a provedení viz v.č. 607Poznámka k položce:  
V provedení typovém oceloplechovém zapuštěném modulovém (6-řady x 21 modulů), v krytí IP40; In=63A; Ik?10kA; montáž, prodrátování a kompletního zapojení; Přístrojová náplň: Přepěťová ochrana SPD typ1+2; Hl.jistič ;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(6-řady x 21 modulů), v krytí IP40; In=63A; Ik?10kA; montáž, prodrátování a kompletního zapojení; Přístrojová náplň: Přepěťová ochrana SPD typ1+2; Hl.jistič ;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(6-řady x 21 modulů), v krytí IP40; In=63A; Ik?10kA; montáž, prodrátování a kompletního zapojení; Přístrojová náplň: Přepěťová ochrana SPD typ1+2; Hl.jistič ;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(6-řady x 21 modulů), v krytí IP40; In=63A; Ik?10kA; montáž, prodrátování a kompletního zapojení; Přístrojová náplň: Přepěťová ochrana SPD typ1+2; Hl.jistič ; Pomocné kontakty jističů 10A; Jističe 6B/1; 10B/1; 16B/1; 10C/1; 2C/3; 16B/3; Proudový chrániče s jističem 16B/2P/0,03A - typ A; Proudový chránič 40/4P/0,03A - typ A; Stykače kont.30,3P,40A, 230V; 50Hz; Stykače kont.20,2P,40A, 230V 50Hz; Prostorová 30% rezerva.</t>
  </si>
  <si>
    <t>R161</t>
  </si>
  <si>
    <t>Podružný patrový rozvaděč RE91.19 - výzbroj a provedení viz v.č. 608</t>
  </si>
  <si>
    <t>Podružný patrový rozvaděč RE91.19 - výzbroj a provedení viz v.č. 608Poznámka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t>
  </si>
  <si>
    <t>R162</t>
  </si>
  <si>
    <t>Podružný patrový rozvaděč RE91.20 - výzbroj a provedení viz v.č. 609</t>
  </si>
  <si>
    <t>Podružný patrový rozvaděč RE91.20 - výzbroj a provedení viz v.č. 609Poznámka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t>
  </si>
  <si>
    <t>R163</t>
  </si>
  <si>
    <t>Podružný patrový rozvaděč RE91.21 - výzbroj a provedení viz v.č. 610</t>
  </si>
  <si>
    <t>Podružný patrový rozvaděč RE91.21 - výzbroj a provedení viz v.č. 610Poznámka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t>
  </si>
  <si>
    <t>R164</t>
  </si>
  <si>
    <t>Podružný patrový rozvaděč RE91.22 - výzbroj a provedení viz v.č. 611</t>
  </si>
  <si>
    <t>Podružný patrový rozvaděč RE91.22 - výzbroj a provedení viz v.č. 611Poznámka k položce:  
V provedení typovém oceloplechovém zapuštěném modulovém (6-řady x 21 modulů), v krytí IP40; In=63A; Ik?10kA; montáž, prodrátování a kompletního zapojení; Přístrojová náplň: Přepěťová ochrana SPD typ1+2; Hl.jistič ;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(6-řady x 21 modulů), v krytí IP40; In=63A; Ik?10kA; montáž, prodrátování a kompletního zapojení; Přístrojová náplň: Přepěťová ochrana SPD typ1+2; Hl.jistič ;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(6-řady x 21 modulů), v krytí IP40; In=63A; Ik?10kA; montáž, prodrátování a kompletního zapojení; Přístrojová náplň: Přepěťová ochrana SPD typ1+2; Hl.jistič ;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(6-řady x 21 modulů), v krytí IP40; In=63A; Ik?10kA; montáž, prodrátování a kompletního zapojení; Přístrojová náplň: Přepěťová ochrana SPD typ1+2; Hl.jistič ; Pomocné kontakty jističů 10A; Jističe 6B/1; 10B/1; 16B/1; 10C/1; 2C/3; 16B/3; Proudový chrániče s jističem 16B/2P/0,03A - typ A; Proudový chránič 40/4P/0,03A - typ A; Stykače kont.30,3P,40A, 230V; 50Hz; Stykače kont.20,2P,40A, 230V 50Hz; Prostorová 30% rezerva.</t>
  </si>
  <si>
    <t>R165</t>
  </si>
  <si>
    <t>Podružný patrový rozvaděč RE91.23 - výzbroj a provedení viz v.č. 612</t>
  </si>
  <si>
    <t>Podružný patrový rozvaděč RE91.23 - výzbroj a provedení viz v.č. 612Poznámka k položce:  
V provedení typovém oceloplechovém zapuštěném modulovém (6-řady x 21 modulů), v krytí IP40; In=63A; Ik?10kA; montáž, prodrátování a kompletního zapojení; Přístrojová náplň: Přepěťová ochrana SPD typ1+2; Hl.jistič ;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(6-řady x 21 modulů), v krytí IP40; In=63A; Ik?10kA; montáž, prodrátování a kompletního zapojení; Přístrojová náplň: Přepěťová ochrana SPD typ1+2; Hl.jistič ;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(6-řady x 21 modulů), v krytí IP40; In=63A; Ik?10kA; montáž, prodrátování a kompletního zapojení; Přístrojová náplň: Přepěťová ochrana SPD typ1+2; Hl.jistič ;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(6-řady x 21 modulů), v krytí IP40; In=63A; Ik?10kA; montáž, prodrátování a kompletního zapojení; Přístrojová náplň: Přepěťová ochrana SPD typ1+2; Hl.jistič ; Pomocné kontakty jističů 10A; Jističe 6B/1; 10B/1; 16B/1; 10C/1; 2C/3; 16B/3; Proudový chrániče s jističem 16B/2P/0,03A - typ A; Proudový chránič 40/4P/0,03A - typ A; Stykače kont.30,3P,40A, 230V; 50Hz; Stykače kont.20,2P,40A, 230V 50Hz; Prostorová 30% rezerva.</t>
  </si>
  <si>
    <t>R166</t>
  </si>
  <si>
    <t>Podružný patrový rozvaděč RE91.24 - výzbroj a provedení viz v.č. 613</t>
  </si>
  <si>
    <t>Podružný patrový rozvaděč RE91.24 - výzbroj a provedení viz v.č. 613Poznámka k položce:  
V provedení typovém oceloplechovém zapuštěném modulovém (6-řady x 21 modulů), v krytí IP40; In=63A; Ik?10kA; montáž, prodrátování a kompletního zapojení; Přístrojová náplň: Přepěťová ochrana SPD typ1+2; Hl.jistič ;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(6-řady x 21 modulů), v krytí IP40; In=63A; Ik?10kA; montáž, prodrátování a kompletního zapojení; Přístrojová náplň: Přepěťová ochrana SPD typ1+2; Hl.jistič ;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(6-řady x 21 modulů), v krytí IP40; In=63A; Ik?10kA; montáž, prodrátování a kompletního zapojení; Přístrojová náplň: Přepěťová ochrana SPD typ1+2; Hl.jistič ;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(6-řady x 21 modulů), v krytí IP40; In=63A; Ik?10kA; montáž, prodrátování a kompletního zapojení; Přístrojová náplň: Přepěťová ochrana SPD typ1+2; Hl.jistič ; Pomocné kontakty jističů 10A; Jističe 6B/1; 10B/1; 16B/1; 10C/1; 2C/3; 16B/3; Proudový chrániče s jističem 16B/2P/0,03A - typ A; Proudový chránič 40/4P/0,03A - typ A; Stykače kont.30,3P,40A, 230V; 50Hz; Stykače kont.20,2P,40A, 230V 50Hz; Prostorová 30% rezerva.</t>
  </si>
  <si>
    <t>R167</t>
  </si>
  <si>
    <t>Podružný patrový rozvaděč RE91.25 - výzbroj a provedení viz v.č. 614</t>
  </si>
  <si>
    <t>Podružný patrový rozvaděč RE91.25 - výzbroj a provedení viz v.č. 614Poznámka k položce:  
V provedení typovém oceloplechovém zapuštěném modulovém (6-řady x 21 modulů), v krytí IP40; In=63A; Ik?10kA; montáž a prodrátování nových přístrojů a kompletního zapojení; Přístrojová náplň: Přepěťová ochrana SPD typ1+2; Hl.jistič ; Pomocné kontakty jističů 10A; Jističe 6B/1; 10B/1; 16B/1; 10C/1; 2C/3; 16B/3; Proudový chrániče s jističem 16B/2P/0,03A - typ A; Proudový chránič 40/4P/0,03A - typ A; Stykače kont.30,3P,40A, 230V; 50Hz; Stykače kont.20,2P,40A, 230V 50Hz; MTP a měřením el. energie, pulsní odečet (typ dle předpisu SŽ); Prostorová 30% rezerva.  
Poznámka k položce:  
V provedení typovém oceloplechovém zapuštěném modulovém (6-řady x 21 modulů), v krytí IP40; In=63A; Ik?10kA; montáž a prodrátování nových přístrojů a kompletního zapojení; Přístrojová náplň: Přepěťová ochrana SPD typ1+2; Hl.jistič ; Pomocné kontakty jističů 10A; Jističe 6B/1; 10B/1; 16B/1; 10C/1; 2C/3; 16B/3; Proudový chrániče s jističem 16B/2P/0,03A - typ A; Proudový chránič 40/4P/0,03A - typ A; Stykače kont.30,3P,40A, 230V; 50Hz; Stykače kont.20,2P,40A, 230V 50Hz; MTP a měřením el. energie, pulsní odečet (typ dle předpisu SŽ); Prostorová 30% rezerva.  
Poznámka k položce:  
V provedení typovém oceloplechovém zapuštěném modulovém (6-řady x 21 modulů), v krytí IP40; In=63A; Ik?10kA; montáž a prodrátování nových přístrojů a kompletního zapojení; Přístrojová náplň: Přepěťová ochrana SPD typ1+2; Hl.jistič ; Pomocné kontakty jističů 10A; Jističe 6B/1; 10B/1; 16B/1; 10C/1; 2C/3; 16B/3; Proudový chrániče s jističem 16B/2P/0,03A - typ A; Proudový chránič 40/4P/0,03A - typ A; Stykače kont.30,3P,40A, 230V; 50Hz; Stykače kont.20,2P,40A, 230V 50Hz; MTP a měřením el. energie, pulsní odečet (typ dle předpisu SŽ); Prostorová 30% rezerva.  
Poznámka k položce:  
V provedení typovém oceloplechovém zapuštěném modulovém (6-řady x 21 modulů), v krytí IP40; In=63A; Ik?10kA; montáž a prodrátování nových přístrojů a kompletního zapojení; Přístrojová náplň: Přepěťová ochrana SPD typ1+2; Hl.jistič ; Pomocné kontakty jističů 10A; Jističe 6B/1; 10B/1; 16B/1; 10C/1; 2C/3; 16B/3; Proudový chrániče s jističem 16B/2P/0,03A - typ A; Proudový chránič 40/4P/0,03A - typ A; Stykače kont.30,3P,40A, 230V; 50Hz; Stykače kont.20,2P,40A, 230V 50Hz; MTP a měřením el. energie, pulsní odečet (typ dle předpisu SŽ); Prostorová 30% rezerva.</t>
  </si>
  <si>
    <t>R168</t>
  </si>
  <si>
    <t>Podružný patrový rozvaděč RE52 - výzbroj a provedení viz v.č. 615</t>
  </si>
  <si>
    <t>Podružný patrový rozvaděč RE52 - výzbroj a provedení viz v.č. 615Poznámka k položce:  
V provedení skříňovém oceloplechovém 2 pole (š800 x v2000 x hl600), v krytí IP54/20;  Ik=26,4kA, Ikm=46kA; montáž, prodrátování a kompletního zapojení; Přístrojová náplň: 1xPřepěťová ochrana SPD typ1+2 s integrovanými pojistkami; 2xhl.jistič výkonový In=400A; 2xJistič In=100A (Ir=63A); 2xJistič In=160A; Jistič 10C/1; Jistič s proudovým chráničem 16B/1N/0,03A; Pojistkový odpínač 3x160AgG; Pojistkový odpínač 3x32AgG; 3x Nepřímé měření v provedení na DIN lištu elektroměry ZMG310 (na kříž), pro nepřímé měření MTP úředně ověřená CLA2.1 (2.2; 2.3) v provedení tzv. návlečná, výkon 10VA, třída přesnosti 0,5S; pro napájení komunikátoru (impulsní odečet) 3xPojistkový odpínač 1x2AgG; 3xPojistkový odpínač 3x2AgG; Svorky 40x do průměru 70mm2.; Prostorová 30% rezerva.  
Poznámka k položce:  
V provedení skříňovém oceloplechovém 2 pole (š800 x v2000 x hl600), v krytí IP54/20;  Ik=26,4kA, Ikm=46kA; montáž, prodrátování a kompletního zapojení; Přístrojová náplň: 1xPřepěťová ochrana SPD typ1+2 s integrovanými pojistkami; 2xhl.jistič výkonový In=400A; 2xJistič In=100A (Ir=63A); 2xJistič In=160A; Jistič 10C/1; Jistič s proudovým chráničem 16B/1N/0,03A; Pojistkový odpínač 3x160AgG; Pojistkový odpínač 3x32AgG; 3x Nepřímé měření v provedení na DIN lištu elektroměry ZMG310 (na kříž), pro nepřímé měření MTP úředně ověřená CLA2.1 (2.2; 2.3) v provedení tzv. návlečná, výkon 10VA, třída přesnosti 0,5S; pro napájení komunikátoru (impulsní odečet) 3xPojistkový odpínač 1x2AgG; 3xPojistkový odpínač 3x2AgG; Svorky 40x do průměru 70mm2.; Prostorová 30% rezerva.  
Poznámka k položce:  
V provedení skříňovém oceloplechovém 2 pole (š800 x v2000 x hl600), v krytí IP54/20;  Ik=26,4kA, Ikm=46kA; montáž, prodrátování a kompletního zapojení; Přístrojová náplň: 1xPřepěťová ochrana SPD typ1+2 s integrovanými pojistkami; 2xhl.jistič výkonový In=400A; 2xJistič In=100A (Ir=63A); 2xJistič In=160A; Jistič 10C/1; Jistič s proudovým chráničem 16B/1N/0,03A; Pojistkový odpínač 3x160AgG; Pojistkový odpínač 3x32AgG; 3x Nepřímé měření v provedení na DIN lištu elektroměry ZMG310 (na kříž), pro nepřímé měření MTP úředně ověřená CLA2.1 (2.2; 2.3) v provedení tzv. návlečná, výkon 10VA, třída přesnosti 0,5S; pro napájení komunikátoru (impulsní odečet) 3xPojistkový odpínač 1x2AgG; 3xPojistkový odpínač 3x2AgG; Svorky 40x do průměru 70mm2.; Prostorová 30% rezerva.  
Poznámka k položce:  
V provedení skříňovém oceloplechovém 2 pole (š800 x v2000 x hl600), v krytí IP54/20;  Ik=26,4kA, Ikm=46kA; montáž, prodrátování a kompletního zapojení; Přístrojová náplň: 1xPřepěťová ochrana SPD typ1+2 s integrovanými pojistkami; 2xhl.jistič výkonový In=400A; 2xJistič In=100A (Ir=63A); 2xJistič In=160A; Jistič 10C/1; Jistič s proudovým chráničem 16B/1N/0,03A; Pojistkový odpínač 3x160AgG; Pojistkový odpínač 3x32AgG; 3x Nepřímé měření v provedení na DIN lištu elektroměry ZMG310 (na kříž), pro nepřímé měření MTP úředně ověřená CLA2.1 (2.2; 2.3) v provedení tzv. návlečná, výkon 10VA, třída přesnosti 0,5S; pro napájení komunikátoru (impulsní odečet) 3xPojistkový odpínač 1x2AgG; 3xPojistkový odpínač 3x2AgG; Svorky 40x do průměru 70mm2.; Prostorová 30% rezerva.</t>
  </si>
  <si>
    <t>R169</t>
  </si>
  <si>
    <t>Podružný patrový rozvaděč RE51.B19.1 - výzbroj a provedení viz v.č. 616</t>
  </si>
  <si>
    <t>Podružný patrový rozvaděč RE51.B19.1 - výzbroj a provedení viz v.č. 616Poznámka k položce:  
V provedení typovém oceloplechovém zapuštěném modulovém (4-řady x 18 modulů), v krytí IP40; In=25A;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In=25A;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In=25A;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In=25A;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t>
  </si>
  <si>
    <t>R170</t>
  </si>
  <si>
    <t>Podružný patrový rozvaděč RE91.25.1 - výzbroj a provedení viz v.č. 617</t>
  </si>
  <si>
    <t>Podružný patrový rozvaděč RE91.25.1 - výzbroj a provedení viz v.č. 617Poznámka k položce:  
V provedení typovém oceloplechovém zapuštěném modulovém (4-řady x 18 modulů), v krytí IP40; In=25A;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In=25A;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In=25A;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In=25A;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t>
  </si>
  <si>
    <t>R171</t>
  </si>
  <si>
    <t>Podružný patrový rozvaděč RE91.26 - výzbroj a provedení viz v.č. 618</t>
  </si>
  <si>
    <t>Podružný patrový rozvaděč RE91.26 - výzbroj a provedení viz v.č. 618Poznámka k položce:  
V provedení typovém oceloplechovém zapuštěném modulovém (4-řady x 18 modulů), v krytí IP40; In=25A;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In=25A;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In=25A;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In=25A;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t>
  </si>
  <si>
    <t>R172</t>
  </si>
  <si>
    <t>Úprava stávajícího rozvaděče RE51.2 (původní značení  RE61.1.1) - výzbroj a provedení viz v.č. 619</t>
  </si>
  <si>
    <t>Úprava stávajícího rozvaděče RE51.2 (původní značení  RE61.1.1) - výzbroj a provedení viz v.č. 619Poznámka k položce:  
Úprava stávajícího rozvaděče RE61.1.1 o dvou polí (Klapkový + WC) v rozsaho rozdělení na každé pole samostatně se samostatnými přívody; montáž, prodrátování a kompletního zapojení  
Poznámka k položce:  
Úprava stávajícího rozvaděče RE61.1.1 o dvou polí (Klapkový + WC) v rozsaho rozdělení na každé pole samostatně se samostatnými přívody; montáž, prodrátování a kompletního zapojení  
Poznámka k položce:  
Úprava stávajícího rozvaděče RE61.1.1 o dvou polí (Klapkový + WC) v rozsaho rozdělení na každé pole samostatně se samostatnými přívody; montáž, prodrátování a kompletního zapojení  
Poznámka k položce:  
Úprava stávajícího rozvaděče RE61.1.1 o dvou polí (Klapkový + WC) v rozsaho rozdělení na každé pole samostatně se samostatnými přívody; montáž, prodrátování a kompletního zapojení</t>
  </si>
  <si>
    <t>R173</t>
  </si>
  <si>
    <t>Požární rozvaděč RE89.4 - výzbroj a provedení viz v.č. 620</t>
  </si>
  <si>
    <t>Požární rozvaděč RE89.4 - výzbroj a provedení viz v.č. 620Poznámka k položce:  
V provedení typovém oceloplechovém zapuštěném modulovém (4-řady x 18 modulů), v krytí IP40; In=25A;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In=25A;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In=25A;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In=25A;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t>
  </si>
  <si>
    <t>R174</t>
  </si>
  <si>
    <t>Požární rozvaděč RE69.5 - výzbroj a provedení viz v.č. 621</t>
  </si>
  <si>
    <t>Požární rozvaděč RE69.5 - výzbroj a provedení viz v.č. 621Poznámka k položce:  
V provedení typovém oceloplechovém zapuštěném modulovém (4-řady x 18 modulů), v krytí IP40; In=25A;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In=25A;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In=25A;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In=25A;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t>
  </si>
  <si>
    <t>R175</t>
  </si>
  <si>
    <t>Stávající ovládací rozvodnice RO51.1 - výzbroj a provedení viz v.č. 554</t>
  </si>
  <si>
    <t>Stávající ovládací rozvodnice RO51.1 - výzbroj a provedení viz v.č. 554Poznámka k položce:  
V provedení typovém plastovém zapuštěném modulovém (1-řada x 18 modulů), v krytí IP40; In=25A; Ik?10kA; montáž, prodrátování a kompletního zapojení; Přístrojová náplň: 8x tlačístko se sig. vypnutého stavu, svorky 2,5 mm2.  
Poznámka k položce:  
V provedení typovém plastovém zapuštěném modulovém (1-řada x 18 modulů), v krytí IP40; In=25A; Ik?10kA; montáž, prodrátování a kompletního zapojení; Přístrojová náplň: 8x tlačístko se sig. vypnutého stavu, svorky 2,5 mm2.  
Poznámka k položce:  
V provedení typovém plastovém zapuštěném modulovém (1-řada x 18 modulů), v krytí IP40; In=25A; Ik?10kA; montáž, prodrátování a kompletního zapojení; Přístrojová náplň: 8x tlačístko se sig. vypnutého stavu, svorky 2,5 mm2.  
Poznámka k položce:  
V provedení typovém plastovém zapuštěném modulovém (1-řada x 18 modulů), v krytí IP40; In=25A; Ik?10kA; montáž, prodrátování a kompletního zapojení; Přístrojová náplň: 8x tlačístko se sig. vypnutého stavu, svorky 2,5 mm2.</t>
  </si>
  <si>
    <t>R176</t>
  </si>
  <si>
    <t>Stávající ovládací rozvodnice RO - výzbroj a provedení viz v.č. 524</t>
  </si>
  <si>
    <t>Stávající ovládací rozvodnice RO - výzbroj a provedení viz v.č. 524Poznámka k položce:  
V provedení typovém plastovém zapuštěném modulovém (3-řady x 12 modulů), v krytí IP40; In=25A; Ik?10kA; montáž, prodrátování a kompletního zapojení; Přístrojová náplň: 3x tlačístko se sig. vypnutého stavu, svorky 2,5 mm2.  
Poznámka k položce:  
V provedení typovém plastovém zapuštěném modulovém (3-řady x 12 modulů), v krytí IP40; In=25A; Ik?10kA; montáž, prodrátování a kompletního zapojení; Přístrojová náplň: 3x tlačístko se sig. vypnutého stavu, svorky 2,5 mm2.  
Poznámka k položce:  
V provedení typovém plastovém zapuštěném modulovém (3-řady x 12 modulů), v krytí IP40; In=25A; Ik?10kA; montáž, prodrátování a kompletního zapojení; Přístrojová náplň: 3x tlačístko se sig. vypnutého stavu, svorky 2,5 mm2.  
Poznámka k položce:  
V provedení typovém plastovém zapuštěném modulovém (3-řady x 12 modulů), v krytí IP40; In=25A; Ik?10kA; montáž, prodrátování a kompletního zapojení; Přístrojová náplň: 3x tlačístko se sig. vypnutého stavu, svorky 2,5 mm2.</t>
  </si>
  <si>
    <t>Úprava stávajícího rozvaděče RH1/B  - výzbroj a provedení viz v.č. 519</t>
  </si>
  <si>
    <t>Úprava stávajícího rozvaděče RH1/B  - výzbroj a provedení viz v.č. 519Poznámka k položce:  
Úprava stávajícího rozvaděče RH1/B celkem dvou polí (skříňový oceloplechový š800 x v2000 x h800mm); Ik?50kA; demontáž, montáž a prodrátování nových přístrojů a kompletního zapojení; v poli 3b demontáž stávajícího jističe 3B-FA2 In=630A a montáž nového jističe In=400A (tepelné čerpadlo),  v poli 5b pro stávající jistič In=250A (obchodní jednotka) instalace MTP a měřením el. energie, pulsní odečet včetně kompletního příslušenství pro správnou funkci a ovládacím displejem na dveřích pole rozvaděče (typy dle předpisu SŽ), úprava pole rozvaděče pro osazení nových typů jističů (Cu praporce, kotvení apod.).  
Poznámka k položce:  
Úprava stávajícího rozvaděče RH1/B celkem dvou polí (skříňový oceloplechový š800 x v2000 x h800mm); Ik?50kA; demontáž, montáž a prodrátování nových přístrojů a kompletního zapojení; v poli 3b demontáž stávajícího jističe 3B-FA2 In=630A a montáž nového jističe In=400A (tepelné čerpadlo),  v poli 5b pro stávající jistič In=250A (obchodní jednotka) instalace MTP a měřením el. energie, pulsní odečet včetně kompletního příslušenství pro správnou funkci a ovládacím displejem na dveřích pole rozvaděče (typy dle předpisu SŽ), úprava pole rozvaděče pro osazení nových typů jističů (Cu praporce, kotvení apod.).  
Poznámka k položce:  
Úprava stávajícího rozvaděče RH1/B celkem dvou polí (skříňový oceloplechový š800 x v2000 x h800mm); Ik?50kA; demontáž, montáž a prodrátování nových přístrojů a kompletního zapojení; v poli 3b demontáž stávajícího jističe 3B-FA2 In=630A a montáž nového jističe In=400A (tepelné čerpadlo),  v poli 5b pro stávající jistič In=250A (obchodní jednotka) instalace MTP a měřením el. energie, pulsní odečet včetně kompletního příslušenství pro správnou funkci a ovládacím displejem na dveřích pole rozvaděče (typy dle předpisu SŽ), úprava pole rozvaděče pro osazení nových typů jističů (Cu praporce, kotvení apod.).  
Poznámka k položce:  
Úprava stávajícího rozvaděče RH1/B celkem dvou polí (skříňový oceloplechový š800 x v2000 x h800mm); Ik?50kA; demontáž, montáž a prodrátování nových přístrojů a kompletního zapojení; v poli 3b demontáž stávajícího jističe 3B-FA2 In=630A a montáž nového jističe In=400A (tepelné čerpadlo),  v poli 5b pro stávající jistič In=250A (obchodní jednotka) instalace MTP a měřením el. energie, pulsní odečet včetně kompletního příslušenství pro správnou funkci a ovládacím displejem na dveřích pole rozvaděče (typy dle předpisu SŽ), úprava pole rozvaděče pro osazení nových typů jističů (Cu praporce, kotvení apod.).</t>
  </si>
  <si>
    <t>Centrální bateriový systém pro nouzové osvětlení</t>
  </si>
  <si>
    <t>R177</t>
  </si>
  <si>
    <t>CBS - centrální bateriový systém pro nouzové osvětlení - ddodávka</t>
  </si>
  <si>
    <t>CBS - centrální bateriový systém pro nouzové osvětlení - ddodávkaPoznámka k položce:  
Modernizace stávajícího systému CBS výměnou řídící části včetně stávajících okruhových karet, komunikačního rozhraní a skříně. Centrála nouzového osvětlení 11kW (830 x 800 x 400mm), dotykový TFT panel, bateriová (stávající), 4x výstupní okruhová karta (2x4A) + 1x výstupní okruhová karta (4x2A), Monitoring adresný bez použití BUS sběrnice, panel vzdálené kontroly CPS 64-MTB; Picto panel 1016 PU / ws 10mm, pictogram acc. to DIN EN ISO 7010  
Poznámka k položce:  
Modernizace stávajícího systému CBS výměnou řídící části včetně stávajících okruhových karet, komunikačního rozhraní a skříně. Centrála nouzového osvětlení 11kW (830 x 800 x 400mm), dotykový TFT panel, bateriová (stávající), 4x výstupní okruhová karta (2x4A) + 1x výstupní okruhová karta (4x2A), Monitoring adresný bez použití BUS sběrnice, panel vzdálené kontroly CPS 64-MTB; Picto panel 1016 PU / ws 10mm, pictogram acc. to DIN EN ISO 7010  
Poznámka k položce:  
Modernizace stávajícího systému CBS výměnou řídící části včetně stávajících okruhových karet, komunikačního rozhraní a skříně. Centrála nouzového osvětlení 11kW (830 x 800 x 400mm), dotykový TFT panel, bateriová (stávající), 4x výstupní okruhová karta (2x4A) + 1x výstupní okruhová karta (4x2A), Monitoring adresný bez použití BUS sběrnice, panel vzdálené kontroly CPS 64-MTB; Picto panel 1016 PU / ws 10mm, pictogram acc. to DIN EN ISO 7010  
Poznámka k položce:  
Modernizace stávajícího systému CBS výměnou řídící části včetně stávajících okruhových karet, komunikačního rozhraní a skříně. Centrála nouzového osvětlení 11kW (830 x 800 x 400mm), dotykový TFT panel, bateriová (stávající), 4x výstupní okruhová karta (2x4A) + 1x výstupní okruhová karta (4x2A), Monitoring adresný bez použití BUS sběrnice, panel vzdálené kontroly CPS 64-MTB; Picto panel 1016 PU / ws 10mm, pictogram acc. to DIN EN ISO 7010</t>
  </si>
  <si>
    <t>R178</t>
  </si>
  <si>
    <t>Monitoring světelných okruhů v podružných rozvaděčích RE - ddodávka + montáž</t>
  </si>
  <si>
    <t>Monitoring světelných okruhů v podružných rozvaděčích RE - ddodávka + montážPoznámka k položce:  
Monitoring napájení v podružných rozvaděčích, komunikace po sběrnici mezi monitorovacími členy a centrálami NO - dodávka a montáž  
Poznámka k položce:  
Monitoring napájení v podružných rozvaděčích, komunikace po sběrnici mezi monitorovacími členy a centrálami NO - dodávka a montáž  
Poznámka k položce:  
Monitoring napájení v podružných rozvaděčích, komunikace po sběrnici mezi monitorovacími členy a centrálami NO - dodávka a montáž  
Poznámka k položce:  
Monitoring napájení v podružných rozvaděčích, komunikace po sběrnici mezi monitorovacími členy a centrálami NO - dodávka a montáž</t>
  </si>
  <si>
    <t>R179</t>
  </si>
  <si>
    <t>Karta pro rozšíření systému CP 4x2A</t>
  </si>
  <si>
    <t>Karta pro rozšíření systému CP 4x2APoznámka k položce:  
Doplnění karet pro rozšíření systému centrály NO - dodávka a montáž  
Poznámka k položce:  
Doplnění karet pro rozšíření systému centrály NO - dodávka a montáž  
Poznámka k položce:  
Doplnění karet pro rozšíření systému centrály NO - dodávka a montáž  
Poznámka k položce:  
Doplnění karet pro rozšíření systému centrály NO - dodávka a montáž</t>
  </si>
  <si>
    <t>Pol87</t>
  </si>
  <si>
    <t>Zprovoznění systému CBS - montáž</t>
  </si>
  <si>
    <t>Zprovoznění systému CBS - montážPoznámka k položce:  
Montáž CPS na stávající baterie, zapojení stávajících a nově navržených vývodů, SW nastavení a oživení systému nouzového osvětlení  
Poznámka k položce:  
Montáž CPS na stávající baterie, zapojení stávajících a nově navržených vývodů, SW nastavení a oživení systému nouzového osvětlení  
Poznámka k položce:  
Montáž CPS na stávající baterie, zapojení stávajících a nově navržených vývodů, SW nastavení a oživení systému nouzového osvětlení  
Poznámka k položce:  
Montáž CPS na stávající baterie, zapojení stávajících a nově navržených vývodů, SW nastavení a oživení systému nouzového osvětlení</t>
  </si>
  <si>
    <t>Ochrana proti blesku</t>
  </si>
  <si>
    <t>R180</t>
  </si>
  <si>
    <t>Plochý vodič FeZn 30/4mm - dodávka</t>
  </si>
  <si>
    <t>Plochý vodič FeZn 30/4mm - dodávkaPoznámka k položce:  
Plochý vodič FeZn 30/4mm  včetně vyrovnání, vedení dodáno včetně podpěr a propojovacích svorek páska - páska.  
Poznámka k položce:  
Plochý vodič FeZn 30/4mm  včetně vyrovnání, vedení dodáno včetně podpěr a propojovacích svorek páska - páska.  
Poznámka k položce:  
Plochý vodič FeZn 30/4mm  včetně vyrovnání, vedení dodáno včetně podpěr a propojovacích svorek páska - páska.  
Poznámka k položce:  
Plochý vodič FeZn 30/4mm  včetně vyrovnání, vedení dodáno včetně podpěr a propojovacích svorek páska - páska.</t>
  </si>
  <si>
    <t>Pol88</t>
  </si>
  <si>
    <t>Plochý vodič FeZn 30/4mm - montáž</t>
  </si>
  <si>
    <t>Plochý vodič FeZn 30/4mm - montážPoznámka k položce:  
Montáž uzemňovacího vedení vodičů FeZn pomocí svorek v zemi páskou do 120 mm2 v průmyslové výstavbě  
Poznámka k položce:  
Montáž uzemňovacího vedení vodičů FeZn pomocí svorek v zemi páskou do 120 mm2 v průmyslové výstavbě  
Poznámka k položce:  
Montáž uzemňovacího vedení vodičů FeZn pomocí svorek v zemi páskou do 120 mm2 v průmyslové výstavbě  
Poznámka k položce:  
Montáž uzemňovacího vedení vodičů FeZn pomocí svorek v zemi páskou do 120 mm2 v průmyslové výstavbě</t>
  </si>
  <si>
    <t>Pol89</t>
  </si>
  <si>
    <t>Svár 100 mm jednostranný.</t>
  </si>
  <si>
    <t>Svár 100 mm jednostranný.Poznámka k položce:  
Svár 100 mm jednostranný, provaření výztuže - základová deska, skryté svody, přivaření vývodů, příložek, ošetření spojů nátěrem proti korozi.  
Poznámka k položce:  
Svár 100 mm jednostranný, provaření výztuže - základová deska, skryté svody, přivaření vývodů, příložek, ošetření spojů nátěrem proti korozi.  
Poznámka k položce:  
Svár 100 mm jednostranný, provaření výztuže - základová deska, skryté svody, přivaření vývodů, příložek, ošetření spojů nátěrem proti korozi.  
Poznámka k položce:  
Svár 100 mm jednostranný, provaření výztuže - základová deska, skryté svody, přivaření vývodů, příložek, ošetření spojů nátěrem proti korozi.</t>
  </si>
  <si>
    <t>Pol90</t>
  </si>
  <si>
    <t>Zemní práce pro uložení plochého vodiče FeZn 30/4mm ve volném terénu</t>
  </si>
  <si>
    <t>Zemní práce pro uložení plochého vodiče FeZn 30/4mm ve volném terénuPoznámka k položce:  
Zemní práce pro uložení plochého vodiče FeZn 30/4mm ve volném terénu - strojní výkopy; kabelová rýha š.= do 0,35m, hl.= 0,8m; zához rýhy; odvoz zeminy; konečná úpravy povrchu  
Poznámka k položce:  
Zemní práce pro uložení plochého vodiče FeZn 30/4mm ve volném terénu - strojní výkopy; kabelová rýha š.= do 0,35m, hl.= 0,8m; zához rýhy; odvoz zeminy; konečná úpravy povrchu  
Poznámka k položce:  
Zemní práce pro uložení plochého vodiče FeZn 30/4mm ve volném terénu - strojní výkopy; kabelová rýha š.= do 0,35m, hl.= 0,8m; zához rýhy; odvoz zeminy; konečná úpravy povrchu  
Poznámka k položce:  
Zemní práce pro uložení plochého vodiče FeZn 30/4mm ve volném terénu - strojní výkopy; kabelová rýha š.= do 0,35m, hl.= 0,8m; zához rýhy; odvoz zeminy; konečná úpravy povrchu</t>
  </si>
  <si>
    <t>R181</t>
  </si>
  <si>
    <t>Svorka pro připojení plochého vodiče - dodávka</t>
  </si>
  <si>
    <t>Svorka pro připojení plochého vodiče - dodávkaPoznámka k položce:  
Svorka kovových konstrukcí pro zemnící plochý vodič, křížové spojení, plochý vodič/plochý vodič, FeZn  
Poznámka k položce:  
Svorka kovových konstrukcí pro zemnící plochý vodič, křížové spojení, plochý vodič/plochý vodič, FeZn  
Poznámka k položce:  
Svorka kovových konstrukcí pro zemnící plochý vodič, křížové spojení, plochý vodič/plochý vodič, FeZn  
Poznámka k položce:  
Svorka kovových konstrukcí pro zemnící plochý vodič, křížové spojení, plochý vodič/plochý vodič, FeZn</t>
  </si>
  <si>
    <t>Pol91</t>
  </si>
  <si>
    <t>svorka zemnící se 4 šrouby - montáž</t>
  </si>
  <si>
    <t>svorka zemnící se 4 šrouby - montážPoznámka k položce:  
Svorka univerzální pro připojení plochého vodiče - plochého vodiče.  
Poznámka k položce:  
Svorka univerzální pro připojení plochého vodiče - plochého vodiče.  
Poznámka k položce:  
Svorka univerzální pro připojení plochého vodiče - plochého vodiče.  
Poznámka k položce:  
Svorka univerzální pro připojení plochého vodiče - plochého vodiče.</t>
  </si>
  <si>
    <t>Řídící systém AMX</t>
  </si>
  <si>
    <t>R182</t>
  </si>
  <si>
    <t>Řídící systém AMXPoznámka k položce:  
Řídící systém AMX, ovládání a stmívání osvětlení, doplnění do silových rozvaděčů aktory včetně vydrátování a zapojení.  
Poznámka k položce:  
Řídící systém AMX, ovládání a stmívání osvětlení, doplnění do silových rozvaděčů aktory včetně vydrátování a zapojení.  
Poznámka k položce:  
Řídící systém AMX, ovládání a stmívání osvětlení, doplnění do silových rozvaděčů aktory včetně vydrátování a zapojení.  
Poznámka k položce:  
Řídící systém AMX, ovládání a stmívání osvětlení, doplnění do silových rozvaděčů aktory včetně vydrátování a zapojení.</t>
  </si>
  <si>
    <t>R183</t>
  </si>
  <si>
    <t>Zprovoznění systému AMX</t>
  </si>
  <si>
    <t>Zprovoznění systému AMXPoznámka k položce:  
Oživení systému - zapojení prvků,naprogramování funkcí a uvedení do chodu  
Poznámka k položce:  
Oživení systému - zapojení prvků,naprogramování funkcí a uvedení do chodu  
Poznámka k položce:  
Oživení systému - zapojení prvků,naprogramování funkcí a uvedení do chodu  
Poznámka k položce:  
Oživení systému - zapojení prvků,naprogramování funkcí a uvedení do chodu</t>
  </si>
  <si>
    <t xml:space="preserve">  SO 07-71-07.0.7</t>
  </si>
  <si>
    <t>Měření a regulace</t>
  </si>
  <si>
    <t>SO 07-71-07.0.7</t>
  </si>
  <si>
    <t>Rozváděče</t>
  </si>
  <si>
    <t>Rozváděč RE51.39</t>
  </si>
  <si>
    <t>Rozváděč RE51.39Poznámka k položce:  
Poznámka k položce: Poznámka k položce: Rozvaděč skříňový; IP44/20; vč.podstavce; mont.deska; bočnice; 4bod.zámek; oceloplechový; kapsa na dokumentaci; osvětlení rozvaděče; přístrojové vybavení pro ovládání regulátoru kaskády chl.strojů, detekci úniku chladiva, teploty prostoru, zaplavení, 2 x hlavní oběhové čerpadlo chlazení, 2 x chl.větev s oběhovým čerpadlem a měřičem tepla, topné kabely, doplňovací souprava systému chlazení,; připojení periferií MaR dle RS; vč. Řídící stanice MaR s rozhraním Ethernet s rozšiřujícími moduly;  24xDI; 8xDO; 8xAI; možnost dalšího rozšíření I/O; rozhraní RS232; rozhraní RS485; webserver; grafický LCD displej; aplikační sw pro připojené I/O - 1 automatizační stanice výkresová dokumentace rozváděče 1 pole ; 800x2000x300 mm (š x v x h) doplnění do velínového software Siemens Desigo CC, rozšíření licence DB (monitorování a ovládání TZB, alarmový deník, trendy a archivace měřených veličin a stavů,export do  .dbf,.xls,..., časový program, ...), pro cca 40 hardwarových datových bodů a nutné sw datové body - zdroj chladu, hlavní čerpadla chladu, rozdělovač s 2 chl.větvemi  
Poznámka k položce:  
Poznámka k položce: Poznámka k položce: Rozvaděč skříňový; IP44/20; vč.podstavce; mont.deska; bočnice; 4bod.zámek; oceloplechový; kapsa na dokumentaci; osvětlení rozvaděče; přístrojové vybavení pro ovládání regulátoru kaskády chl.strojů, detekci úniku chladiva, teploty prostoru, zaplavení, 2 x hlavní oběhové čerpadlo chlazení, 2 x chl.větev s oběhovým čerpadlem a měřičem tepla, topné kabely, doplňovací souprava systému chlazení,; připojení periferií MaR dle RS; vč. Řídící stanice MaR s rozhraním Ethernet s rozšiřujícími moduly;  24xDI; 8xDO; 8xAI; možnost dalšího rozšíření I/O; rozhraní RS232; rozhraní RS485; webserver; grafický LCD displej; aplikační sw pro připojené I/O - 1 automatizační stanice výkresová dokumentace rozváděče 1 pole ; 800x2000x300 mm (š x v x h) doplnění do velínového software Siemens Desigo CC, rozšíření licence DB (monitorování a ovládání TZB, alarmový deník, trendy a archivace měřených veličin a stavů,export do  .dbf,.xls,..., časový program, ...), pro cca 40 hardwarových datových bodů a nutné sw datové body - zdroj chladu, hlavní čerpadla chladu, rozdělovač s 2 chl.větvemi  
Poznámka k položce:  
Poznámka k položce: Poznámka k položce: Rozvaděč skříňový; IP44/20; vč.podstavce; mont.deska; bočnice; 4bod.zámek; oceloplechový; kapsa na dokumentaci; osvětlení rozvaděče; přístrojové vybavení pro ovládání regulátoru kaskády chl.strojů, detekci úniku chladiva, teploty prostoru, zaplavení, 2 x hlavní oběhové čerpadlo chlazení, 2 x chl.větev s oběhovým čerpadlem a měřičem tepla, topné kabely, doplňovací souprava systému chlazení,; připojení periferií MaR dle RS; vč. Řídící stanice MaR s rozhraním Ethernet s rozšiřujícími moduly;  24xDI; 8xDO; 8xAI; možnost dalšího rozšíření I/O; rozhraní RS232; rozhraní RS485; webserver; grafický LCD displej; aplikační sw pro připojené I/O - 1 automatizační stanice výkresová dokumentace rozváděče 1 pole ; 800x2000x300 mm (š x v x h) doplnění do velínového software Siemens Desigo CC, rozšíření licence DB (monitorování a ovládání TZB, alarmový deník, trendy a archivace měřených veličin a stavů,export do  .dbf,.xls,..., časový program, ...), pro cca 40 hardwarových datových bodů a nutné sw datové body - zdroj chladu, hlavní čerpadla chladu, rozdělovač s 2 chl.větvemi  
Poznámka k položce:  
Poznámka k položce: Poznámka k položce: Rozvaděč skříňový; IP44/20; vč.podstavce; mont.deska; bočnice; 4bod.zámek; oceloplechový; kapsa na dokumentaci; osvětlení rozvaděče; přístrojové vybavení pro ovládání regulátoru kaskády chl.strojů, detekci úniku chladiva, teploty prostoru, zaplavení, 2 x hlavní oběhové čerpadlo chlazení, 2 x chl.větev s oběhovým čerpadlem a měřičem tepla, topné kabely, doplňovací souprava systému chlazení,; připojení periferií MaR dle RS; vč. Řídící stanice MaR s rozhraním Ethernet s rozšiřujícími moduly;  24xDI; 8xDO; 8xAI; možnost dalšího rozšíření I/O; rozhraní RS232; rozhraní RS485; webserver; grafický LCD displej; aplikační sw pro připojené I/O - 1 automatizační stanice výkresová dokumentace rozváděče 1 pole ; 800x2000x300 mm (š x v x h) doplnění do velínového software Siemens Desigo CC, rozšíření licence DB (monitorování a ovládání TZB, alarmový deník, trendy a archivace měřených veličin a stavů,export do  .dbf,.xls,..., časový program, ...), pro cca 40 hardwarových datových bodů a nutné sw datové body - zdroj chladu, hlavní čerpadla chladu, rozdělovač s 2 chl.větvemi</t>
  </si>
  <si>
    <t>Rozváděč RE51.40</t>
  </si>
  <si>
    <t>Rozváděč RE51.40Poznámka k položce:  
Poznámka k položce: Poznámka k položce: Rozvaděč skříňový; IP44/20; vč.podstavce; mont.deska; bočnice; 4bod.zámek; oceloplechový; kapsa na dokumentaci; osvětlení rozvaděče; přístrojové vybavení pro VZT jednotku s deskovým rekuperátorem a vodním ohřívačem, 4x top.větev s ekvitermní regulací a měřením tepla; 4x ovládaní sekce el.folie podlahového topení;  připojení periferií MaR dle RS; vč. Řídící stanice MaR s rozhraním Ethernet s rozšiřujícími moduly;  26xDI;7xDO; 15xAI; 7xAO; možnost dalšího rozšíření I/O; rozhraní RS232; rozhraní RS485; webserver; grafický LCD displej; aplikační sw pro připojené I/O - 1 automatizační stanice výkresová dokumentace rozváděče 1 pole ; 800x2000x300 mm (š x v x h) doplnění do velínového software Siemens Desigo CC, rozšíření licence DB (monitorování a ovládání TZB, alarmový deník, trendy a archivace měřených veličin a stavů,export do  .dbf,.xls,..., časový program, ...), pro cca 55 hardwarových datových bodů a nutné sw datové body - VZT jednotka s vodním ohřívačem a deskovým rekuperátorem, rozdělovač TV s 4 větvemi  
Poznámka k položce:  
Poznámka k položce: Poznámka k položce: Rozvaděč skříňový; IP44/20; vč.podstavce; mont.deska; bočnice; 4bod.zámek; oceloplechový; kapsa na dokumentaci; osvětlení rozvaděče; přístrojové vybavení pro VZT jednotku s deskovým rekuperátorem a vodním ohřívačem, 4x top.větev s ekvitermní regulací a měřením tepla; 4x ovládaní sekce el.folie podlahového topení;  připojení periferií MaR dle RS; vč. Řídící stanice MaR s rozhraním Ethernet s rozšiřujícími moduly;  26xDI;7xDO; 15xAI; 7xAO; možnost dalšího rozšíření I/O; rozhraní RS232; rozhraní RS485; webserver; grafický LCD displej; aplikační sw pro připojené I/O - 1 automatizační stanice výkresová dokumentace rozváděče 1 pole ; 800x2000x300 mm (š x v x h) doplnění do velínového software Siemens Desigo CC, rozšíření licence DB (monitorování a ovládání TZB, alarmový deník, trendy a archivace měřených veličin a stavů,export do  .dbf,.xls,..., časový program, ...), pro cca 55 hardwarových datových bodů a nutné sw datové body - VZT jednotka s vodním ohřívačem a deskovým rekuperátorem, rozdělovač TV s 4 větvemi  
Poznámka k položce:  
Poznámka k položce: Poznámka k položce: Rozvaděč skříňový; IP44/20; vč.podstavce; mont.deska; bočnice; 4bod.zámek; oceloplechový; kapsa na dokumentaci; osvětlení rozvaděče; přístrojové vybavení pro VZT jednotku s deskovým rekuperátorem a vodním ohřívačem, 4x top.větev s ekvitermní regulací a měřením tepla; 4x ovládaní sekce el.folie podlahového topení;  připojení periferií MaR dle RS; vč. Řídící stanice MaR s rozhraním Ethernet s rozšiřujícími moduly;  26xDI;7xDO; 15xAI; 7xAO; možnost dalšího rozšíření I/O; rozhraní RS232; rozhraní RS485; webserver; grafický LCD displej; aplikační sw pro připojené I/O - 1 automatizační stanice výkresová dokumentace rozváděče 1 pole ; 800x2000x300 mm (š x v x h) doplnění do velínového software Siemens Desigo CC, rozšíření licence DB (monitorování a ovládání TZB, alarmový deník, trendy a archivace měřených veličin a stavů,export do  .dbf,.xls,..., časový program, ...), pro cca 55 hardwarových datových bodů a nutné sw datové body - VZT jednotka s vodním ohřívačem a deskovým rekuperátorem, rozdělovač TV s 4 větvemi  
Poznámka k položce:  
Poznámka k položce: Poznámka k položce: Rozvaděč skříňový; IP44/20; vč.podstavce; mont.deska; bočnice; 4bod.zámek; oceloplechový; kapsa na dokumentaci; osvětlení rozvaděče; přístrojové vybavení pro VZT jednotku s deskovým rekuperátorem a vodním ohřívačem, 4x top.větev s ekvitermní regulací a měřením tepla; 4x ovládaní sekce el.folie podlahového topení;  připojení periferií MaR dle RS; vč. Řídící stanice MaR s rozhraním Ethernet s rozšiřujícími moduly;  26xDI;7xDO; 15xAI; 7xAO; možnost dalšího rozšíření I/O; rozhraní RS232; rozhraní RS485; webserver; grafický LCD displej; aplikační sw pro připojené I/O - 1 automatizační stanice výkresová dokumentace rozváděče 1 pole ; 800x2000x300 mm (š x v x h) doplnění do velínového software Siemens Desigo CC, rozšíření licence DB (monitorování a ovládání TZB, alarmový deník, trendy a archivace měřených veličin a stavů,export do  .dbf,.xls,..., časový program, ...), pro cca 55 hardwarových datových bodů a nutné sw datové body - VZT jednotka s vodním ohřívačem a deskovým rekuperátorem, rozdělovač TV s 4 větvemi</t>
  </si>
  <si>
    <t>Rozváděč RE61.19</t>
  </si>
  <si>
    <t>Rozváděč RE61.19Poznámka k položce:  
Poznámka k položce: Poznámka k položce: Rozvaděč skříňový; IP44/20; vč.podstavce; mont.deska; bočnice; 4bod.zámek; oceloplechový; kapsa na dokumentaci; osvětlení rozvaděče; přístrojové vybavení pro 4x chl.větev; 12xrozdělovač PV;připojení měřičů a vodoměrů MBus; připojení periferií MaR dle RS; vč. Řídící stanice MaR s rozhraním Ethernet s rozšiřujícími moduly;  10xDI; 8xDO; 16xAI; možnost dalšího rozšíření I/O; rozhraní RS232; rozhraní RS485; webserver; grafický LCD displej;  aplikační sw pro připojené I/O - 1 automatizační stanice výkresová dokumentace rozváděče 1 pole ; 800x2000x300 mm (š x v x h) doplnění do velínového software Siemens Desigo CC, rozšíření licence DB (monitorování a ovládání TZB, alarmový deník, trendy a archivace měřených veličin a stavů,export do  .dbf,.xls,..., časový program, ...), pro cca 34 hardwarových datových bodů a nutné sw datové body -  rozdělovač TV s 3 větvemi, podlahové vytápění el. top.folií-4sekce  
Poznámka k položce:  
Poznámka k položce: Poznámka k položce: Rozvaděč skříňový; IP44/20; vč.podstavce; mont.deska; bočnice; 4bod.zámek; oceloplechový; kapsa na dokumentaci; osvětlení rozvaděče; přístrojové vybavení pro 4x chl.větev; 12xrozdělovač PV;připojení měřičů a vodoměrů MBus; připojení periferií MaR dle RS; vč. Řídící stanice MaR s rozhraním Ethernet s rozšiřujícími moduly;  10xDI; 8xDO; 16xAI; možnost dalšího rozšíření I/O; rozhraní RS232; rozhraní RS485; webserver; grafický LCD displej;  aplikační sw pro připojené I/O - 1 automatizační stanice výkresová dokumentace rozváděče 1 pole ; 800x2000x300 mm (š x v x h) doplnění do velínového software Siemens Desigo CC, rozšíření licence DB (monitorování a ovládání TZB, alarmový deník, trendy a archivace měřených veličin a stavů,export do  .dbf,.xls,..., časový program, ...), pro cca 34 hardwarových datových bodů a nutné sw datové body -  rozdělovač TV s 3 větvemi, podlahové vytápění el. top.folií-4sekce  
Poznámka k položce:  
Poznámka k položce: Poznámka k položce: Rozvaděč skříňový; IP44/20; vč.podstavce; mont.deska; bočnice; 4bod.zámek; oceloplechový; kapsa na dokumentaci; osvětlení rozvaděče; přístrojové vybavení pro 4x chl.větev; 12xrozdělovač PV;připojení měřičů a vodoměrů MBus; připojení periferií MaR dle RS; vč. Řídící stanice MaR s rozhraním Ethernet s rozšiřujícími moduly;  10xDI; 8xDO; 16xAI; možnost dalšího rozšíření I/O; rozhraní RS232; rozhraní RS485; webserver; grafický LCD displej;  aplikační sw pro připojené I/O - 1 automatizační stanice výkresová dokumentace rozváděče 1 pole ; 800x2000x300 mm (š x v x h) doplnění do velínového software Siemens Desigo CC, rozšíření licence DB (monitorování a ovládání TZB, alarmový deník, trendy a archivace měřených veličin a stavů,export do  .dbf,.xls,..., časový program, ...), pro cca 34 hardwarových datových bodů a nutné sw datové body -  rozdělovač TV s 3 větvemi, podlahové vytápění el. top.folií-4sekce  
Poznámka k položce:  
Poznámka k položce: Poznámka k položce: Rozvaděč skříňový; IP44/20; vč.podstavce; mont.deska; bočnice; 4bod.zámek; oceloplechový; kapsa na dokumentaci; osvětlení rozvaděče; přístrojové vybavení pro 4x chl.větev; 12xrozdělovač PV;připojení měřičů a vodoměrů MBus; připojení periferií MaR dle RS; vč. Řídící stanice MaR s rozhraním Ethernet s rozšiřujícími moduly;  10xDI; 8xDO; 16xAI; možnost dalšího rozšíření I/O; rozhraní RS232; rozhraní RS485; webserver; grafický LCD displej;  aplikační sw pro připojené I/O - 1 automatizační stanice výkresová dokumentace rozváděče 1 pole ; 800x2000x300 mm (š x v x h) doplnění do velínového software Siemens Desigo CC, rozšíření licence DB (monitorování a ovládání TZB, alarmový deník, trendy a archivace měřených veličin a stavů,export do  .dbf,.xls,..., časový program, ...), pro cca 34 hardwarových datových bodů a nutné sw datové body -  rozdělovač TV s 3 větvemi, podlahové vytápění el. top.folií-4sekce</t>
  </si>
  <si>
    <t>Doplnění rozváděče RE81.2.3   - doplnění MaR větve chlazení</t>
  </si>
  <si>
    <t>Doplnění rozváděče RE81.2.3   - doplnění MaR větve chlazeníPoznámka k položce:  
Poznámka k položce: Poznámka k položce: Doplnění rozváděče pro čerpadlo chl. větve - drážní úřad; 3x230/400;1,5kVA, s vlastní elektronikou, ovládání DI, signalizace poruchy; doplnění ovladače AUT-VYP-ZAP na čelní desce rozvděče; DI/DO doplněny na rezervních signálech stávajícíh I/O;  úprava zapojení dle RS; zakreslení do výkresové dokumentace rozváděče; úprava a doplnění aplikačního sw pro nově připojené I/O - 1 automatizační stanice doplnění do sw velínu - úprava dyn .schema rozdělovače chladu, dplnění I/O do deníku událostí a hist. dat. Pro 2hardwarové I/O + 4x sw dat.bod  
Poznámka k položce:  
Poznámka k položce: Poznámka k položce: Doplnění rozváděče pro čerpadlo chl. větve - drážní úřad; 3x230/400;1,5kVA, s vlastní elektronikou, ovládání DI, signalizace poruchy; doplnění ovladače AUT-VYP-ZAP na čelní desce rozvděče; DI/DO doplněny na rezervních signálech stávajícíh I/O;  úprava zapojení dle RS; zakreslení do výkresové dokumentace rozváděče; úprava a doplnění aplikačního sw pro nově připojené I/O - 1 automatizační stanice doplnění do sw velínu - úprava dyn .schema rozdělovače chladu, dplnění I/O do deníku událostí a hist. dat. Pro 2hardwarové I/O + 4x sw dat.bod  
Poznámka k položce:  
Poznámka k položce: Poznámka k položce: Doplnění rozváděče pro čerpadlo chl. větve - drážní úřad; 3x230/400;1,5kVA, s vlastní elektronikou, ovládání DI, signalizace poruchy; doplnění ovladače AUT-VYP-ZAP na čelní desce rozvděče; DI/DO doplněny na rezervních signálech stávajícíh I/O;  úprava zapojení dle RS; zakreslení do výkresové dokumentace rozváděče; úprava a doplnění aplikačního sw pro nově připojené I/O - 1 automatizační stanice doplnění do sw velínu - úprava dyn .schema rozdělovače chladu, dplnění I/O do deníku událostí a hist. dat. Pro 2hardwarové I/O + 4x sw dat.bod  
Poznámka k položce:  
Poznámka k položce: Poznámka k položce: Doplnění rozváděče pro čerpadlo chl. větve - drážní úřad; 3x230/400;1,5kVA, s vlastní elektronikou, ovládání DI, signalizace poruchy; doplnění ovladače AUT-VYP-ZAP na čelní desce rozvděče; DI/DO doplněny na rezervních signálech stávajícíh I/O;  úprava zapojení dle RS; zakreslení do výkresové dokumentace rozváděče; úprava a doplnění aplikačního sw pro nově připojené I/O - 1 automatizační stanice doplnění do sw velínu - úprava dyn .schema rozdělovače chladu, dplnění I/O do deníku událostí a hist. dat. Pro 2hardwarové I/O + 4x sw dat.bod</t>
  </si>
  <si>
    <t>R4.1</t>
  </si>
  <si>
    <t>RE81.2.3.IRC: rozváděč - systémový koncentrátor připojení regulátorů IRC II.et.</t>
  </si>
  <si>
    <t>RE81.2.3.IRC: rozváděč - systémový koncentrátor připojení regulátorů IRC II.et.Poznámka k položce:  
Poznámka k položce: Poznámka k položce: Systémový koncentrátor -  interface pro komunikaci s regulátory IRC II.etapy na stoupačce chlazení 'A' (FB-sever) - 2NP+3NP 26 regulátorů IRC, 4NPaž6NP 34 regulátorů IRC. aplikační sw pro komunikaci připojených IRC na velín doplnění sw velínu pro IRC + rozšíření licence dat.bodů: cca 60x 16DB např. sestava 4 x syst.regulátor KNX (160mA) pro 280Dat.Bodů  
Poznámka k položce:  
Poznámka k položce: Poznámka k položce: Systémový koncentrátor -  interface pro komunikaci s regulátory IRC II.etapy na stoupačce chlazení 'A' (FB-sever) - 2NP+3NP 26 regulátorů IRC, 4NPaž6NP 34 regulátorů IRC. aplikační sw pro komunikaci připojených IRC na velín doplnění sw velínu pro IRC + rozšíření licence dat.bodů: cca 60x 16DB např. sestava 4 x syst.regulátor KNX (160mA) pro 280Dat.Bodů  
Poznámka k položce:  
Poznámka k položce: Poznámka k položce: Systémový koncentrátor -  interface pro komunikaci s regulátory IRC II.etapy na stoupačce chlazení 'A' (FB-sever) - 2NP+3NP 26 regulátorů IRC, 4NPaž6NP 34 regulátorů IRC. aplikační sw pro komunikaci připojených IRC na velín doplnění sw velínu pro IRC + rozšíření licence dat.bodů: cca 60x 16DB např. sestava 4 x syst.regulátor KNX (160mA) pro 280Dat.Bodů  
Poznámka k položce:  
Poznámka k položce: Poznámka k položce: Systémový koncentrátor -  interface pro komunikaci s regulátory IRC II.etapy na stoupačce chlazení 'A' (FB-sever) - 2NP+3NP 26 regulátorů IRC, 4NPaž6NP 34 regulátorů IRC. aplikační sw pro komunikaci připojených IRC na velín doplnění sw velínu pro IRC + rozšíření licence dat.bodů: cca 60x 16DB např. sestava 4 x syst.regulátor KNX (160mA) pro 280Dat.Bodů</t>
  </si>
  <si>
    <t>R4.2</t>
  </si>
  <si>
    <t>RE61.19.IRC: (u RS-D) rozváděč - systémový koncentrátor připojení regulátorů IRC II.et.</t>
  </si>
  <si>
    <t>RE61.19.IRC: (u RS-D) rozváděč - systémový koncentrátor připojení regulátorů IRC II.et.Poznámka k položce:  
Poznámka k položce: Poznámka k položce: Systémový koncentrátor -  interface pro komunikaci s regulátory IRC II.etapy na stoupačce chlazení 'C' (FB-střed) - 1MEZZ..3NP 37 regulátorů IRC. aplikační sw pro komunikaci připojených IRC na velín doplnění sw velínu pro IRC + rozšíření licence dat.bodů: cca 37x 16DB  
Poznámka k položce:  
Poznámka k položce: Poznámka k položce: Systémový koncentrátor -  interface pro komunikaci s regulátory IRC II.etapy na stoupačce chlazení 'C' (FB-střed) - 1MEZZ..3NP 37 regulátorů IRC. aplikační sw pro komunikaci připojených IRC na velín doplnění sw velínu pro IRC + rozšíření licence dat.bodů: cca 37x 16DB  
Poznámka k položce:  
Poznámka k položce: Poznámka k položce: Systémový koncentrátor -  interface pro komunikaci s regulátory IRC II.etapy na stoupačce chlazení 'C' (FB-střed) - 1MEZZ..3NP 37 regulátorů IRC. aplikační sw pro komunikaci připojených IRC na velín doplnění sw velínu pro IRC + rozšíření licence dat.bodů: cca 37x 16DB  
Poznámka k položce:  
Poznámka k položce: Poznámka k položce: Systémový koncentrátor -  interface pro komunikaci s regulátory IRC II.etapy na stoupačce chlazení 'C' (FB-střed) - 1MEZZ..3NP 37 regulátorů IRC. aplikační sw pro komunikaci připojených IRC na velín doplnění sw velínu pro IRC + rozšíření licence dat.bodů: cca 37x 16DB</t>
  </si>
  <si>
    <t>R4.3</t>
  </si>
  <si>
    <t>RE51.39.IRC</t>
  </si>
  <si>
    <t>RE51.39.IRCPoznámka k položce:  
Poznámka k položce: Poznámka k položce: Systémový koncentrátor -  interface pro komunikaci s regulátory IRC II.etapy na stoupačce chlazení 'A' (FB-sever) - 1NP..2NP 28 regulátorů IRC, 3NPaž7NP 40 regulátorů IRC. aplikační sw pro komunikaci připojených IRC na velín doplnění sw velínu pro IRC + rozšíření licence dat.bodů: cca 68x 16DB např. sestava 5 x syst.regulátor KNX (160mA) pro 280Dat.Bodů  
Poznámka k položce:  
Poznámka k položce: Poznámka k položce: Systémový koncentrátor -  interface pro komunikaci s regulátory IRC II.etapy na stoupačce chlazení 'A' (FB-sever) - 1NP..2NP 28 regulátorů IRC, 3NPaž7NP 40 regulátorů IRC. aplikační sw pro komunikaci připojených IRC na velín doplnění sw velínu pro IRC + rozšíření licence dat.bodů: cca 68x 16DB např. sestava 5 x syst.regulátor KNX (160mA) pro 280Dat.Bodů  
Poznámka k položce:  
Poznámka k položce: Poznámka k položce: Systémový koncentrátor -  interface pro komunikaci s regulátory IRC II.etapy na stoupačce chlazení 'A' (FB-sever) - 1NP..2NP 28 regulátorů IRC, 3NPaž7NP 40 regulátorů IRC. aplikační sw pro komunikaci připojených IRC na velín doplnění sw velínu pro IRC + rozšíření licence dat.bodů: cca 68x 16DB např. sestava 5 x syst.regulátor KNX (160mA) pro 280Dat.Bodů  
Poznámka k položce:  
Poznámka k položce: Poznámka k položce: Systémový koncentrátor -  interface pro komunikaci s regulátory IRC II.etapy na stoupačce chlazení 'A' (FB-sever) - 1NP..2NP 28 regulátorů IRC, 3NPaž7NP 40 regulátorů IRC. aplikační sw pro komunikaci připojených IRC na velín doplnění sw velínu pro IRC + rozšíření licence dat.bodů: cca 68x 16DB např. sestava 5 x syst.regulátor KNX (160mA) pro 280Dat.Bodů</t>
  </si>
  <si>
    <t>Přístrojová skříňka pro připojení  2 až 3 FC jednotky,</t>
  </si>
  <si>
    <t>Přístrojová skříňka pro připojení  2 až 3 FC jednotky,Poznámka k položce:  
Poznámka k položce: Poznámka k položce: Přístrojová skříňka pro připojení  FC jednotek k regulátoru IRC; 4x pom.relé, svorky, IP44; montáž na FCU  
Poznámka k položce:  
Poznámka k položce: Poznámka k položce: Přístrojová skříňka pro připojení  FC jednotek k regulátoru IRC; 4x pom.relé, svorky, IP44; montáž na FCU  
Poznámka k položce:  
Poznámka k položce: Poznámka k položce: Přístrojová skříňka pro připojení  FC jednotek k regulátoru IRC; 4x pom.relé, svorky, IP44; montáž na FCU  
Poznámka k položce:  
Poznámka k položce: Poznámka k položce: Přístrojová skříňka pro připojení  FC jednotek k regulátoru IRC; 4x pom.relé, svorky, IP44; montáž na FCU</t>
  </si>
  <si>
    <t>Regulátor IRC s uživatelským  rozhraním HMI a snímáním prostorové teploty</t>
  </si>
  <si>
    <t>Regulátor IRC s uživatelským  rozhraním HMI a snímáním prostorové teplotyPoznámka k položce:  
Poznámka k položce: Poznámka k položce: Regulátor IRC s uživateldkým  rozhraním HMI (touchscreen, display, tlačítka,…), pro ovládání  3ot.+ chl.ventil FCU + radiátorový/é ventil/y; aplikační sw pro připojené I/O (3ot.ventilátor FCU, ventil chladiče, radiátorové ventily; časový program, místní ovládání / nadřízené ovládání z velínu. Včetně elinst. krabice, montáže a zapojení  
Poznámka k položce:  
Poznámka k položce: Poznámka k položce: Regulátor IRC s uživateldkým  rozhraním HMI (touchscreen, display, tlačítka,…), pro ovládání  3ot.+ chl.ventil FCU + radiátorový/é ventil/y; aplikační sw pro připojené I/O (3ot.ventilátor FCU, ventil chladiče, radiátorové ventily; časový program, místní ovládání / nadřízené ovládání z velínu. Včetně elinst. krabice, montáže a zapojení  
Poznámka k položce:  
Poznámka k položce: Poznámka k položce: Regulátor IRC s uživateldkým  rozhraním HMI (touchscreen, display, tlačítka,…), pro ovládání  3ot.+ chl.ventil FCU + radiátorový/é ventil/y; aplikační sw pro připojené I/O (3ot.ventilátor FCU, ventil chladiče, radiátorové ventily; časový program, místní ovládání / nadřízené ovládání z velínu. Včetně elinst. krabice, montáže a zapojení  
Poznámka k položce:  
Poznámka k položce: Poznámka k položce: Regulátor IRC s uživateldkým  rozhraním HMI (touchscreen, display, tlačítka,…), pro ovládání  3ot.+ chl.ventil FCU + radiátorový/é ventil/y; aplikační sw pro připojené I/O (3ot.ventilátor FCU, ventil chladiče, radiátorové ventily; časový program, místní ovládání / nadřízené ovládání z velínu. Včetně elinst. krabice, montáže a zapojení</t>
  </si>
  <si>
    <t>Periferie - snímače, čidla, reg.armatury, aktory</t>
  </si>
  <si>
    <t>R6.1</t>
  </si>
  <si>
    <t>Snímač tlaku vody pro TV, a CHV</t>
  </si>
  <si>
    <t>Snímač tlaku vody pro TV, a CHVPoznámka k položce:  
Poznámka k položce: Poznámka k položce: Snímač tlaku topné/chladící vody ;0..4bar; IP65; vč. připojení  a zkušebního kohoutu (měř.signál:0..10V, napájení 24V~/=;  ...nebo dle typu regulátoru)  
Poznámka k položce:  
Poznámka k položce: Poznámka k položce: Snímač tlaku topné/chladící vody ;0..4bar; IP65; vč. připojení  a zkušebního kohoutu (měř.signál:0..10V, napájení 24V~/=;  ...nebo dle typu regulátoru)  
Poznámka k položce:  
Poznámka k položce: Poznámka k položce: Snímač tlaku topné/chladící vody ;0..4bar; IP65; vč. připojení  a zkušebního kohoutu (měř.signál:0..10V, napájení 24V~/=;  ...nebo dle typu regulátoru)  
Poznámka k položce:  
Poznámka k položce: Poznámka k položce: Snímač tlaku topné/chladící vody ;0..4bar; IP65; vč. připojení  a zkušebního kohoutu (měř.signál:0..10V, napájení 24V~/=;  ...nebo dle typu regulátoru)</t>
  </si>
  <si>
    <t>Snímač prostorové teploty interiérový</t>
  </si>
  <si>
    <t>Snímač prostorové teploty interiérovýPoznámka k položce:  
Poznámka k položce: Poznámka k položce: Prostorové čidlo teploty; -5..55°C; -gt; Ni(Pt)1000; IP20; design nutno konzultovat s architektem interiéru; architektem interiéru schválený vzhled: BELIMO-01RT  
Poznámka k položce:  
Poznámka k položce: Poznámka k položce: Prostorové čidlo teploty; -5..55°C; -gt; Ni(Pt)1000; IP20; design nutno konzultovat s architektem interiéru; architektem interiéru schválený vzhled: BELIMO-01RT  
Poznámka k položce:  
Poznámka k položce: Poznámka k položce: Prostorové čidlo teploty; -5..55°C; - gt; Ni(Pt)1000; IP20; design nutno konzultovat s architektem interiéru; architektem interiéru schválený vzhled: BELIMO-01RT  
Poznámka k položce:  
Poznámka k položce: Poznámka k položce: Prostorové čidlo teploty; -5..55°C; - gt; Ni(Pt)1000; IP20; design nutno konzultovat s architektem interiéru; architektem interiéru schválený vzhled: BELIMO-01RT</t>
  </si>
  <si>
    <t>R8a</t>
  </si>
  <si>
    <t>Snímač prostorové teploty pro technické místnosti / snímač venkovní teploty</t>
  </si>
  <si>
    <t>Snímač prostorové teploty pro technické místnosti / snímač venkovní teplotyPoznámka k položce:  
Poznámka k položce: Poznámka k položce: Prostorové čidlo teploty; -5..55°C; -gt; Ni(Pt)1000; IP20;  
Poznámka k položce:  
Poznámka k položce: Poznámka k položce: Prostorové čidlo teploty; -5..55°C; -gt; Ni(Pt)1000; IP20;  
Poznámka k položce:  
Poznámka k položce: Poznámka k položce: Prostorové čidlo teploty; -5..55°C; - gt; Ni(Pt)1000; IP20;  
Poznámka k položce:  
Poznámka k položce: Poznámka k položce: Prostorové čidlo teploty; -5..55°C; - gt; Ni(Pt)1000; IP20;</t>
  </si>
  <si>
    <t>Snímač teploty příložný</t>
  </si>
  <si>
    <t>Snímač teploty příložnýPoznámka k položce:  
Poznámka k položce: Poznámka k položce: čidlo teploty příložné; -30..130°C; -gt; Ni(Pt)1000; IP44; vč. upevňovacího třmenu  
Poznámka k položce:  
Poznámka k položce: Poznámka k položce: čidlo teploty příložné; -30..130°C; -gt; Ni(Pt)1000; IP44; vč. upevňovacího třmenu  
Poznámka k položce:  
Poznámka k položce: Poznámka k položce: čidlo teploty příložné; -30..130°C; - gt; Ni(Pt)1000; IP44; vč. upevňovacího třmenu  
Poznámka k položce:  
Poznámka k položce: Poznámka k položce: čidlo teploty příložné; -30..130°C; - gt; Ni(Pt)1000; IP44; vč. upevňovacího třmenu</t>
  </si>
  <si>
    <t>Snímač teploty jímový; l=100mm</t>
  </si>
  <si>
    <t>Snímač teploty jímový; l=100mmPoznámka k položce:  
Poznámka k položce: Poznámka k položce: čidlo teploty do jímky; -30..130°C; -gt; Ni(Pt)1000; L=100; IP44; vč.jímky;  nebo dle typu čidla  
Poznámka k položce:  
Poznámka k položce: Poznámka k položce: čidlo teploty do jímky; -30..130°C; -gt; Ni(Pt)1000; L=100; IP44; vč.jímky;  nebo dle typu čidla  
Poznámka k položce:  
Poznámka k položce: Poznámka k položce: čidlo teploty do jímky; -30..130°C; - gt; Ni(Pt)1000; L=100; IP44; vč.jímky;  nebo dle typu čidla  
Poznámka k položce:  
Poznámka k položce: Poznámka k položce: čidlo teploty do jímky; -30..130°C; - gt; Ni(Pt)1000; L=100; IP44; vč.jímky;  nebo dle typu čidla</t>
  </si>
  <si>
    <t>R10a</t>
  </si>
  <si>
    <t>Snímač teploty jímový; l=200mm</t>
  </si>
  <si>
    <t>Snímač teploty jímový; l=200mmPoznámka k položce:  
Poznámka k položce: Poznámka k položce: čidlo teploty do jímky; -30..130°C; -gt; Ni(Pt)1000; l=200; IP44; vč.jímky; nebo dle typu čidla  
Poznámka k položce:  
Poznámka k položce: Poznámka k položce: čidlo teploty do jímky; -30..130°C; -gt; Ni(Pt)1000; l=200; IP44; vč.jímky; nebo dle typu čidla  
Poznámka k položce:  
Poznámka k položce: Poznámka k položce: čidlo teploty do jímky; -30..130°C; - gt; Ni(Pt)1000; l=200; IP44; vč.jímky; nebo dle typu čidla  
Poznámka k položce:  
Poznámka k položce: Poznámka k položce: čidlo teploty do jímky; -30..130°C; - gt; Ni(Pt)1000; l=200; IP44; vč.jímky; nebo dle typu čidla</t>
  </si>
  <si>
    <t>Snímač teploty do VZT kanálu</t>
  </si>
  <si>
    <t>Snímač teploty do VZT kanáluPoznámka k položce:  
Poznámka k položce: Poznámka k položce: čidlo teploty do VZT kanálu; -30..130°C -gt; Ni(Pt)1000;  240mm; IP44; vč.upínací příruby  
Poznámka k položce:  
Poznámka k položce: Poznámka k položce: čidlo teploty do VZT kanálu; -30..130°C -gt; Ni(Pt)1000;  240mm; IP44; vč.upínací příruby  
Poznámka k položce:  
Poznámka k položce: Poznámka k položce: čidlo teploty do VZT kanálu; -30..130°C - gt; Ni(Pt)1000;  240mm; IP44; vč.upínací příruby  
Poznámka k položce:  
Poznámka k položce: Poznámka k položce: čidlo teploty do VZT kanálu; -30..130°C - gt; Ni(Pt)1000;  240mm; IP44; vč.upínací příruby</t>
  </si>
  <si>
    <t>R11a</t>
  </si>
  <si>
    <t>Snímač teploty do podlahy (kabelový)</t>
  </si>
  <si>
    <t>Snímač teploty do podlahy (kabelový)Poznámka k položce:  
Poznámka k položce: Poznámka k položce: čidlo teploty kabelové; -30..130°C;  -gt; Ni(Pt)1000; délka kabelu 4m; IP65; montáž na top.podlahu do chráničky  
Poznámka k položce:  
Poznámka k položce: Poznámka k položce: čidlo teploty kabelové; -30..130°C;  -gt; Ni(Pt)1000; délka kabelu 4m; IP65; montáž na top.podlahu do chráničky  
Poznámka k položce:  
Poznámka k položce: Poznámka k položce: čidlo teploty kabelové; -30..130°C;  - gt; Ni(Pt)1000; délka kabelu 4m; IP65; montáž na top.podlahu do chráničky  
Poznámka k položce:  
Poznámka k položce: Poznámka k položce: čidlo teploty kabelové; -30..130°C;  - gt; Ni(Pt)1000; délka kabelu 4m; IP65; montáž na top.podlahu do chráničky</t>
  </si>
  <si>
    <t>Hlídač zaplavení</t>
  </si>
  <si>
    <t>Hlídač zaplaveníPoznámka k položce:  
Poznámka k položce: Poznámka k položce: Hlídač zaplavení 1P,nap. 24VAC, vč. sondy SE1, montáž sondy na zeď cca 2mm nad podlahou, vč. montáže sondy na zeď a hlídače na DINlištu do rozváděče  
Poznámka k položce:  
Poznámka k položce: Poznámka k položce: Hlídač zaplavení 1P,nap. 24VAC, vč. sondy SE1, montáž sondy na zeď cca 2mm nad podlahou, vč. montáže sondy na zeď a hlídače na DINlištu do rozváděče  
Poznámka k položce:  
Poznámka k položce: Poznámka k položce: Hlídač zaplavení 1P,nap. 24VAC, vč. sondy SE1, montáž sondy na zeď cca 2mm nad podlahou, vč. montáže sondy na zeď a hlídače na DINlištu do rozváděče  
Poznámka k položce:  
Poznámka k položce: Poznámka k položce: Hlídač zaplavení 1P,nap. 24VAC, vč. sondy SE1, montáž sondy na zeď cca 2mm nad podlahou, vč. montáže sondy na zeď a hlídače na DINlištu do rozváděče</t>
  </si>
  <si>
    <t>Klapkový pohon 0..90°; uzavírací; s hav.funkcí a pom.kontaktem</t>
  </si>
  <si>
    <t>Klapkový pohon 0..90°; uzavírací; s hav.funkcí a pom.kontaktemPoznámka k položce:  
Poznámka k položce: Poznámka k položce: Klapkový pohon - 24Vac, 90°, 15Nm, s hav. funkcí a pomocným kontaktem, IP54, vč. uchycovacího třmenu,  montáže a zapojení  
Poznámka k položce:  
Poznámka k položce: Poznámka k položce: Klapkový pohon - 24Vac, 90°, 15Nm, s hav. funkcí a pomocným kontaktem, IP54, vč. uchycovacího třmenu,  montáže a zapojení  
Poznámka k položce:  
Poznámka k položce: Poznámka k položce: Klapkový pohon - 24Vac, 90°, 15Nm, s hav. funkcí a pomocným kontaktem, IP54, vč. uchycovacího třmenu,  montáže a zapojení  
Poznámka k položce:  
Poznámka k položce: Poznámka k položce: Klapkový pohon - 24Vac, 90°, 15Nm, s hav. funkcí a pomocným kontaktem, IP54, vč. uchycovacího třmenu,  montáže a zapojení</t>
  </si>
  <si>
    <t>Klapkový pohon 0..90°; uzavírací; s pom.kontaktem</t>
  </si>
  <si>
    <t>Klapkový pohon 0..90°; uzavírací; s pom.kontaktemPoznámka k položce:  
Poznámka k položce: Poznámka k položce: Klapkový pohon - 24Vac, 90°, 15Nm, 2P(3P) s pomocným kontaktem, IP54, vč. uchycovacího třmenu,  montáže a zapojení  
Poznámka k položce:  
Poznámka k položce: Poznámka k položce: Klapkový pohon - 24Vac, 90°, 15Nm, 2P(3P) s pomocným kontaktem, IP54, vč. uchycovacího třmenu,  montáže a zapojení  
Poznámka k položce:  
Poznámka k položce: Poznámka k položce: Klapkový pohon - 24Vac, 90°, 15Nm, 2P(3P) s pomocným kontaktem, IP54, vč. uchycovacího třmenu,  montáže a zapojení  
Poznámka k položce:  
Poznámka k položce: Poznámka k položce: Klapkový pohon - 24Vac, 90°, 15Nm, 2P(3P) s pomocným kontaktem, IP54, vč. uchycovacího třmenu,  montáže a zapojení</t>
  </si>
  <si>
    <t>Klapkový pohon 0..90°; spojitě řízený</t>
  </si>
  <si>
    <t>Klapkový pohon 0..90°; spojitě řízenýPoznámka k položce:  
Poznámka k položce: Poznámka k položce: Klapkový pohon - 24Vac, 90°, 10Nm, spojitě řízený 0..10V, IP54;  vč. uchycovacího třmenu,  montáže a zapojení  
Poznámka k položce:  
Poznámka k položce: Poznámka k položce: Klapkový pohon - 24Vac, 90°, 10Nm, spojitě řízený 0..10V, IP54;  vč. uchycovacího třmenu,  montáže a zapojení  
Poznámka k položce:  
Poznámka k položce: Poznámka k položce: Klapkový pohon - 24Vac, 90°, 10Nm, spojitě řízený 0..10V, IP54;  vč. uchycovacího třmenu,  montáže a zapojení  
Poznámka k položce:  
Poznámka k položce: Poznámka k položce: Klapkový pohon - 24Vac, 90°, 10Nm, spojitě řízený 0..10V, IP54;  vč. uchycovacího třmenu,  montáže a zapojení</t>
  </si>
  <si>
    <t>Měřič tepla a chladu; 0,6m3/h</t>
  </si>
  <si>
    <t>Měřič tepla a chladu; 0,6m3/hPoznámka k položce:  
Poznámka k položce: Poznámka k položce: Ultrazvukový měřič tepla a chladu  v otopných systémech; bateriový ; kompaktní, s oddělitelným displejem a 2.čidlem na kabelu 1,5m; M-Bus rozhraní  
Poznámka k položce:  
Poznámka k položce: Poznámka k položce: Ultrazvukový měřič tepla a chladu  v otopných systémech; bateriový ; kompaktní, s oddělitelným displejem a 2.čidlem na kabelu 1,5m; M-Bus rozhraní  
Poznámka k položce:  
Poznámka k položce: Poznámka k položce: Ultrazvukový měřič tepla a chladu  v otopných systémech; bateriový ; kompaktní, s oddělitelným displejem a 2.čidlem na kabelu 1,5m; M-Bus rozhraní  
Poznámka k položce:  
Poznámka k položce: Poznámka k položce: Ultrazvukový měřič tepla a chladu  v otopných systémech; bateriový ; kompaktní, s oddělitelným displejem a 2.čidlem na kabelu 1,5m; M-Bus rozhraní</t>
  </si>
  <si>
    <t>R16a</t>
  </si>
  <si>
    <t>Měřič tepla a chladu; 1,0m3/h</t>
  </si>
  <si>
    <t>Měřič tepla a chladu; 1,0m3/hPoznámka k položce:  
Poznámka k položce: Poznámka k položce: Ultrazvukový měřič tepla a chladu  v otopných systémech; bateriový ; kompaktní, s oddělitelným displejem a 2.čidlem na kabelu 1,5m; M-Bus rozhraní  
Poznámka k položce:  
Poznámka k položce: Poznámka k položce: Ultrazvukový měřič tepla a chladu  v otopných systémech; bateriový ; kompaktní, s oddělitelným displejem a 2.čidlem na kabelu 1,5m; M-Bus rozhraní  
Poznámka k položce:  
Poznámka k položce: Poznámka k položce: Ultrazvukový měřič tepla a chladu  v otopných systémech; bateriový ; kompaktní, s oddělitelným displejem a 2.čidlem na kabelu 1,5m; M-Bus rozhraní  
Poznámka k položce:  
Poznámka k položce: Poznámka k položce: Ultrazvukový měřič tepla a chladu  v otopných systémech; bateriový ; kompaktní, s oddělitelným displejem a 2.čidlem na kabelu 1,5m; M-Bus rozhraní</t>
  </si>
  <si>
    <t>Měřič tepla a chladu; 1,5m3/h</t>
  </si>
  <si>
    <t>Měřič tepla a chladu; 1,5m3/hPoznámka k položce:  
Poznámka k položce: Poznámka k položce: Ultrazvukový měřič tepla a chladu  v otopných systémech; bateriový ; kompaktní, s oddělitelným displejem a 2.čidlem na kabelu 1,5m; M-Bus rozhraní  
Poznámka k položce:  
Poznámka k položce: Poznámka k položce: Ultrazvukový měřič tepla a chladu  v otopných systémech; bateriový ; kompaktní, s oddělitelným displejem a 2.čidlem na kabelu 1,5m; M-Bus rozhraní  
Poznámka k položce:  
Poznámka k položce: Poznámka k položce: Ultrazvukový měřič tepla a chladu  v otopných systémech; bateriový ; kompaktní, s oddělitelným displejem a 2.čidlem na kabelu 1,5m; M-Bus rozhraní  
Poznámka k položce:  
Poznámka k položce: Poznámka k položce: Ultrazvukový měřič tepla a chladu  v otopných systémech; bateriový ; kompaktní, s oddělitelným displejem a 2.čidlem na kabelu 1,5m; M-Bus rozhraní</t>
  </si>
  <si>
    <t>Měřič tepla a chladu; 2,5m3/h</t>
  </si>
  <si>
    <t>Měřič tepla a chladu; 2,5m3/hPoznámka k položce:  
Poznámka k položce: Poznámka k položce: Ultrazvukový měřič tepla a chladu  v otopných systémech; bateriový ; kompaktní, s oddělitelným displejem a 2.čidlem na kabelu 1,5m; M-Bus rozhraní  
Poznámka k položce:  
Poznámka k položce: Poznámka k položce: Ultrazvukový měřič tepla a chladu  v otopných systémech; bateriový ; kompaktní, s oddělitelným displejem a 2.čidlem na kabelu 1,5m; M-Bus rozhraní  
Poznámka k položce:  
Poznámka k položce: Poznámka k položce: Ultrazvukový měřič tepla a chladu  v otopných systémech; bateriový ; kompaktní, s oddělitelným displejem a 2.čidlem na kabelu 1,5m; M-Bus rozhraní  
Poznámka k položce:  
Poznámka k položce: Poznámka k položce: Ultrazvukový měřič tepla a chladu  v otopných systémech; bateriový ; kompaktní, s oddělitelným displejem a 2.čidlem na kabelu 1,5m; M-Bus rozhraní</t>
  </si>
  <si>
    <t>Měřič tepla a chladu; 6,0m3/h</t>
  </si>
  <si>
    <t>Měřič tepla a chladu; 6,0m3/hPoznámka k položce:  
Poznámka k položce: Poznámka k položce: Ultrazvukový měřič tepla a chladu  v otopných systémech; bateriový ; kompaktní, s oddělitelným displejem a 2.čidlem na kabelu 1,5m; M-Bus rozhraní  
Poznámka k položce:  
Poznámka k položce: Poznámka k položce: Ultrazvukový měřič tepla a chladu  v otopných systémech; bateriový ; kompaktní, s oddělitelným displejem a 2.čidlem na kabelu 1,5m; M-Bus rozhraní  
Poznámka k položce:  
Poznámka k položce: Poznámka k položce: Ultrazvukový měřič tepla a chladu  v otopných systémech; bateriový ; kompaktní, s oddělitelným displejem a 2.čidlem na kabelu 1,5m; M-Bus rozhraní  
Poznámka k položce:  
Poznámka k položce: Poznámka k položce: Ultrazvukový měřič tepla a chladu  v otopných systémech; bateriový ; kompaktní, s oddělitelným displejem a 2.čidlem na kabelu 1,5m; M-Bus rozhraní</t>
  </si>
  <si>
    <t>R20.1</t>
  </si>
  <si>
    <t>Měřič tepla a chladu; 10,0m3/h</t>
  </si>
  <si>
    <t>Měřič tepla a chladu; 10,0m3/hPoznámka k položce:  
Poznámka k položce: Poznámka k položce: Ultrazvukový měřič tepla a chladu  v otopných systémech; bateriový ; kompaktní, s oddělitelným displejem a 2.čidlem na kabelu 1,5m; M-Bus rozhraní  
Poznámka k položce:  
Poznámka k položce: Poznámka k položce: Ultrazvukový měřič tepla a chladu  v otopných systémech; bateriový ; kompaktní, s oddělitelným displejem a 2.čidlem na kabelu 1,5m; M-Bus rozhraní  
Poznámka k položce:  
Poznámka k položce: Poznámka k položce: Ultrazvukový měřič tepla a chladu  v otopných systémech; bateriový ; kompaktní, s oddělitelným displejem a 2.čidlem na kabelu 1,5m; M-Bus rozhraní  
Poznámka k položce:  
Poznámka k položce: Poznámka k položce: Ultrazvukový měřič tepla a chladu  v otopných systémech; bateriový ; kompaktní, s oddělitelným displejem a 2.čidlem na kabelu 1,5m; M-Bus rozhraní</t>
  </si>
  <si>
    <t>Měřič tepla a chladu; 40,0m3/h</t>
  </si>
  <si>
    <t>Měřič tepla a chladu; 40,0m3/hPoznámka k položce:  
Poznámka k položce: Poznámka k položce: Ultrazvukový měřič tepla a chladu  v otopných systémech; bateriový ; měřící armatura s displejem a vyhodnocovací jednotkou; včetně sady měřících čidel s jímkou; M-Bus rozhraní  
Poznámka k položce:  
Poznámka k položce: Poznámka k položce: Ultrazvukový měřič tepla a chladu  v otopných systémech; bateriový ; měřící armatura s displejem a vyhodnocovací jednotkou; včetně sady měřících čidel s jímkou; M-Bus rozhraní  
Poznámka k položce:  
Poznámka k položce: Poznámka k položce: Ultrazvukový měřič tepla a chladu  v otopných systémech; bateriový ; měřící armatura s displejem a vyhodnocovací jednotkou; včetně sady měřících čidel s jímkou; M-Bus rozhraní  
Poznámka k položce:  
Poznámka k položce: Poznámka k položce: Ultrazvukový měřič tepla a chladu  v otopných systémech; bateriový ; měřící armatura s displejem a vyhodnocovací jednotkou; včetně sady měřících čidel s jímkou; M-Bus rozhraní</t>
  </si>
  <si>
    <t>Regulátor dif.tlaku pro detekci chodu ventilátoru a zanesení filtu</t>
  </si>
  <si>
    <t>Regulátor dif.tlaku pro detekci chodu ventilátoru a zanesení filtuPoznámka k položce:  
Poznámka k položce: Poznámka k položce: Diferenční tlakový spínač pro větrací a klimatizační zařízení, vč. upevnění a odběr.trubiček , 20..300Pa, 1P kontakt 250Vac/ 2A, IP54  
Poznámka k položce:  
Poznámka k položce: Poznámka k položce: Diferenční tlakový spínač pro větrací a klimatizační zařízení, vč. upevnění a odběr.trubiček , 20..300Pa, 1P kontakt 250Vac/ 2A, IP54  
Poznámka k položce:  
Poznámka k položce: Poznámka k položce: Diferenční tlakový spínač pro větrací a klimatizační zařízení, vč. upevnění a odběr.trubiček , 20..300Pa, 1P kontakt 250Vac/ 2A, IP54  
Poznámka k položce:  
Poznámka k položce: Poznámka k položce: Diferenční tlakový spínač pro větrací a klimatizační zařízení, vč. upevnění a odběr.trubiček , 20..300Pa, 1P kontakt 250Vac/ 2A, IP54</t>
  </si>
  <si>
    <t>Regulátor teploty kapilárový - mrazová ochrana</t>
  </si>
  <si>
    <t>Regulátor teploty kapilárový - mrazová ochranaPoznámka k položce:  
Poznámka k položce: Poznámka k položce: Regulátor teploty - mrazová ochrana vodního ohřívače, kapilára 6m upevněná na výměníku, zkušební smyčka, přepínací kontakt 230Vac/6A, IP30, vč. úchytek  
Poznámka k položce:  
Poznámka k položce: Poznámka k položce: Regulátor teploty - mrazová ochrana vodního ohřívače, kapilára 6m upevněná na výměníku, zkušební smyčka, přepínací kontakt 230Vac/6A, IP30, vč. úchytek  
Poznámka k položce:  
Poznámka k položce: Poznámka k položce: Regulátor teploty - mrazová ochrana vodního ohřívače, kapilára 6m upevněná na výměníku, zkušební smyčka, přepínací kontakt 230Vac/6A, IP30, vč. úchytek  
Poznámka k položce:  
Poznámka k položce: Poznámka k položce: Regulátor teploty - mrazová ochrana vodního ohřívače, kapilára 6m upevněná na výměníku, zkušební smyčka, přepínací kontakt 230Vac/6A, IP30, vč. úchytek</t>
  </si>
  <si>
    <t>Regulační ventil trojcestný ; kvs=1,6; DN__; vč.pohonu</t>
  </si>
  <si>
    <t>Regulační ventil trojcestný ; kvs=1,6; DN__; vč.pohonuPoznámka k položce:  
Poznámka k položce: Poznámka k položce: Ventil trojcestný závitový; Regulační ventil pro spojitou regulaci studené a teplé vody nebo vzduchu v uzavřených okruzích, PN10,  teplota média -15 až 150°C, včetně pohonu SUT, 24V~ a šroubení~  
Poznámka k položce:  
Poznámka k položce: Poznámka k položce: Ventil trojcestný závitový; Regulační ventil pro spojitou regulaci studené a teplé vody nebo vzduchu v uzavřených okruzích, PN10,  teplota média -15 až 150°C, včetně pohonu SUT, 24V~ a šroubení~  
Poznámka k položce:  
Poznámka k položce: Poznámka k položce: Ventil trojcestný závitový; Regulační ventil pro spojitou regulaci studené a teplé vody nebo vzduchu v uzavřených okruzích, PN10,  teplota média -15 až 150°C, včetně pohonu SUT, 24V~ a šroubení~  
Poznámka k položce:  
Poznámka k položce: Poznámka k položce: Ventil trojcestný závitový; Regulační ventil pro spojitou regulaci studené a teplé vody nebo vzduchu v uzavřených okruzích, PN10,  teplota média -15 až 150°C, včetně pohonu SUT, 24V~ a šroubení~</t>
  </si>
  <si>
    <t>R30.1</t>
  </si>
  <si>
    <t>Regulační ventil trojcestný ; kvs=2,5; DN__; vč.pohonu</t>
  </si>
  <si>
    <t>Regulační ventil trojcestný ; kvs=2,5; DN__; vč.pohonuPoznámka k položce:  
Poznámka k položce: Poznámka k položce: Ventil trojcestný závitový; Regulační ventil pro spojitou regulaci studené a teplé vody nebo vzduchu v uzavřených okruzích, PN10,  teplota média -15 až 150°C, včetně pohonu SUT, 24V~ a šroubení~  
Poznámka k položce:  
Poznámka k položce: Poznámka k položce: Ventil trojcestný závitový; Regulační ventil pro spojitou regulaci studené a teplé vody nebo vzduchu v uzavřených okruzích, PN10,  teplota média -15 až 150°C, včetně pohonu SUT, 24V~ a šroubení~  
Poznámka k položce:  
Poznámka k položce: Poznámka k položce: Ventil trojcestný závitový; Regulační ventil pro spojitou regulaci studené a teplé vody nebo vzduchu v uzavřených okruzích, PN10,  teplota média -15 až 150°C, včetně pohonu SUT, 24V~ a šroubení~  
Poznámka k položce:  
Poznámka k položce: Poznámka k položce: Ventil trojcestný závitový; Regulační ventil pro spojitou regulaci studené a teplé vody nebo vzduchu v uzavřených okruzích, PN10,  teplota média -15 až 150°C, včetně pohonu SUT, 24V~ a šroubení~</t>
  </si>
  <si>
    <t>Regulační ventil trojcestný ; kvs=6,3; DN__; vč.pohonu</t>
  </si>
  <si>
    <t>Regulační ventil trojcestný ; kvs=6,3; DN__; vč.pohonuPoznámka k položce:  
Poznámka k položce: Poznámka k položce: Ventil trojcestný závitový; Regulační ventil pro spojitou regulaci studené a teplé vody nebo vzduchu v uzavřených okruzích, PN10,  teplota média -15 až 150°C, včetně pohonu SUT, 24V~ a šroubení~  
Poznámka k položce:  
Poznámka k položce: Poznámka k položce: Ventil trojcestný závitový; Regulační ventil pro spojitou regulaci studené a teplé vody nebo vzduchu v uzavřených okruzích, PN10,  teplota média -15 až 150°C, včetně pohonu SUT, 24V~ a šroubení~  
Poznámka k položce:  
Poznámka k položce: Poznámka k položce: Ventil trojcestný závitový; Regulační ventil pro spojitou regulaci studené a teplé vody nebo vzduchu v uzavřených okruzích, PN10,  teplota média -15 až 150°C, včetně pohonu SUT, 24V~ a šroubení~  
Poznámka k položce:  
Poznámka k položce: Poznámka k položce: Ventil trojcestný závitový; Regulační ventil pro spojitou regulaci studené a teplé vody nebo vzduchu v uzavřených okruzích, PN10,  teplota média -15 až 150°C, včetně pohonu SUT, 24V~ a šroubení~</t>
  </si>
  <si>
    <t>Regulační ventil trojcestný ; kvs=10; DN__; vč.pohonu</t>
  </si>
  <si>
    <t>Regulační ventil trojcestný ; kvs=10; DN__; vč.pohonuPoznámka k položce:  
Poznámka k položce: Poznámka k položce: Ventil trojcestný závitový; Regulační ventil pro spojitou regulaci studené a teplé vody nebo vzduchu v uzavřených okruzích, PN10,  teplota média -15 až 150°C, včetně pohonu SUT, 24V~ a šroubení~  
Poznámka k položce:  
Poznámka k položce: Poznámka k položce: Ventil trojcestný závitový; Regulační ventil pro spojitou regulaci studené a teplé vody nebo vzduchu v uzavřených okruzích, PN10,  teplota média -15 až 150°C, včetně pohonu SUT, 24V~ a šroubení~  
Poznámka k položce:  
Poznámka k položce: Poznámka k položce: Ventil trojcestný závitový; Regulační ventil pro spojitou regulaci studené a teplé vody nebo vzduchu v uzavřených okruzích, PN10,  teplota média -15 až 150°C, včetně pohonu SUT, 24V~ a šroubení~  
Poznámka k položce:  
Poznámka k položce: Poznámka k položce: Ventil trojcestný závitový; Regulační ventil pro spojitou regulaci studené a teplé vody nebo vzduchu v uzavřených okruzích, PN10,  teplota média -15 až 150°C, včetně pohonu SUT, 24V~ a šroubení~</t>
  </si>
  <si>
    <t>Regulační ventil trojcestný ; kvs=25; DN__; vč.pohonu</t>
  </si>
  <si>
    <t>Regulační ventil trojcestný ; kvs=25; DN__; vč.pohonuPoznámka k položce:  
Poznámka k položce: Poznámka k položce: Ventil trojcestný závitový; Regulační ventil pro spojitou regulaci studené a teplé vody nebo vzduchu v uzavřených okruzích, PN10,  teplota média -15 až 150°C, včetně pohonu SUT, 24V~ a šroubení~  
Poznámka k položce:  
Poznámka k položce: Poznámka k položce: Ventil trojcestný závitový; Regulační ventil pro spojitou regulaci studené a teplé vody nebo vzduchu v uzavřených okruzích, PN10,  teplota média -15 až 150°C, včetně pohonu SUT, 24V~ a šroubení~  
Poznámka k položce:  
Poznámka k položce: Poznámka k položce: Ventil trojcestný závitový; Regulační ventil pro spojitou regulaci studené a teplé vody nebo vzduchu v uzavřených okruzích, PN10,  teplota média -15 až 150°C, včetně pohonu SUT, 24V~ a šroubení~  
Poznámka k položce:  
Poznámka k položce: Poznámka k položce: Ventil trojcestný závitový; Regulační ventil pro spojitou regulaci studené a teplé vody nebo vzduchu v uzavřených okruzích, PN10,  teplota média -15 až 150°C, včetně pohonu SUT, 24V~ a šroubení~</t>
  </si>
  <si>
    <t>R35a</t>
  </si>
  <si>
    <t>Regulační ventil trojcestný ; kvs=30; DN__; vč.pohonu</t>
  </si>
  <si>
    <t>Regulační ventil trojcestný ; kvs=30; DN__; vč.pohonuPoznámka k položce:  
Poznámka k položce: Poznámka k položce: Ventil trojcestný závitový; Regulační ventil pro spojitou regulaci studené a teplé vody nebo vzduchu v uzavřených okruzích, PN10,  teplota média -15 až 150°C, včetně pohonu SUT, 24V~ a šroubení~  
Poznámka k položce:  
Poznámka k položce: Poznámka k položce: Ventil trojcestný závitový; Regulační ventil pro spojitou regulaci studené a teplé vody nebo vzduchu v uzavřených okruzích, PN10,  teplota média -15 až 150°C, včetně pohonu SUT, 24V~ a šroubení~  
Poznámka k položce:  
Poznámka k položce: Poznámka k položce: Ventil trojcestný závitový; Regulační ventil pro spojitou regulaci studené a teplé vody nebo vzduchu v uzavřených okruzích, PN10,  teplota média -15 až 150°C, včetně pohonu SUT, 24V~ a šroubení~  
Poznámka k položce:  
Poznámka k položce: Poznámka k položce: Ventil trojcestný závitový; Regulační ventil pro spojitou regulaci studené a teplé vody nebo vzduchu v uzavřených okruzích, PN10,  teplota média -15 až 150°C, včetně pohonu SUT, 24V~ a šroubení~</t>
  </si>
  <si>
    <t>Servisní vypínač trojpólový; s  pom.kontaktem; 3x10A</t>
  </si>
  <si>
    <t>Servisní vypínač trojpólový; s  pom.kontaktem; 3x10APoznámka k položce:  
Poznámka k položce: Poznámka k položce: Servisní vypínač 3x230/400V~;16A; s pomocným kontaktem 1Z/1R 250Vac/2A;IP44;  montáž na povrch; vč. montáže a zapojení  
Poznámka k položce:  
Poznámka k položce: Poznámka k položce: Servisní vypínač 3x230/400V~;16A; s pomocným kontaktem 1Z/1R 250Vac/2A;IP44;  montáž na povrch; vč. montáže a zapojení  
Poznámka k položce:  
Poznámka k položce: Poznámka k položce: Servisní vypínač 3x230/400V~;16A; s pomocným kontaktem 1Z/1R 250Vac/2A;IP44;  montáž na povrch; vč. montáže a zapojení  
Poznámka k položce:  
Poznámka k položce: Poznámka k položce: Servisní vypínač 3x230/400V~;16A; s pomocným kontaktem 1Z/1R 250Vac/2A;IP44;  montáž na povrch; vč. montáže a zapojení</t>
  </si>
  <si>
    <t>R37a</t>
  </si>
  <si>
    <t>Servisní vypínač trojpólový; s  pom.kontaktem, 3x32A</t>
  </si>
  <si>
    <t>Servisní vypínač trojpólový; s  pom.kontaktem, 3x32APoznámka k položce:  
Poznámka k položce: Poznámka k položce: Servisní vypínač 3x230/400V~;32A; s pomocným kontaktem 1Z/1R 250Vac/2A;IP44;  montáž na povrch; vč. montáže a zapojení  
Poznámka k položce:  
Poznámka k položce: Poznámka k položce: Servisní vypínač 3x230/400V~;32A; s pomocným kontaktem 1Z/1R 250Vac/2A;IP44;  montáž na povrch; vč. montáže a zapojení  
Poznámka k položce:  
Poznámka k položce: Poznámka k položce: Servisní vypínač 3x230/400V~;32A; s pomocným kontaktem 1Z/1R 250Vac/2A;IP44;  montáž na povrch; vč. montáže a zapojení  
Poznámka k položce:  
Poznámka k položce: Poznámka k položce: Servisní vypínač 3x230/400V~;32A; s pomocným kontaktem 1Z/1R 250Vac/2A;IP44;  montáž na povrch; vč. montáže a zapojení</t>
  </si>
  <si>
    <t>topný kabel  pro  2x potrubí DN150 délky 47m</t>
  </si>
  <si>
    <t>topný kabel  pro  2x potrubí DN150 délky 47mPoznámka k položce:  
Poznámka k položce: Poznámka k položce: samoregulační topný  kabel 10W/m v délce 27m, pro ochranu potrubí proti zamrznutí  
Poznámka k položce:  
Poznámka k položce: Poznámka k položce: samoregulační topný  kabel 10W/m v délce 27m, pro ochranu potrubí proti zamrznutí  
Poznámka k položce:  
Poznámka k položce: Poznámka k položce: samoregulační topný  kabel 10W/m v délce 27m, pro ochranu potrubí proti zamrznutí  
Poznámka k položce:  
Poznámka k položce: Poznámka k položce: samoregulační topný  kabel 10W/m v délce 27m, pro ochranu potrubí proti zamrznutí</t>
  </si>
  <si>
    <t>Připojení cizího zařízení s kom.linkou M-BUS</t>
  </si>
  <si>
    <t>Připojení cizího zařízení s kom.linkou M-BUSPoznámka k položce:  
Poznámka k položce: Poznámka k položce: Připojení cizího zařízení s kom.linkou M-BUS  
Poznámka k položce:  
Poznámka k položce: Poznámka k položce: Připojení cizího zařízení s kom.linkou M-BUS  
Poznámka k položce:  
Poznámka k položce: Poznámka k položce: Připojení cizího zařízení s kom.linkou M-BUS  
Poznámka k položce:  
Poznámka k položce: Poznámka k položce: Připojení cizího zařízení s kom.linkou M-BUS</t>
  </si>
  <si>
    <t>Připojení motoru čerpadla, 1x230V;do 0,5kW;</t>
  </si>
  <si>
    <t>Připojení motoru čerpadla, 1x230V;do 0,5kW;Poznámka k položce:  
Poznámka k položce: Poznámka k položce: Připojení motoru čerpadla, 1x230V;do 0,5kW; signál vypnutí, napájení, ovládání, signál chod/porucha  
Poznámka k položce:  
Poznámka k položce: Poznámka k položce: Připojení motoru čerpadla, 1x230V;do 0,5kW; signál vypnutí, napájení, ovládání, signál chod/porucha  
Poznámka k položce:  
Poznámka k položce: Poznámka k položce: Připojení motoru čerpadla, 1x230V;do 0,5kW; signál vypnutí, napájení, ovládání, signál chod/porucha  
Poznámka k položce:  
Poznámka k položce: Poznámka k položce: Připojení motoru čerpadla, 1x230V;do 0,5kW; signál vypnutí, napájení, ovládání, signál chod/porucha</t>
  </si>
  <si>
    <t>Připojení motoru čerpadla, 3x230/400V; 22kW; s EC/Frekv.měničem</t>
  </si>
  <si>
    <t>Připojení motoru čerpadla, 3x230/400V; 22kW; s EC/Frekv.měničemPoznámka k položce:  
Poznámka k položce: Poznámka k položce: Připojení motoru ventilátoru, 230V;do 2,2kW; napájení, ovládání, signál chod/porucha  
Poznámka k položce:  
Poznámka k položce: Poznámka k položce: Připojení motoru ventilátoru, 230V;do 2,2kW; napájení, ovládání, signál chod/porucha  
Poznámka k položce:  
Poznámka k položce: Poznámka k položce: Připojení motoru ventilátoru, 230V;do 2,2kW; napájení, ovládání, signál chod/porucha  
Poznámka k položce:  
Poznámka k položce: Poznámka k položce: Připojení motoru ventilátoru, 230V;do 2,2kW; napájení, ovládání, signál chod/porucha</t>
  </si>
  <si>
    <t>R42a</t>
  </si>
  <si>
    <t>Připojení motoru ventilátoru/čerpadla, 3x230/400V;do 5kW; s EC/Frekv.měničem</t>
  </si>
  <si>
    <t>Připojení motoru ventilátoru/čerpadla, 3x230/400V;do 5kW; s EC/Frekv.měničemPoznámka k položce:  
Poznámka k položce: Poznámka k položce: Připojení motoru čerpadla/ventilátoru, 3x230/400V;do 5kW; s EC/Ffrekv.měničem; napájení, ovládání, signál chod/porucha, signál vypnutí servis.vypínače.  FM je součástí dodávky RTCH/VZT  
Poznámka k položce:  
Poznámka k položce: Poznámka k položce: Připojení motoru čerpadla/ventilátoru, 3x230/400V;do 5kW; s EC/Ffrekv.měničem; napájení, ovládání, signál chod/porucha, signál vypnutí servis.vypínače.  FM je součástí dodávky RTCH/VZT  
Poznámka k položce:  
Poznámka k položce: Poznámka k položce: Připojení motoru čerpadla/ventilátoru, 3x230/400V;do 5kW; s EC/Ffrekv.měničem; napájení, ovládání, signál chod/porucha, signál vypnutí servis.vypínače.  FM je součástí dodávky RTCH/VZT  
Poznámka k položce:  
Poznámka k položce: Poznámka k položce: Připojení motoru čerpadla/ventilátoru, 3x230/400V;do 5kW; s EC/Ffrekv.měničem; napájení, ovládání, signál chod/porucha, signál vypnutí servis.vypínače.  FM je součástí dodávky RTCH/VZT</t>
  </si>
  <si>
    <t>Připojení bezpot.kontaktu (chod/porucha) do systému MaR (sum.porucha SPLIT,Dv.clona,…)</t>
  </si>
  <si>
    <t>Připojení bezpot.kontaktu (chod/porucha) do systému MaR (sum.porucha SPLIT,Dv.clona,…)Poznámka k položce:  
Poznámka k položce: Poznámka k položce: Připojení bezpot. signalizačního kontaktu  na svorkách zařízení TZB  
Poznámka k položce:  
Poznámka k položce: Poznámka k položce: Připojení bezpot. signalizačního kontaktu  na svorkách zařízení TZB  
Poznámka k položce:  
Poznámka k položce: Poznámka k položce: Připojení bezpot. signalizačního kontaktu  na svorkách zařízení TZB  
Poznámka k položce:  
Poznámka k položce: Poznámka k položce: Připojení bezpot. signalizačního kontaktu  na svorkách zařízení TZB</t>
  </si>
  <si>
    <t>R55128080</t>
  </si>
  <si>
    <t>Mezipřírubová klapka DN150 pro okruhy vytápění a chlazení -10..+90`C; s elektrickým pohonem 230V~; 3P; IP67 - zapojení  pohonu klapky do ŘS chladící jednotky kl</t>
  </si>
  <si>
    <t>Mezipřírubová klapka DN150 pro okruhy vytápění a chlazení -10..+90`C; s elektrickým pohonem 230V~; 3P; IP67 - zapojení  pohonu klapky do ŘS chladící jednotky klapka s pohonem je součástí dodávky profe</t>
  </si>
  <si>
    <t>Mezipřírubová klapka DN150 pro okruhy vytápění a chlazení -10..+90`C; s elektrickým pohonem 230V~; 3P; IP67 - zapojení  pohonu klapky do ŘS chladící jednotky klapka s pohonem je součástí dodávky profeMezipřírubová klapka DN150 pro okruhy vytápění a chlazení -10..+90`C; s elektrickým pohonem 230V~; 3P; IP67 - zapojení pohonu klapky do ŘS chladící jednotky klapka s pohonem je součástí dodávky profese RTCH  
Mezipřírubová klapka DN150 pro okruhy vytápění a chlazení -10..+90`C; s elektrickým pohonem 230V~; 3P; IP67 - zapojení pohonu klapky do ŘS chladící jednotky klapka s pohonem je součástí dodávky profese RTCH  
Mezipřírubová klapka DN150 pro okruhy vytápění a chlazení -10..+90`C; s elektrickým pohonem 230V~; 3P; IP67 - zapojení pohonu klapky do ŘS chladící jednotky klapka s pohonem je součástí dodávky profese RTCH  
Mezipřírubová klapka DN150 pro okruhy vytápění a chlazení -10..+90`C; s elektrickým pohonem 230V~; 3P; IP67 - zapojení pohonu klapky do ŘS chladící jednotky klapka s pohonem je součástí dodávky profese RTCH</t>
  </si>
  <si>
    <t>Kabely a trasy</t>
  </si>
  <si>
    <t>34111254</t>
  </si>
  <si>
    <t>kabel silový oheň retardující bezhalogenový bez funkční schopnosti při požáru jádro Cu 0,6/1kV (N2XH) 2x1,5mm2</t>
  </si>
  <si>
    <t>kabel silový oheň retardující bezhalogenový bez funkční schopnosti při požáru jádro Cu 0,6/1kV (N2XH) 2x1,5mm2Poznámka k položce:  
Poznámka k položce: N2XH, průměr kabelu 11,5mm  
Poznámka k položce:  
Poznámka k položce: N2XH, průměr kabelu 11,5mm  
Poznámka k položce:  
Poznámka k položce: N2XH, průměr kabelu 11,5mm  
Poznámka k položce:  
Poznámka k položce: N2XH, průměr kabelu 11,5mm</t>
  </si>
  <si>
    <t>34111123</t>
  </si>
  <si>
    <t>kabel silový oheň retardující bezhalogenový bez funkční schopnosti při požáru třída reakce na oheň B2cas1d1a1 jádro Cu 0,6/1kV (1-CXKH-R B2) 3x1,5mm2</t>
  </si>
  <si>
    <t>kabel silový oheň retardující bezhalogenový bez funkční schopnosti při požáru třída reakce na oheň B2cas1d1a1 jádro Cu 0,6/1kV (1-CXKH-R B2) 3x1,5mm2Poznámka k položce:  
Poznámka k položce: 1-CXKH-R B2 B2cas1d1a1, průměr kabelu 10,2mm  
Poznámka k položce:  
Poznámka k položce: 1-CXKH-R B2 B2cas1d1a1, průměr kabelu 10,2mm  
Poznámka k položce:  
Poznámka k položce: 1-CXKH-R B2 B2cas1d1a1, průměr kabelu 10,2mm  
Poznámka k položce:  
Poznámka k položce: 1-CXKH-R B2 B2cas1d1a1, průměr kabelu 10,2mm</t>
  </si>
  <si>
    <t>34143189</t>
  </si>
  <si>
    <t>kabel ovládací flexibilní stíněný Cu opletením jádro Cu lanované izolace PVC plášť PVC 300/500V (CMFM) 4x1,50mm2</t>
  </si>
  <si>
    <t>kabel ovládací flexibilní stíněný Cu opletením jádro Cu lanované izolace PVC plášť PVC 300/500V (CMFM) 4x1,50mm2Poznámka k položce:  
Poznámka k položce: CMFM, průměr kabelu 8,3mm  
Poznámka k položce:  
Poznámka k položce: CMFM, průměr kabelu 8,3mm  
Poznámka k položce:  
Poznámka k položce: CMFM, průměr kabelu 8,3mm  
Poznámka k položce:  
Poznámka k položce: CMFM, průměr kabelu 8,3mm</t>
  </si>
  <si>
    <t>34111162</t>
  </si>
  <si>
    <t>kabel silový oheň retardující bezhalogenový bez funkční schopnosti při požáru třída reakce na oheň B2cas1d1a1 jádro Cu 0,6/1kV (1-CXKH-R B2) 5x1,5mm2</t>
  </si>
  <si>
    <t>kabel silový oheň retardující bezhalogenový bez funkční schopnosti při požáru třída reakce na oheň B2cas1d1a1 jádro Cu 0,6/1kV (1-CXKH-R B2) 5x1,5mm2Poznámka k položce:  
Poznámka k položce: 1-CXKH-R B2 B2cas1d1a1, průměr kabelu 11,9mm  
Poznámka k položce:  
Poznámka k položce: 1-CXKH-R B2 B2cas1d1a1, průměr kabelu 11,9mm  
Poznámka k položce:  
Poznámka k položce: 1-CXKH-R B2 B2cas1d1a1, průměr kabelu 11,9mm  
Poznámka k položce:  
Poznámka k položce: 1-CXKH-R B2 B2cas1d1a1, průměr kabelu 11,9mm</t>
  </si>
  <si>
    <t>34111177</t>
  </si>
  <si>
    <t>kabel silový oheň retardující bezhalogenový bez funkční schopnosti při požáru třída reakce na oheň B2cas1d1a1 jádro Cu 0,6/1kV (1-CXKH-R B2) 7x1,5mm2</t>
  </si>
  <si>
    <t>kabel silový oheň retardující bezhalogenový bez funkční schopnosti při požáru třída reakce na oheň B2cas1d1a1 jádro Cu 0,6/1kV (1-CXKH-R B2) 7x1,5mm2Poznámka k položce:  
Poznámka k položce: 1-CXKH-R B2 B2cas1d1a1, průměr kabelu 12,9mm  
Poznámka k položce:  
Poznámka k položce: 1-CXKH-R B2 B2cas1d1a1, průměr kabelu 12,9mm  
Poznámka k položce:  
Poznámka k položce: 1-CXKH-R B2 B2cas1d1a1, průměr kabelu 12,9mm  
Poznámka k položce:  
Poznámka k položce: 1-CXKH-R B2 B2cas1d1a1, průměr kabelu 12,9mm</t>
  </si>
  <si>
    <t>PKB.727018</t>
  </si>
  <si>
    <t>PRAFlaSafe X-J 4x6 RE</t>
  </si>
  <si>
    <t>KM</t>
  </si>
  <si>
    <t>PRAFlaSafe X-J 4x6 REPRAFlaSafe X-J 4x6 RE  
PRAFlaSafe X-J 4x6 RE  
PRAFlaSafe X-J 4x6 RE  
PRAFlaSafe X-J 4x6 RE</t>
  </si>
  <si>
    <t>PKB.723686</t>
  </si>
  <si>
    <t>PRAFlaCom F 1x2x0,8</t>
  </si>
  <si>
    <t>PRAFlaCom F 1x2x0,8PRAFlaCom F 1x2x0,8  
PRAFlaCom F 1x2x0,8  
PRAFlaCom F 1x2x0,8  
PRAFlaCom F 1x2x0,8</t>
  </si>
  <si>
    <t>PKB.724232</t>
  </si>
  <si>
    <t>PRAFlaCom F 2x2x0,8</t>
  </si>
  <si>
    <t>PRAFlaCom F 2x2x0,8PRAFlaCom F 2x2x0,8  
PRAFlaCom F 2x2x0,8  
PRAFlaCom F 2x2x0,8  
PRAFlaCom F 2x2x0,8</t>
  </si>
  <si>
    <t>PKB.723688</t>
  </si>
  <si>
    <t>PRAFlaCom F 3x2x0,8</t>
  </si>
  <si>
    <t>PRAFlaCom F 3x2x0,8PRAFlaCom F 3x2x0,8  
PRAFlaCom F 3x2x0,8  
PRAFlaCom F 3x2x0,8  
PRAFlaCom F 3x2x0,8</t>
  </si>
  <si>
    <t>741122201</t>
  </si>
  <si>
    <t>Montáž kabel Cu plný kulatý žíla 2x1,5 až 6 mm2 uložený volně (např. CYKY)</t>
  </si>
  <si>
    <t>Montáž kabel Cu plný kulatý žíla 2x1,5 až 6 mm2 uložený volně (např. CYKY)Montáž kabelů měděných bez ukončení uložených volně nebo v liště plných kulatých (např. CYKY) počtu a průřezu žil 2x1,5 až 6 mm2  
https://podminky.urs.cz/item/CS_URS_2024_01/741122201  
Montáž kabelů měděných bez ukončení uložených volně nebo v liště plných kulatých (např. CYKY) počtu a průřezu žil 2x1,5 až 6 mm2  
https://podminky.urs.cz/item/CS_URS_2024_01/741122201  
Montáž kabelů měděných bez ukončení uložených volně nebo v liště plných kulatých (např. CYKY) počtu a průřezu žil 2x1,5 až 6 mm2  
https://podminky.urs.cz/item/CS_URS_2024_01/741122201  
Montáž kabelů měděných bez ukončení uložených volně nebo v liště plných kulatých (např. CYKY) počtu a průřezu žil 2x1,5 až 6 mm2  
https://podminky.urs.cz/item/CS_URS_2024_01/741122201</t>
  </si>
  <si>
    <t>741122011</t>
  </si>
  <si>
    <t>Montáž kabel Cu bez ukončení uložený pod omítku plný kulatý 2x1,5 až 2,5 mm2 (např. CYKY)</t>
  </si>
  <si>
    <t>Montáž kabel Cu bez ukončení uložený pod omítku plný kulatý 2x1,5 až 2,5 mm2 (např. CYKY)Montáž kabelů měděných bez ukončení uložených pod omítku plných kulatých (např. CYKY), počtu a průřezu žil 2x1,5 až 2,5 mm2  
https://podminky.urs.cz/item/CS_URS_2024_01/741122011  
Montáž kabelů měděných bez ukončení uložených pod omítku plných kulatých (např. CYKY), počtu a průřezu žil 2x1,5 až 2,5 mm2  
https://podminky.urs.cz/item/CS_URS_2024_01/741122011  
Montáž kabelů měděných bez ukončení uložených pod omítku plných kulatých (např. CYKY), počtu a průřezu žil 2x1,5 až 2,5 mm2  
https://podminky.urs.cz/item/CS_URS_2024_01/741122011  
Montáž kabelů měděných bez ukončení uložených pod omítku plných kulatých (např. CYKY), počtu a průřezu žil 2x1,5 až 2,5 mm2  
https://podminky.urs.cz/item/CS_URS_2024_01/741122011</t>
  </si>
  <si>
    <t>210813071</t>
  </si>
  <si>
    <t>Montáž kabelu Cu plného nebo laněného do 1 kV žíly 7x1,5 až 2,5 mm2 (např. CYKY) bez ukončení uloženého pevně</t>
  </si>
  <si>
    <t>Montáž kabelu Cu plného nebo laněného do 1 kV žíly 7x1,5 až 2,5 mm2 (např. CYKY) bez ukončení uloženého pevněMontáž izolovaných kabelů měděných do 1 kV bez ukončení plných nebo laněných kulatých (např. CYKY, CHKE-R) uložených pevně počtu a průřezu žil 7x1,5 až 2,5 mm2  
https://podminky.urs.cz/item/CS_URS_2024_01/210813071  
Montáž izolovaných kabelů měděných do 1 kV bez ukončení plných nebo laněných kulatých (např. CYKY, CHKE-R) uložených pevně počtu a průřezu žil 7x1,5 až 2,5 mm2  
https://podminky.urs.cz/item/CS_URS_2024_01/210813071  
Montáž izolovaných kabelů měděných do 1 kV bez ukončení plných nebo laněných kulatých (např. CYKY, CHKE-R) uložených pevně počtu a průřezu žil 7x1,5 až 2,5 mm2  
https://podminky.urs.cz/item/CS_URS_2024_01/210813071  
Montáž izolovaných kabelů měděných do 1 kV bez ukončení plných nebo laněných kulatých (např. CYKY, CHKE-R) uložených pevně počtu a průřezu žil 7x1,5 až 2,5 mm2  
https://podminky.urs.cz/item/CS_URS_2024_01/210813071</t>
  </si>
  <si>
    <t>34575491</t>
  </si>
  <si>
    <t>žlab kabelový pozinkovaný 2m/ks 50x62</t>
  </si>
  <si>
    <t>žlab kabelový pozinkovaný 2m/ks 50x62žlab kabelový pozinkovaný 2m/ks 50x62  
žlab kabelový pozinkovaný 2m/ks 50x62  
žlab kabelový pozinkovaný 2m/ks 50x62  
žlab kabelový pozinkovaný 2m/ks 50x62</t>
  </si>
  <si>
    <t>34575492</t>
  </si>
  <si>
    <t>žlab kabelový pozinkovaný 2m/ks 50x125</t>
  </si>
  <si>
    <t>žlab kabelový pozinkovaný 2m/ks 50x125žlab kabelový pozinkovaný 2m/ks 50x125  
žlab kabelový pozinkovaný 2m/ks 50x125  
žlab kabelový pozinkovaný 2m/ks 50x125  
žlab kabelový pozinkovaný 2m/ks 50x125</t>
  </si>
  <si>
    <t>34575494</t>
  </si>
  <si>
    <t>žlab kabelový pozinkovaný 2m/ks 50x250</t>
  </si>
  <si>
    <t>žlab kabelový pozinkovaný 2m/ks 50x250žlab kabelový pozinkovaný 2m/ks 50x250  
žlab kabelový pozinkovaný 2m/ks 50x250  
žlab kabelový pozinkovaný 2m/ks 50x250  
žlab kabelový pozinkovaný 2m/ks 50x250</t>
  </si>
  <si>
    <t>34575002</t>
  </si>
  <si>
    <t>víko žlabu pozinkované 2m/ks š 62mm</t>
  </si>
  <si>
    <t>víko žlabu pozinkované 2m/ks š 62mmvíko žlabu pozinkované 2m/ks š 62mm  
víko žlabu pozinkované 2m/ks š 62mm  
víko žlabu pozinkované 2m/ks š 62mm  
víko žlabu pozinkované 2m/ks š 62mm</t>
  </si>
  <si>
    <t>34575003</t>
  </si>
  <si>
    <t>víko žlabu pozinkované 2m/ks š 125mm</t>
  </si>
  <si>
    <t>víko žlabu pozinkované 2m/ks š 125mmvíko žlabu pozinkované 2m/ks š 125mm  
víko žlabu pozinkované 2m/ks š 125mm  
víko žlabu pozinkované 2m/ks š 125mm  
víko žlabu pozinkované 2m/ks š 125mm</t>
  </si>
  <si>
    <t>34575004</t>
  </si>
  <si>
    <t>víko žlabu pozinkované 2m/ks š 250mm</t>
  </si>
  <si>
    <t>víko žlabu pozinkované 2m/ks š 250mmvíko žlabu pozinkované 2m/ks š 250mm  
víko žlabu pozinkované 2m/ks š 250mm  
víko žlabu pozinkované 2m/ks š 250mm  
víko žlabu pozinkované 2m/ks š 250mm</t>
  </si>
  <si>
    <t>R15441042.1</t>
  </si>
  <si>
    <t>konzola nosného roštu A60 pozink</t>
  </si>
  <si>
    <t>konzola nosného roštu A60 pozinkkonzola nosného roštu A60 pozink  
konzola nosného roštu A60 pozink  
konzola nosného roštu A60 pozink  
konzola nosného roštu A60 pozink</t>
  </si>
  <si>
    <t>R15441045.1</t>
  </si>
  <si>
    <t>konzola nosného roštu A120 pozink</t>
  </si>
  <si>
    <t>konzola nosného roštu A120 pozinkkonzola nosného roštu A120 pozink  
konzola nosného roštu A120 pozink  
konzola nosného roštu A120 pozink  
konzola nosného roštu A120 pozink</t>
  </si>
  <si>
    <t>R15441057.1</t>
  </si>
  <si>
    <t>konzola nosného roštu A250 pozink</t>
  </si>
  <si>
    <t>konzola nosného roštu A250 pozinkkonzola nosného roštu A250 pozink  
konzola nosného roštu A250 pozink  
konzola nosného roštu A250 pozink  
konzola nosného roštu A250 pozink</t>
  </si>
  <si>
    <t>767491001</t>
  </si>
  <si>
    <t>Montáž konzol roštu fasád a stěn do zdiva nebo lehčeného betonu tvaru "A" pro uchycení vodorovného profilu roštu</t>
  </si>
  <si>
    <t>Montáž konzol roštu fasád a stěn do zdiva nebo lehčeného betonu tvaru 'A' pro uchycení vodorovného profilu roštuMontáž nosného roštu fasád a stěn konzol kovových tvaru 'A' pro uchycení vodorovného profilu roštu, kotvených do zdiva nebo lehčeného betonu  
https://podminky.urs.cz/item/CS_URS_2024_01/767491001  
Montáž nosného roštu fasád a stěn konzol kovových tvaru 'A' pro uchycení vodorovného profilu roštu, kotvených do zdiva nebo lehčeného betonu  
https://podminky.urs.cz/item/CS_URS_2024_01/767491001  
Montáž nosného roštu fasád a stěn konzol kovových tvaru 'A' pro uchycení vodorovného profilu roštu, kotvených do zdiva nebo lehčeného betonu  
https://podminky.urs.cz/item/CS_URS_2024_01/767491001  
Montáž nosného roštu fasád a stěn konzol kovových tvaru 'A' pro uchycení vodorovného profilu roštu, kotvených do zdiva nebo lehčeného betonu  
https://podminky.urs.cz/item/CS_URS_2024_01/767491001</t>
  </si>
  <si>
    <t>Montáž kabelového žlabu pro slaboproud šířky do 150 mm</t>
  </si>
  <si>
    <t>Montáž kabelového žlabu pro slaboproud šířky do 150 mmMontáž kabelového žlabu šířky do 150 mm  
https://podminky.urs.cz/item/CS_URS_2024_01/742110102  
Montáž kabelového žlabu šířky do 150 mm  
https://podminky.urs.cz/item/CS_URS_2024_01/742110102  
Montáž kabelového žlabu šířky do 150 mm  
https://podminky.urs.cz/item/CS_URS_2024_01/742110102  
Montáž kabelového žlabu šířky do 150 mm  
https://podminky.urs.cz/item/CS_URS_2024_01/742110102</t>
  </si>
  <si>
    <t>742110104</t>
  </si>
  <si>
    <t>Montáž kabelového žlabu pro slaboproud šířky přes 150 do 250 mm</t>
  </si>
  <si>
    <t>Montáž kabelového žlabu pro slaboproud šířky přes 150 do 250 mmMontáž kabelového žlabu šířky přes 150 do 250 mm  
https://podminky.urs.cz/item/CS_URS_2024_01/742110104  
Montáž kabelového žlabu šířky přes 150 do 250 mm  
https://podminky.urs.cz/item/CS_URS_2024_01/742110104  
Montáž kabelového žlabu šířky přes 150 do 250 mm  
https://podminky.urs.cz/item/CS_URS_2024_01/742110104  
Montáž kabelového žlabu šířky přes 150 do 250 mm  
https://podminky.urs.cz/item/CS_URS_2024_01/742110104</t>
  </si>
  <si>
    <t>34571051</t>
  </si>
  <si>
    <t>trubka elektroinstalační ohebná EN 500 86-1141 (chránička) D 22,9/28,5mm</t>
  </si>
  <si>
    <t>trubka elektroinstalační ohebná EN 500 86-1141 (chránička) D 22,9/28,5mmtrubka elektroinstalační ohebná EN 500 86-1141 (chránička) D 22,9/28,5mm  
trubka elektroinstalační ohebná EN 500 86-1141 (chránička) D 22,9/28,5mm  
trubka elektroinstalační ohebná EN 500 86-1141 (chránička) D 22,9/28,5mm  
trubka elektroinstalační ohebná EN 500 86-1141 (chránička) D 22,9/28,5mm</t>
  </si>
  <si>
    <t>741920114.HLT</t>
  </si>
  <si>
    <t>Ucpávka prostupu tmel CP 611A kabelové chráničky D přes 30 do 40 mm stěnou tl 100 mm požární odolnost EI 90</t>
  </si>
  <si>
    <t>Ucpávka prostupu tmel CP 611A kabelové chráničky D přes 30 do 40 mm stěnou tl 100 mm požární odolnost EI 90Ucpávka prostupu tmel CP 611A kabelové chráničky D přes 30 do 40 mm stěnou tl 100 mm požární odolnost EI 90  
Ucpávka prostupu tmel CP 611A kabelové chráničky D přes 30 do 40 mm stěnou tl 100 mm požární odolnost EI 90  
Ucpávka prostupu tmel CP 611A kabelové chráničky D přes 30 do 40 mm stěnou tl 100 mm požární odolnost EI 90  
Ucpávka prostupu tmel CP 611A kabelové chráničky D přes 30 do 40 mm stěnou tl 100 mm požární odolnost EI 90</t>
  </si>
  <si>
    <t>Atesty a revize</t>
  </si>
  <si>
    <t>Atesty a revizePoznámka k položce:  
Poznámka k položce: Poznámka k položce: Náklady zhotovitele, související s prováděním zkoušek a revizí předepsaných technickými normami nebo objednatelem a které jsou pro provedení díla nezbytné.  
Poznámka k položce:  
Poznámka k položce: Poznámka k položce: Náklady zhotovitele, související s prováděním zkoušek a revizí předepsaných technickými normami nebo objednatelem a které jsou pro provedení díla nezbytné.  
Poznámka k položce:  
Poznámka k položce: Poznámka k položce: Náklady zhotovitele, související s prováděním zkoušek a revizí předepsaných technickými normami nebo objednatelem a které jsou pro provedení díla nezbytné.  
Poznámka k položce:  
Poznámka k položce: Poznámka k položce: Náklady zhotovitele, související s prováděním zkoušek a revizí předepsaných technickými normami nebo objednatelem a které jsou pro provedení díla nezbytné.</t>
  </si>
  <si>
    <t>091960002R</t>
  </si>
  <si>
    <t>Integrace do DDTSIntegrace do DDTS včetně dílenské dokumentace  
Integrace do DDTS včetně dílenské dokumentace  
Integrace do DDTS včetně dílenské dokumentace  
Integrace do DDTS včetně dílenské dokumentace</t>
  </si>
  <si>
    <t>R015631.907.999</t>
  </si>
  <si>
    <t>Demontáž/vybourání stávajících zařízení pro měření a regulaci</t>
  </si>
  <si>
    <t xml:space="preserve">  SO 07-71-07.01</t>
  </si>
  <si>
    <t>Architektonicko-stavební řešení</t>
  </si>
  <si>
    <t>SO 07-71-07.01</t>
  </si>
  <si>
    <t>113106022</t>
  </si>
  <si>
    <t>Rozebrání dlažeb při překopech komunikací pro pěší z kamenných dlaždic ručně</t>
  </si>
  <si>
    <t>dle tabulky kamenických výrobků - KA/19 31*2 =62.000 [A] 
Celkem 62=62.000 [B]</t>
  </si>
  <si>
    <t>Rozebrání dlažeb při překopech komunikací pro pěší z kamenných dlaždic ručněRozebrání dlažeb a dílců při překopech inženýrských sítí spřemístěním hmot na skládku na vzdálenost do 3 m nebo snaložením na dopravní prostředek ručně komunikací pro pěší složem zkameniva nebo živice a s výplní spár zkamenných dlaždic nebo desek  
https://podminky.urs.cz/item/CS_URS_2024_01/113106022  
Rozebrání dlažeb a dílců při překopech inženýrských sítí spřemístěním hmot na skládku na vzdálenost do 3 m nebo snaložením na dopravní prostředek ručně komunikací pro pěší složem zkameniva nebo živice a s výplní spár zkamenných dlaždic nebo desek  
https://podminky.urs.cz/item/CS_URS_2024_01/113106022  
Rozebrání dlažeb a dílců při překopech inženýrských sítí spřemístěním hmot na skládku na vzdálenost do 3 m nebo snaložením na dopravní prostředek ručně komunikací pro pěší složem zkameniva nebo živice a s výplní spár zkamenných dlaždic nebo desek  
https://podminky.urs.cz/item/CS_URS_2024_01/113106022  
Rozebrání dlažeb a dílců při překopech inženýrských sítí spřemístěním hmot na skládku na vzdálenost do 3 m nebo snaložením na dopravní prostředek ručně komunikací pro pěší složem zkameniva nebo živice a s výplní spár zkamenných dlaždic nebo desek  
https://podminky.urs.cz/item/CS_URS_2024_01/113106022</t>
  </si>
  <si>
    <t>113106061</t>
  </si>
  <si>
    <t>Rozebrání dlažeb při překopech vozovek z drobných kostek s ložem z kameniva ručně</t>
  </si>
  <si>
    <t>dle tabulky kamenických výrobků - KA/20 20*2*2.25 =90.000 [A] 
Celkem 90=90.000 [B]</t>
  </si>
  <si>
    <t>Rozebrání dlažeb při překopech vozovek z drobných kostek s ložem z kameniva ručněRozebrání dlažeb a dílců při překopech inženýrských sítí spřemístěním hmot na skládku na vzdálenost do 3 m nebo snaložením na dopravní prostředek ručně vozovek a ploch, sjakoukoliv výplní spár zdrobných kostek nebo odseků s ložem zkameniva těženého  
https://podminky.urs.cz/item/CS_URS_2024_01/113106061  
Rozebrání dlažeb a dílců při překopech inženýrských sítí spřemístěním hmot na skládku na vzdálenost do 3 m nebo snaložením na dopravní prostředek ručně vozovek a ploch, sjakoukoliv výplní spár zdrobných kostek nebo odseků s ložem zkameniva těženého  
https://podminky.urs.cz/item/CS_URS_2024_01/113106061  
Rozebrání dlažeb a dílců při překopech inženýrských sítí spřemístěním hmot na skládku na vzdálenost do 3 m nebo snaložením na dopravní prostředek ručně vozovek a ploch, sjakoukoliv výplní spár zdrobných kostek nebo odseků s ložem zkameniva těženého  
https://podminky.urs.cz/item/CS_URS_2024_01/113106061  
Rozebrání dlažeb a dílců při překopech inženýrských sítí spřemístěním hmot na skládku na vzdálenost do 3 m nebo snaložením na dopravní prostředek ručně vozovek a ploch, sjakoukoliv výplní spár zdrobných kostek nebo odseků s ložem zkameniva těženého  
https://podminky.urs.cz/item/CS_URS_2024_01/113106061</t>
  </si>
  <si>
    <t>113107112</t>
  </si>
  <si>
    <t>Odstranění podkladu z kameniva těženého tl přes 100 do 200 mm ručně</t>
  </si>
  <si>
    <t>dle tabulky kamenických výrobků - KA/19 31*2 =62.000 [A] 
dle tabulky kamenických výrobků - KA/20 20*2 =40.000 [B] 
''Součet  
Celkem 102=102.000 [C]</t>
  </si>
  <si>
    <t>Odstranění podkladu z kameniva těženého tl přes 100 do 200 mm ručněOdstranění podkladů nebo krytů ručně spřemístěním hmot na skládku na vzdálenost do 3 m nebo s naložením na dopravní prostředek zkameniva těženého, o tl. vrstvy přes 100 do 200 mm  
https://podminky.urs.cz/item/CS_URS_2024_01/113107112  
Odstranění podkladů nebo krytů ručně spřemístěním hmot na skládku na vzdálenost do 3 m nebo s naložením na dopravní prostředek zkameniva těženého, o tl. vrstvy přes 100 do 200 mm  
https://podminky.urs.cz/item/CS_URS_2024_01/113107112  
Odstranění podkladů nebo krytů ručně spřemístěním hmot na skládku na vzdálenost do 3 m nebo s naložením na dopravní prostředek zkameniva těženého, o tl. vrstvy přes 100 do 200 mm  
https://podminky.urs.cz/item/CS_URS_2024_01/113107112  
Odstranění podkladů nebo krytů ručně spřemístěním hmot na skládku na vzdálenost do 3 m nebo s naložením na dopravní prostředek zkameniva těženého, o tl. vrstvy přes 100 do 200 mm  
https://podminky.urs.cz/item/CS_URS_2024_01/113107112</t>
  </si>
  <si>
    <t>113107125</t>
  </si>
  <si>
    <t>Odstranění podkladu z kameniva drceného tl přes 400 do 500 mm ručně</t>
  </si>
  <si>
    <t>Odstranění podkladu z kameniva drceného tl přes 400 do 500 mm ručněOdstranění podkladů nebo krytů ručně spřemístěním hmot na skládku na vzdálenost do 3 m nebo s naložením na dopravní prostředek zkameniva hrubého drceného, o tl. vrstvy přes 400 do 500 mm  
https://podminky.urs.cz/item/CS_URS_2024_01/113107125  
Odstranění podkladů nebo krytů ručně spřemístěním hmot na skládku na vzdálenost do 3 m nebo s naložením na dopravní prostředek zkameniva hrubého drceného, o tl. vrstvy přes 400 do 500 mm  
https://podminky.urs.cz/item/CS_URS_2024_01/113107125  
Odstranění podkladů nebo krytů ručně spřemístěním hmot na skládku na vzdálenost do 3 m nebo s naložením na dopravní prostředek zkameniva hrubého drceného, o tl. vrstvy přes 400 do 500 mm  
https://podminky.urs.cz/item/CS_URS_2024_01/113107125  
Odstranění podkladů nebo krytů ručně spřemístěním hmot na skládku na vzdálenost do 3 m nebo s naložením na dopravní prostředek zkameniva hrubého drceného, o tl. vrstvy přes 400 do 500 mm  
https://podminky.urs.cz/item/CS_URS_2024_01/113107125</t>
  </si>
  <si>
    <t>113107131</t>
  </si>
  <si>
    <t>Odstranění podkladu z betonu prostého tl přes 100 do 150 mm ručně</t>
  </si>
  <si>
    <t>Odstranění podkladu z betonu prostého tl přes 100 do 150 mm ručněOdstranění podkladů nebo krytů ručně spřemístěním hmot na skládku na vzdálenost do 3 m nebo s naložením na dopravní prostředek zbetonu prostého, o tl. vrstvy přes 100 do 150 mm  
https://podminky.urs.cz/item/CS_URS_2024_01/113107131  
Odstranění podkladů nebo krytů ručně spřemístěním hmot na skládku na vzdálenost do 3 m nebo s naložením na dopravní prostředek zbetonu prostého, o tl. vrstvy přes 100 do 150 mm  
https://podminky.urs.cz/item/CS_URS_2024_01/113107131  
Odstranění podkladů nebo krytů ručně spřemístěním hmot na skládku na vzdálenost do 3 m nebo s naložením na dopravní prostředek zbetonu prostého, o tl. vrstvy přes 100 do 150 mm  
https://podminky.urs.cz/item/CS_URS_2024_01/113107131  
Odstranění podkladů nebo krytů ručně spřemístěním hmot na skládku na vzdálenost do 3 m nebo s naložením na dopravní prostředek zbetonu prostého, o tl. vrstvy přes 100 do 150 mm  
https://podminky.urs.cz/item/CS_URS_2024_01/113107131</t>
  </si>
  <si>
    <t>113107136</t>
  </si>
  <si>
    <t>Odstranění podkladu z betonu vyztuženého sítěmi tl přes 100 do 150 mm ručně</t>
  </si>
  <si>
    <t>Odstranění podkladu z betonu vyztuženého sítěmi tl přes 100 do 150 mm ručněOdstranění podkladů nebo krytů ručně spřemístěním hmot na skládku na vzdálenost do 3 m nebo s naložením na dopravní prostředek zbetonu vyztuženého sítěmi, o tl. vrstvy přes 100 do 150 mm  
https://podminky.urs.cz/item/CS_URS_2024_01/113107136  
Odstranění podkladů nebo krytů ručně spřemístěním hmot na skládku na vzdálenost do 3 m nebo s naložením na dopravní prostředek zbetonu vyztuženého sítěmi, o tl. vrstvy přes 100 do 150 mm  
https://podminky.urs.cz/item/CS_URS_2024_01/113107136  
Odstranění podkladů nebo krytů ručně spřemístěním hmot na skládku na vzdálenost do 3 m nebo s naložením na dopravní prostředek zbetonu vyztuženého sítěmi, o tl. vrstvy přes 100 do 150 mm  
https://podminky.urs.cz/item/CS_URS_2024_01/113107136  
Odstranění podkladů nebo krytů ručně spřemístěním hmot na skládku na vzdálenost do 3 m nebo s naložením na dopravní prostředek zbetonu vyztuženého sítěmi, o tl. vrstvy přes 100 do 150 mm  
https://podminky.urs.cz/item/CS_URS_2024_01/113107136</t>
  </si>
  <si>
    <t>''dle tabulky skladeb - bouraných konstrukcí - SB/07' SB07*0,24  
dle tabulky kamenických výrobků - KA/19 31*2*(2.25-0.18-0.47-0.15*2)-31*1.15*1.15 =39.603 [A] 
dle tabulky kamenických výrobků - KA/20 20*2*(2.25-0.12-0.53-0.15*2)-20*1.15*1.15 =25.550 [B] 
odkop pro osazení hlav mikropilot 28*0.5*0.5*1.35 =9.450 [C] 
''záklpas+zákldes  
''Součet  
Celkem 138.74=138.740 [D]</t>
  </si>
  <si>
    <t>''přemístění výkopku vnitrostaveništní' vykopvni*5  
Celkem 693.7=693.700 [A]</t>
  </si>
  <si>
    <t>171251201</t>
  </si>
  <si>
    <t>Uložení sypaniny na skládky nebo meziskládky</t>
  </si>
  <si>
    <t>''Evidenční položka. Neoceňovat v objektu SO/PS, položka se oceňuje pouze v objektu SO 90-90' odvoz  
Celkem 138.74=138.740 [A]</t>
  </si>
  <si>
    <t>Uložení sypaniny na skládky nebo meziskládkyUložení sypaniny na skládky nebo meziskládky bez hutnění s upravením uložené sypaniny do předepsaného tvaru  
https://podminky.urs.cz/item/CS_URS_2024_01/171251201  
Uložení sypaniny na skládky nebo meziskládky bez hutnění s upravením uložené sypaniny do předepsaného tvaru  
https://podminky.urs.cz/item/CS_URS_2024_01/171251201  
Uložení sypaniny na skládky nebo meziskládky bez hutnění s upravením uložené sypaniny do předepsaného tvaru  
https://podminky.urs.cz/item/CS_URS_2024_01/171251201  
Uložení sypaniny na skládky nebo meziskládky bez hutnění s upravením uložené sypaniny do předepsaného tvaru  
https://podminky.urs.cz/item/CS_URS_2024_01/171251201</t>
  </si>
  <si>
    <t>Zakládání</t>
  </si>
  <si>
    <t>13611248</t>
  </si>
  <si>
    <t>plech ocelový hladký jakost S235JR tl 20mm tabule</t>
  </si>
  <si>
    <t>vrty pro mikropiloty vtahových šachet - dle tabulky mikropilot 28*0.25*0.25*0.157 =0.275 [A] 
Celkem 0.275=0.275 [B]</t>
  </si>
  <si>
    <t>plech ocelový hladký jakost S235JR tl 20mm tabuleplech ocelový hladký jakost S235JR tl 20mm tabule  
plech ocelový hladký jakost S235JR tl 20mm tabule  
plech ocelový hladký jakost S235JR tl 20mm tabule  
plech ocelový hladký jakost S235JR tl 20mm tabule</t>
  </si>
  <si>
    <t>14011080</t>
  </si>
  <si>
    <t>trubka ocelová bezešvá hladká jakost 11 353 108x20mm</t>
  </si>
  <si>
    <t>vrty pro mikropiloty vtahových šachet - dle tabulky mikropilot 8*(7.5-5)+8*(7-4.5)+12*(8.5-5) =82.000 [A] 
82*1.1 Přepočtené koeficientem množství =90.200 [B] 
Celkem 90.2=90.200 [C]</t>
  </si>
  <si>
    <t>trubka ocelová bezešvá hladká jakost 11 353 108x20mmtrubka ocelová bezešvá hladká jakost 11 353 108x20mm  
trubka ocelová bezešvá hladká jakost 11 353 108x20mm  
trubka ocelová bezešvá hladká jakost 11 353 108x20mm  
trubka ocelová bezešvá hladká jakost 11 353 108x20mm</t>
  </si>
  <si>
    <t>136*1.1 Přepočtené koeficientem množství =149.600 [A] 
Celkem 149.6=149.600 [B]</t>
  </si>
  <si>
    <t>225511112</t>
  </si>
  <si>
    <t>Vrty maloprofilové jádrové D přes 195 do 245 mm úklon do 45° hl 0 až 25 m hornina I a II</t>
  </si>
  <si>
    <t>vrty pro mikropiloty vtahových šachet - dle tabulky mikropilot 8*7.5+8*7+12*8.5 =218.000 [A] 
Celkem 218=218.000 [B]</t>
  </si>
  <si>
    <t>Vrty maloprofilové jádrové D přes 195 do 245 mm úklon do 45° hl 0 až 25 m hornina I a IIMaloprofilové vrty jádrové průměru přes 195 do 245 mm do úklonu 45° v hl 0 až 25 m v hornině tř. I a II  
https://podminky.urs.cz/item/CS_URS_2024_01/225511112  
Maloprofilové vrty jádrové průměru přes 195 do 245 mm do úklonu 45° v hl 0 až 25 m v hornině tř. I a II  
https://podminky.urs.cz/item/CS_URS_2024_01/225511112  
Maloprofilové vrty jádrové průměru přes 195 do 245 mm do úklonu 45° v hl 0 až 25 m v hornině tř. I a II  
https://podminky.urs.cz/item/CS_URS_2024_01/225511112  
Maloprofilové vrty jádrové průměru přes 195 do 245 mm do úklonu 45° v hl 0 až 25 m v hornině tř. I a II  
https://podminky.urs.cz/item/CS_URS_2024_01/225511112</t>
  </si>
  <si>
    <t>273321411</t>
  </si>
  <si>
    <t>Základové desky ze ŽB bez zvýšených nároků na prostředí tř. C 20/25</t>
  </si>
  <si>
    <t>výtahové šachty 0.1*(2.3*2.15+2.769*2.506+3.18*2.486) =1.979 [A] 
dle výkresu základů (4.83-4.73)*(4.12*4.85+3.3*4.82+3.3*6.62+3.89*7.07+6.33*7.06+3.89*7.07+3.3*7.06+4.35*5.15+6.3*5.7+3.86*5.7+3.3*5.7) =27.985 [B] 
''Součet  
Celkem 29.964=29.964 [C]</t>
  </si>
  <si>
    <t>Základové desky ze ŽB bez zvýšených nároků na prostředí tř. C 20/25Základy z betonu železového (bez výztuže) desky z betonu bez zvláštních nároků na prostředí tř. C 20/25  
https://podminky.urs.cz/item/CS_URS_2024_01/273321411  
Základy z betonu železového (bez výztuže) desky z betonu bez zvláštních nároků na prostředí tř. C 20/25  
https://podminky.urs.cz/item/CS_URS_2024_01/273321411  
Základy z betonu železového (bez výztuže) desky z betonu bez zvláštních nároků na prostředí tř. C 20/25  
https://podminky.urs.cz/item/CS_URS_2024_01/273321411  
Základy z betonu železového (bez výztuže) desky z betonu bez zvláštních nároků na prostředí tř. C 20/25  
https://podminky.urs.cz/item/CS_URS_2024_01/273321411</t>
  </si>
  <si>
    <t>273351121</t>
  </si>
  <si>
    <t>Zřízení bednění základových desek</t>
  </si>
  <si>
    <t>dle výkresu základů (4.83-4.73)*(4.12*2+4.85*2+3.3*2+4.82*2+3.3*2+6.62*2+3.89*2+7.07*2) =7.594 [A] 
(4.83-4.73)*(6.33*2+7.06*2+3.89*2+7.07*2+3.3*2+7.06*2+4.35*2+5.15*2+6.3*2+5.7*2+3.86*2+5.7*2+3.3*2+5.7*2) =14.954 [B] 
''Součet  
Celkem 22.548=22.548 [C]</t>
  </si>
  <si>
    <t>Zřízení bednění základových desekBednění základů desek zřízení  
https://podminky.urs.cz/item/CS_URS_2024_01/273351121  
Bednění základů desek zřízení  
https://podminky.urs.cz/item/CS_URS_2024_01/273351121  
Bednění základů desek zřízení  
https://podminky.urs.cz/item/CS_URS_2024_01/273351121  
Bednění základů desek zřízení  
https://podminky.urs.cz/item/CS_URS_2024_01/273351121</t>
  </si>
  <si>
    <t>273351122</t>
  </si>
  <si>
    <t>Odstranění bednění základových desek</t>
  </si>
  <si>
    <t>Odstranění bednění základových desekBednění základů desek odstranění  
https://podminky.urs.cz/item/CS_URS_2024_01/273351122  
Bednění základů desek odstranění  
https://podminky.urs.cz/item/CS_URS_2024_01/273351122  
Bednění základů desek odstranění  
https://podminky.urs.cz/item/CS_URS_2024_01/273351122  
Bednění základů desek odstranění  
https://podminky.urs.cz/item/CS_URS_2024_01/273351122</t>
  </si>
  <si>
    <t>273362021</t>
  </si>
  <si>
    <t>Výztuž základových desek svařovanými sítěmi Kari</t>
  </si>
  <si>
    <t>dle výkresu základů (4.12*4.85+3.3*4.82+3.3*6.62+3.89*7.07+6.33*7.06+3.89*7.07+3.3*7.06+4.35*5.15+6.3*5.7+3.86*5.7+3.3*5.7)*1.98*0.001 =0.554 [A] 
Celkem 0.554=0.554 [B]</t>
  </si>
  <si>
    <t>Výztuž základových desek svařovanými sítěmi KariVýztuž základů desek ze svařovaných sítí z drátů typu KARI  
https://podminky.urs.cz/item/CS_URS_2024_01/273362021  
Výztuž základů desek ze svařovaných sítí z drátů typu KARI  
https://podminky.urs.cz/item/CS_URS_2024_01/273362021  
Výztuž základů desek ze svařovaných sítí z drátů typu KARI  
https://podminky.urs.cz/item/CS_URS_2024_01/273362021  
Výztuž základů desek ze svařovaných sítí z drátů typu KARI  
https://podminky.urs.cz/item/CS_URS_2024_01/273362021</t>
  </si>
  <si>
    <t>274321411</t>
  </si>
  <si>
    <t>Základové pasy ze ŽB bez zvýšených nároků na prostředí tř. C 20/25</t>
  </si>
  <si>
    <t>dle výkresu základů (4.9-4.59)*1.11*0.455+(5.49-4.59)*(0.92*3.95+2.75*1.15+1.485*0.91+0.8*4.825)+(5.32-4.66)*(0.7*3.62*4+0.94*4.12) =20.209 [A] 
(5.4-4.74)*(0.7*3.62*5+0.645*3.62)+(5.19-4.59)*(0.8*3.1*2+0.8*4.02) =14.809 [B] 
''Součet  
Celkem 35.018=35.018 [C]</t>
  </si>
  <si>
    <t>Základové pasy ze ŽB bez zvýšených nároků na prostředí tř. C 20/25Základy z betonu železového (bez výztuže) pasy z betonu bez zvláštních nároků na prostředí tř. C 20/25  
https://podminky.urs.cz/item/CS_URS_2024_01/274321411  
Základy z betonu železového (bez výztuže) pasy z betonu bez zvláštních nároků na prostředí tř. C 20/25  
https://podminky.urs.cz/item/CS_URS_2024_01/274321411  
Základy z betonu železového (bez výztuže) pasy z betonu bez zvláštních nároků na prostředí tř. C 20/25  
https://podminky.urs.cz/item/CS_URS_2024_01/274321411  
Základy z betonu železového (bez výztuže) pasy z betonu bez zvláštních nároků na prostředí tř. C 20/25  
https://podminky.urs.cz/item/CS_URS_2024_01/274321411</t>
  </si>
  <si>
    <t>274351121</t>
  </si>
  <si>
    <t>Zřízení bednění základových pasů rovného</t>
  </si>
  <si>
    <t>dle výkresu základů (4.9-4.59)*(1.11*2+0.455*2)+(5.49-4.59)*(0.92*2+3.95*2+2.75*2+1.15*2+1.485*2+0.91*2+0.8*2+4.825*2) =31.192 [A] 
(5.32-4.66)*((0.7*2+3.62*2)*4+0.94*2+4.12*2) =29.489 [B] 
(5.4-4.74)*((0.7*2+3.62*2)*5+0.645*2+3.62*2)+(5.19-4.59)*((0.8*2+3.1*2)*2+0.8*2+4.02*2) =49.286 [C] 
''Součet  
Celkem 109.967=109.967 [D]</t>
  </si>
  <si>
    <t>Zřízení bednění základových pasů rovnéhoBednění základů pasů rovné zřízení  
https://podminky.urs.cz/item/CS_URS_2024_01/274351121  
Bednění základů pasů rovné zřízení  
https://podminky.urs.cz/item/CS_URS_2024_01/274351121  
Bednění základů pasů rovné zřízení  
https://podminky.urs.cz/item/CS_URS_2024_01/274351121  
Bednění základů pasů rovné zřízení  
https://podminky.urs.cz/item/CS_URS_2024_01/274351121</t>
  </si>
  <si>
    <t>274351122</t>
  </si>
  <si>
    <t>Odstranění bednění základových pasů rovného</t>
  </si>
  <si>
    <t>Odstranění bednění základových pasů rovnéhoBednění základů pasů rovné odstranění  
https://podminky.urs.cz/item/CS_URS_2024_01/274351122  
Bednění základů pasů rovné odstranění  
https://podminky.urs.cz/item/CS_URS_2024_01/274351122  
Bednění základů pasů rovné odstranění  
https://podminky.urs.cz/item/CS_URS_2024_01/274351122  
Bednění základů pasů rovné odstranění  
https://podminky.urs.cz/item/CS_URS_2024_01/274351122</t>
  </si>
  <si>
    <t>274361821</t>
  </si>
  <si>
    <t>Výztuž základových pasů betonářskou ocelí 10 505 (R)</t>
  </si>
  <si>
    <t>'záklpas*0,1  
Celkem 3.502=3.502 [A]</t>
  </si>
  <si>
    <t>Výztuž základových pasů betonářskou ocelí 10 505 (R)Výztuž základů pasů z betonářské oceli 10 505 (R) nebo BSt 500  
https://podminky.urs.cz/item/CS_URS_2024_01/274361821  
Výztuž základů pasů z betonářské oceli 10 505 (R) nebo BSt 500  
https://podminky.urs.cz/item/CS_URS_2024_01/274361821  
Výztuž základů pasů z betonářské oceli 10 505 (R) nebo BSt 500  
https://podminky.urs.cz/item/CS_URS_2024_01/274361821  
Výztuž základů pasů z betonářské oceli 10 505 (R) nebo BSt 500  
https://podminky.urs.cz/item/CS_URS_2024_01/274361821</t>
  </si>
  <si>
    <t>278311214</t>
  </si>
  <si>
    <t>Zálivka kotevních otvorů z cementové zálivkové malty obj přes 0,25 m3</t>
  </si>
  <si>
    <t>vrty pro mikropiloty vtahových šachet - dle tabulky mikropilot (8*2.5+8*2.5+12*3.5)*3.14*0.125*0.125 =4.023 [A] 
Celkem 4.023=4.023 [B]</t>
  </si>
  <si>
    <t>Zálivka kotevních otvorů z cementové zálivkové malty obj přes 0,25 m3Zálivka kotevních otvorů z cementové zálivkové malty přes 0,25 m3  
https://podminky.urs.cz/item/CS_URS_2024_01/278311214  
Zálivka kotevních otvorů z cementové zálivkové malty přes 0,25 m3  
https://podminky.urs.cz/item/CS_URS_2024_01/278311214  
Zálivka kotevních otvorů z cementové zálivkové malty přes 0,25 m3  
https://podminky.urs.cz/item/CS_URS_2024_01/278311214  
Zálivka kotevních otvorů z cementové zálivkové malty přes 0,25 m3  
https://podminky.urs.cz/item/CS_URS_2024_01/278311214</t>
  </si>
  <si>
    <t>279113141</t>
  </si>
  <si>
    <t>Základová zeď tl 150 mm z tvárnic ztraceného bednění včetně výplně z betonu tř. C 20/25</t>
  </si>
  <si>
    <t>výtahové šachty 1.36*(3.18+2.486) =7.706 [A] 
Celkem 7.706=7.706 [B]</t>
  </si>
  <si>
    <t>Základová zeď tl 150 mm z tvárnic ztraceného bednění včetně výplně z betonu tř. C 20/25Základové zdi ztvárnic ztraceného bednění včetně výplně z betonu bez zvláštních nároků na vliv prostředí třídy C 20/25, tloušťky zdiva 150 mm  
https://podminky.urs.cz/item/CS_URS_2024_01/279113141  
Základové zdi ztvárnic ztraceného bednění včetně výplně z betonu bez zvláštních nároků na vliv prostředí třídy C 20/25, tloušťky zdiva 150 mm  
https://podminky.urs.cz/item/CS_URS_2024_01/279113141  
Základové zdi ztvárnic ztraceného bednění včetně výplně z betonu bez zvláštních nároků na vliv prostředí třídy C 20/25, tloušťky zdiva 150 mm  
https://podminky.urs.cz/item/CS_URS_2024_01/279113141  
Základové zdi ztvárnic ztraceného bednění včetně výplně z betonu bez zvláštních nároků na vliv prostředí třídy C 20/25, tloušťky zdiva 150 mm  
https://podminky.urs.cz/item/CS_URS_2024_01/279113141</t>
  </si>
  <si>
    <t>279113144</t>
  </si>
  <si>
    <t>Základová zeď tl přes 250 do 300 mm z tvárnic ztraceného bednění včetně výplně z betonu tř. C 20/25</t>
  </si>
  <si>
    <t>výtahové šachty 1.33*2.769 =3.683 [A] 
Celkem 3.683=3.683 [B]</t>
  </si>
  <si>
    <t>Základová zeď tl přes 250 do 300 mm z tvárnic ztraceného bednění včetně výplně z betonu tř. C 20/25Základové zdi ztvárnic ztraceného bednění včetně výplně z betonu bez zvláštních nároků na vliv prostředí třídy C 20/25, tloušťky zdiva přes 250 do 300 mm  
https://podminky.urs.cz/item/CS_URS_2024_01/279113144  
Základové zdi ztvárnic ztraceného bednění včetně výplně z betonu bez zvláštních nároků na vliv prostředí třídy C 20/25, tloušťky zdiva přes 250 do 300 mm  
https://podminky.urs.cz/item/CS_URS_2024_01/279113144  
Základové zdi ztvárnic ztraceného bednění včetně výplně z betonu bez zvláštních nároků na vliv prostředí třídy C 20/25, tloušťky zdiva přes 250 do 300 mm  
https://podminky.urs.cz/item/CS_URS_2024_01/279113144  
Základové zdi ztvárnic ztraceného bednění včetně výplně z betonu bez zvláštních nároků na vliv prostředí třídy C 20/25, tloušťky zdiva přes 250 do 300 mm  
https://podminky.urs.cz/item/CS_URS_2024_01/279113144</t>
  </si>
  <si>
    <t>282604113</t>
  </si>
  <si>
    <t>Injektování aktivovanými směsmi vysokotlaké vzestupné tlakem přes 2 do 4,5 MPa</t>
  </si>
  <si>
    <t>vrty pro mikropiloty vtahových šachet - dle tabulky mikropilot (8*7.5+8*7+12*8.5)*0.15 =32.700 [A] 
Celkem 32.7=32.700 [B]</t>
  </si>
  <si>
    <t>Injektování aktivovanými směsmi vysokotlaké vzestupné tlakem přes 2 do 4,5 MPaInjektování aktivovanými směsmi vzestupné, tlakem přes 2,0 do 4,5 MPa  
https://podminky.urs.cz/item/CS_URS_2024_01/282604113  
Injektování aktivovanými směsmi vzestupné, tlakem přes 2,0 do 4,5 MPa  
https://podminky.urs.cz/item/CS_URS_2024_01/282604113  
Injektování aktivovanými směsmi vzestupné, tlakem přes 2,0 do 4,5 MPa  
https://podminky.urs.cz/item/CS_URS_2024_01/282604113  
Injektování aktivovanými směsmi vzestupné, tlakem přes 2,0 do 4,5 MPa  
https://podminky.urs.cz/item/CS_URS_2024_01/282604113</t>
  </si>
  <si>
    <t>282604129</t>
  </si>
  <si>
    <t>Příplatek za injektování aktivovanými směsmi v podzemí</t>
  </si>
  <si>
    <t>Příplatek za injektování aktivovanými směsmi v podzemíInjektování aktivovanými směsmi Příplatek k ceně za injektování v podzemí nebo uzavřeném prostoru  
https://podminky.urs.cz/item/CS_URS_2024_01/282604129  
Injektování aktivovanými směsmi Příplatek k ceně za injektování v podzemí nebo uzavřeném prostoru  
https://podminky.urs.cz/item/CS_URS_2024_01/282604129  
Injektování aktivovanými směsmi Příplatek k ceně za injektování v podzemí nebo uzavřeném prostoru  
https://podminky.urs.cz/item/CS_URS_2024_01/282604129  
Injektování aktivovanými směsmi Příplatek k ceně za injektování v podzemí nebo uzavřeném prostoru  
https://podminky.urs.cz/item/CS_URS_2024_01/282604129</t>
  </si>
  <si>
    <t>283111113</t>
  </si>
  <si>
    <t>Zřízení trubkových mikropilot svislých část hladká D přes 105 do 115 mm</t>
  </si>
  <si>
    <t>vrty pro mikropiloty vtahových šachet - dle tabulky mikropilot 8*(7.5-5)+8*(7-4.5)+12*(8.5-5) =82.000 [A] 
Celkem 82=82.000 [B]</t>
  </si>
  <si>
    <t>Zřízení trubkových mikropilot svislých část hladká D přes 105 do 115 mmZřízení ocelových, trubkových mikropilot tlakové i tahové svislé nebo odklon od svislice do 60° část hladká, průměru přes 105 do 115 mm  
https://podminky.urs.cz/item/CS_URS_2024_01/283111113  
Zřízení ocelových, trubkových mikropilot tlakové i tahové svislé nebo odklon od svislice do 60° část hladká, průměru přes 105 do 115 mm  
https://podminky.urs.cz/item/CS_URS_2024_01/283111113  
Zřízení ocelových, trubkových mikropilot tlakové i tahové svislé nebo odklon od svislice do 60° část hladká, průměru přes 105 do 115 mm  
https://podminky.urs.cz/item/CS_URS_2024_01/283111113  
Zřízení ocelových, trubkových mikropilot tlakové i tahové svislé nebo odklon od svislice do 60° část hladká, průměru přes 105 do 115 mm  
https://podminky.urs.cz/item/CS_URS_2024_01/283111113</t>
  </si>
  <si>
    <t>283111123</t>
  </si>
  <si>
    <t>Zřízení trubkových mikropilot svislých část manžetová D přes 105 do 115 mm</t>
  </si>
  <si>
    <t>vrty pro mikropiloty vtahových šachet - dle tabulky mikropilot 8*5+8*4.5+12*5 =136.000 [A] 
Celkem 136=136.000 [B]</t>
  </si>
  <si>
    <t>Zřízení trubkových mikropilot svislých část manžetová D přes 105 do 115 mmZřízení ocelových, trubkových mikropilot tlakové i tahové svislé nebo odklon od svislice do 60° část manžetová, průměru přes 105 do 115 mm  
https://podminky.urs.cz/item/CS_URS_2024_01/283111123  
Zřízení ocelových, trubkových mikropilot tlakové i tahové svislé nebo odklon od svislice do 60° část manžetová, průměru přes 105 do 115 mm  
https://podminky.urs.cz/item/CS_URS_2024_01/283111123  
Zřízení ocelových, trubkových mikropilot tlakové i tahové svislé nebo odklon od svislice do 60° část manžetová, průměru přes 105 do 115 mm  
https://podminky.urs.cz/item/CS_URS_2024_01/283111123  
Zřízení ocelových, trubkových mikropilot tlakové i tahové svislé nebo odklon od svislice do 60° část manžetová, průměru přes 105 do 115 mm  
https://podminky.urs.cz/item/CS_URS_2024_01/283111123</t>
  </si>
  <si>
    <t>283131113</t>
  </si>
  <si>
    <t>Zřízení hlavy mikropilot namáhaných tlakem i tahem D přes 105 do 115 mm</t>
  </si>
  <si>
    <t>vrty pro mikropiloty vtahových šachet - dle tabulky mikropilot 28 =28.000 [A] 
Celkem 28=28.000 [B]</t>
  </si>
  <si>
    <t>Zřízení hlavy mikropilot namáhaných tlakem i tahem D přes 105 do 115 mmZřízení hlav trubkových mikropilot namáhaných tlakem i tahem, průměru přes 105 do 115 mm  
https://podminky.urs.cz/item/CS_URS_2024_01/283131113  
Zřízení hlav trubkových mikropilot namáhaných tlakem i tahem, průměru přes 105 do 115 mm  
https://podminky.urs.cz/item/CS_URS_2024_01/283131113  
Zřízení hlav trubkových mikropilot namáhaných tlakem i tahem, průměru přes 105 do 115 mm  
https://podminky.urs.cz/item/CS_URS_2024_01/283131113  
Zřízení hlav trubkových mikropilot namáhaných tlakem i tahem, průměru přes 105 do 115 mm  
https://podminky.urs.cz/item/CS_URS_2024_01/283131113</t>
  </si>
  <si>
    <t>5339510R</t>
  </si>
  <si>
    <t>manžeta trubky injektážní D 108</t>
  </si>
  <si>
    <t>vrty pro mikropiloty vtahových šachet - dle tabulky mikropilot - etáže 0,5 m 136*2 =272.000 [A] 
Celkem 272=272.000 [B]</t>
  </si>
  <si>
    <t>manžeta trubky injektážní D 108manžeta trubky injektážní D 108  
manžeta trubky injektážní D 108  
manžeta trubky injektážní D 108  
manžeta trubky injektážní D 108</t>
  </si>
  <si>
    <t>58128450</t>
  </si>
  <si>
    <t>bentonit aktivovaný mletý pro vrty, injektáže a těsnění vodních staveb VL</t>
  </si>
  <si>
    <t>vrty pro mikropiloty vtahových šachet - dle tabulky mikropilot (8*5+8*4.5+12*5)*12*2*0.001*1.5 =4.896 [A] 
Celkem 4.896=4.896 [B]</t>
  </si>
  <si>
    <t>bentonit aktivovaný mletý pro vrty, injektáže a těsnění vodních staveb VLbentonit aktivovaný mletý pro vrty, injektáže a těsnění vodních staveb VL  
bentonit aktivovaný mletý pro vrty, injektáže a těsnění vodních staveb VL  
bentonit aktivovaný mletý pro vrty, injektáže a těsnění vodních staveb VL  
bentonit aktivovaný mletý pro vrty, injektáže a těsnění vodních staveb VL</t>
  </si>
  <si>
    <t>Svislé a kompletní konstrukce</t>
  </si>
  <si>
    <t>13010404</t>
  </si>
  <si>
    <t>úhelník ocelový rovnostranný jakost S235JR (11 375) 30x30x3mm</t>
  </si>
  <si>
    <t>1.NP - př. 13 2*1.3*1.36*0.001 =0.004 [A] 
2.NP - př. 13 2*1.3*1.36*0.001 =0.004 [B] 
4.NP - př. 51 2*1.6*1.36*0.001 =0.004 [C] 
''Součet  
Celkem 0.012=0.012 [D]</t>
  </si>
  <si>
    <t>úhelník ocelový rovnostranný jakost S235JR (11 375) 30x30x3mmúhelník ocelový rovnostranný jakost S235JR (11 375) 30x30x3mm  
úhelník ocelový rovnostranný jakost S235JR (11 375) 30x30x3mm  
úhelník ocelový rovnostranný jakost S235JR (11 375) 30x30x3mm  
úhelník ocelový rovnostranný jakost S235JR (11 375) 30x30x3mm</t>
  </si>
  <si>
    <t>13010414</t>
  </si>
  <si>
    <t>úhelník ocelový rovnostranný jakost S235JR (11 375) 40x40x4mm</t>
  </si>
  <si>
    <t>1.PP - př. 12 2*2*1.3*2.5*0.001 =0.013 [A] 
1.NP - př. 01 3*2*1.2*2.5*0.001 =0.018 [B] 
1.NP - př. 02 3*2*1*2.5*0.001 =0.015 [C] 
1.NP - př. 12 2*2*1.3*2.5*0.001 =0.013 [D] 
1-2.NP - př. 01 5*2*1.2*2.5*0.001 =0.030 [E] 
2.NP - př. 01 3*2*1.2*2.5*0.001 =0.018 [F] 
2.NP - př. 12 2*2*1.3*2.5*0.001 =0.013 [G] 
3.NP - př. 01 2*1.2*2.5*0.001 =0.006 [H] 
3.NP - př. 12 2*1.3*2.5*0.001 =0.007 [I] 
4.NP - př. 12 2*2*1.3*2.5*0.001 =0.013 [J] 
5.NP - př. 01 2*2*1.2*2.5*0.001 =0.012 [K] 
5.NP - př. 12 8*2*1.3*2.5*0.001 =0.052 [L] 
5.NP - př. 55 2*2.25*2.5*0.001 =0.011 [M] 
5.NP - př. 56 2*2*1.1*2.5*0.001 =0.011 [N] 
''Součet  
Celkem 0.232=0.232 [O]</t>
  </si>
  <si>
    <t>úhelník ocelový rovnostranný jakost S235JR (11 375) 40x40x4mmúhelník ocelový rovnostranný jakost S235JR (11 375) 40x40x4mm  
úhelník ocelový rovnostranný jakost S235JR (11 375) 40x40x4mm  
úhelník ocelový rovnostranný jakost S235JR (11 375) 40x40x4mm  
úhelník ocelový rovnostranný jakost S235JR (11 375) 40x40x4mm</t>
  </si>
  <si>
    <t>13010424</t>
  </si>
  <si>
    <t>úhelník ocelový rovnostranný jakost S235JR (11 375) 60x60x6mm</t>
  </si>
  <si>
    <t>2.NP - př. 37 2*1.6*5.47*0.001 =0.018 [A] 
Celkem 0.018=0.018 [B]</t>
  </si>
  <si>
    <t>úhelník ocelový rovnostranný jakost S235JR (11 375) 60x60x6mmúhelník ocelový rovnostranný jakost S235JR (11 375) 60x60x6mm  
úhelník ocelový rovnostranný jakost S235JR (11 375) 60x60x6mm  
úhelník ocelový rovnostranný jakost S235JR (11 375) 60x60x6mm  
úhelník ocelový rovnostranný jakost S235JR (11 375) 60x60x6mm</t>
  </si>
  <si>
    <t>13010440</t>
  </si>
  <si>
    <t>úhelník ocelový rovnostranný jakost S235JR (11 375) 100x100x8mm</t>
  </si>
  <si>
    <t>2.NP - př. 32 2*1.7*12.18*0.001 =0.041 [A] 
Celkem 0.041=0.041 [B]</t>
  </si>
  <si>
    <t>úhelník ocelový rovnostranný jakost S235JR (11 375) 100x100x8mmúhelník ocelový rovnostranný jakost S235JR (11 375) 100x100x8mm  
úhelník ocelový rovnostranný jakost S235JR (11 375) 100x100x8mm  
úhelník ocelový rovnostranný jakost S235JR (11 375) 100x100x8mm  
úhelník ocelový rovnostranný jakost S235JR (11 375) 100x100x8mm</t>
  </si>
  <si>
    <t>13010446</t>
  </si>
  <si>
    <t>úhelník ocelový rovnostranný jakost S235JR (11 375) 140x140x10mm</t>
  </si>
  <si>
    <t>1-2.NP - př. 24 1*1.3*21.7*0.001 =0.028 [A] 
Celkem 0.028=0.028 [B]</t>
  </si>
  <si>
    <t>úhelník ocelový rovnostranný jakost S235JR (11 375) 140x140x10mmúhelník ocelový rovnostranný jakost S235JR (11 375) 140x140x10mm  
úhelník ocelový rovnostranný jakost S235JR (11 375) 140x140x10mm  
úhelník ocelový rovnostranný jakost S235JR (11 375) 140x140x10mm  
úhelník ocelový rovnostranný jakost S235JR (11 375) 140x140x10mm</t>
  </si>
  <si>
    <t>13010740</t>
  </si>
  <si>
    <t>ocel profilová jakost S235JR (11 375) průřez IPE 80</t>
  </si>
  <si>
    <t>1.NP - př. 100 13*0.8*6.1*0.001 =0.063 [A] 
1-2.NP - př. 100 14*0.8*6.1*0.001 =0.068 [B] 
2.NP - př. 100 18*0.8*6.1*0.001 =0.088 [C] 
3.NP - př. 100 18*0.8*6.1*0.001 =0.088 [D] 
4.NP - př. 100 14*0.8*6.1*0.001 =0.068 [E] 
5.NP - př. 100 11*0.8*6.1*0.001 =0.054 [F] 
6.NP - př. 100 5*0.8*6.1*0.001 =0.024 [G] 
''Součet  
Celkem 0.453=0.453 [H]</t>
  </si>
  <si>
    <t>ocel profilová jakost S235JR (11 375) průřez IPE 80ocel profilová jakost S235JR (11 375) průřez IPE 80  
ocel profilová jakost S235JR (11 375) průřez IPE 80  
ocel profilová jakost S235JR (11 375) průřez IPE 80  
ocel profilová jakost S235JR (11 375) průřez IPE 80</t>
  </si>
  <si>
    <t>13010742</t>
  </si>
  <si>
    <t>ocel profilová jakost S235JR (11 375) průřez IPE 100</t>
  </si>
  <si>
    <t>2.NP - př. 59 7*1.4*8.5*0.001 =0.083 [A] 
2.NP - př. 103 3*1.3*11.1*0.001 =0.043 [B] 
2.NP - př. 104 3*1.5*11.1*0.001 =0.050 [C] 
2.NP - př. 105 6*1.4*8.5*0.001 =0.071 [D] 
3.NP - př. 68 6*1.5*8.5*0.001 =0.077 [E] 
3.NP - př. 69 6*1.2*8.5*0.001 =0.061 [F] 
4.NP - př. 53 6*1.4*8.5*0.001 =0.071 [G] 
4.NP - př. 133 2*6*1.5*8.5*0.001 =0.153 [H] 
5.NP - př. 54 6*1.4*8.5*0.001 =0.071 [I] 
5.NP - př. 109 2*6*1.6*8.5*0.001 =0.163 [J] 
5.NP - př. 110 3*1.4*8.5*0.001 =0.036 [K] 
5.NP - př. 134 3*1.65*8.5*0.001 =0.042 [L] 
''Součet  
Celkem 0.921=0.921 [M]</t>
  </si>
  <si>
    <t>ocel profilová jakost S235JR (11 375) průřez IPE 100ocel profilová jakost S235JR (11 375) průřez IPE 100  
ocel profilová jakost S235JR (11 375) průřez IPE 100  
ocel profilová jakost S235JR (11 375) průřez IPE 100  
ocel profilová jakost S235JR (11 375) průřez IPE 100</t>
  </si>
  <si>
    <t>13010744</t>
  </si>
  <si>
    <t>ocel profilová jakost S235JR (11 375) průřez IPE 120</t>
  </si>
  <si>
    <t>1-2.NP - př. 22 3*1.5*11.1*0.001 =0.050 [A] 
1-2.NP - př. 23 1*1.5*11.1*0.001 =0.017 [B] 
2.NP - př. 26 4*1.35*11.1*0.001 =0.060 [C] 
2.NP - př. 103 3*1.3*11.1*0.001 =0.043 [D] 
2.NP - př. 104 3*1.5*11.1*0.001 =0.050 [E] 
4.NP - př. 54 4*1.4*11.1*0.001 =0.062 [F] 
''Součet  
Celkem 0.282=0.282 [G]</t>
  </si>
  <si>
    <t>ocel profilová jakost S235JR (11 375) průřez IPE 120ocel profilová jakost S235JR (11 375) průřez IPE 120  
ocel profilová jakost S235JR (11 375) průřez IPE 120  
ocel profilová jakost S235JR (11 375) průřez IPE 120  
ocel profilová jakost S235JR (11 375) průřez IPE 120</t>
  </si>
  <si>
    <t>13010746</t>
  </si>
  <si>
    <t>ocel profilová jakost S235JR (11 375) průřez IPE 140</t>
  </si>
  <si>
    <t>1.PP - př. 111 2*2.3*14.4*0.001 =0.066 [A] 
1.PP - př. 112 3*2.4*14.4*0.001 =0.104 [B] 
1.NP - př. 07 4*1.6*14.4*0.001 =0.092 [C] 
1.NP - př. 99 4*1.65*14.4*0.001 =0.095 [D] 
1.NP - př. 113 6*1.3*14.4*0.001 =0.112 [E] 
1-2.NP - př. 63 6*2.7*14.4*0.001 =0.233 [F] 
1-2.NP - př. 64 4*2.5*14.4*0.001 =0.144 [G] 
1-2.NP - př. 117 2*1.9*14.4*0.001 =0.055 [H] 
1-2.NP - př. 118 2*1.6*14.4*0.001 =0.046 [I] 
2.NP - př. 60 4*2*2*14.4*0.001 =0.230 [J] 
2.NP - př. 61 4*2.3*2*14.4*0.001 =0.265 [K] 
2.NP - př. 97 6*2.1*14.4*0.001 =0.181 [L] 
2.NP - př. 114 2*2*14.4*0.001 =0.058 [M] 
3.NP - př. 67 6*2.1*14.4*0.001 =0.181 [N] 
4.NP - př. 108 6*3.1*14.4*0.001 =0.268 [O] 
5.NP - př. 88 6*2.2*14.4*0.001 =0.190 [P] 
''Součet  
Celkem 2.32=2.320 [Q]</t>
  </si>
  <si>
    <t>ocel profilová jakost S235JR (11 375) průřez IPE 140ocel profilová jakost S235JR (11 375) průřez IPE 140  
ocel profilová jakost S235JR (11 375) průřez IPE 140  
ocel profilová jakost S235JR (11 375) průřez IPE 140  
ocel profilová jakost S235JR (11 375) průřez IPE 140</t>
  </si>
  <si>
    <t>13010748</t>
  </si>
  <si>
    <t>ocel profilová jakost S235JR (11 375) průřez IPE 160</t>
  </si>
  <si>
    <t>1.NP - př. 09 2*2.3*18*0.001 =0.083 [A] 
1.NP - př. 106 2*1.85*18*0.001 =0.067 [B] 
1.NP - př. 131 2*2*18*0.001 =0.072 [C] 
3.NP - př. 43 6*4*2.55*18*0.001 =1.102 [D] 
3.NP - př. 65 4*2.75*18*0.001 =0.198 [E] 
3.NP - př. 116 2*2.55*18*0.001 =0.092 [F] 
4.NP - př. 43 3*4*2.55*18*0.001 =0.551 [G] 
4.NP - př. 70 2*3.15*18*0.001 =0.113 [H] 
''Součet  
Celkem 2.278=2.278 [I]</t>
  </si>
  <si>
    <t>ocel profilová jakost S235JR (11 375) průřez IPE 160ocel profilová jakost S235JR (11 375) průřez IPE 160  
ocel profilová jakost S235JR (11 375) průřez IPE 160  
ocel profilová jakost S235JR (11 375) průřez IPE 160  
ocel profilová jakost S235JR (11 375) průřez IPE 160</t>
  </si>
  <si>
    <t>13010750</t>
  </si>
  <si>
    <t>ocel profilová jakost S235JR (11 375) průřez IPE 180</t>
  </si>
  <si>
    <t>2.NP - př. 115 2.565*19.3*0.001 =0.050 [A] 
Celkem 0.05=0.050 [B]</t>
  </si>
  <si>
    <t>ocel profilová jakost S235JR (11 375) průřez IPE 180ocel profilová jakost S235JR (11 375) průřez IPE 180  
ocel profilová jakost S235JR (11 375) průřez IPE 180  
ocel profilová jakost S235JR (11 375) průřez IPE 180  
ocel profilová jakost S235JR (11 375) průřez IPE 180</t>
  </si>
  <si>
    <t>13010752</t>
  </si>
  <si>
    <t>ocel profilová jakost S235JR (11 375) průřez IPE 200</t>
  </si>
  <si>
    <t>1.PP - př. 130 6*3.4*26.3*0.001 =0.537 [A] 
1-2.NP - př. 62 6*3.6*26.3*0.001 =0.568 [B] 
''Součet  
Celkem 1.105=1.105 [C]</t>
  </si>
  <si>
    <t>ocel profilová jakost S235JR (11 375) průřez IPE 200ocel profilová jakost S235JR (11 375) průřez IPE 200  
ocel profilová jakost S235JR (11 375) průřez IPE 200  
ocel profilová jakost S235JR (11 375) průřez IPE 200  
ocel profilová jakost S235JR (11 375) průřez IPE 200</t>
  </si>
  <si>
    <t>13010754</t>
  </si>
  <si>
    <t>ocel profilová jakost S235JR (11 375) průřez IPE 220</t>
  </si>
  <si>
    <t>1.NP - př. 93 4*3*31.1*0.001 =0.373 [A] 
3.NP - př. 66 4*3.62*31.1*0.001 =0.450 [B] 
4.NP - př. 66 4*3.62*31.1*0.001 =0.450 [C] 
5.NP - př. 66 4*3.62*31.1*0.001 =0.450 [D] 
''Součet  
Celkem 1.723=1.723 [E]</t>
  </si>
  <si>
    <t>ocel profilová jakost S235JR (11 375) průřez IPE 220ocel profilová jakost S235JR (11 375) průřez IPE 220  
ocel profilová jakost S235JR (11 375) průřez IPE 220  
ocel profilová jakost S235JR (11 375) průřez IPE 220  
ocel profilová jakost S235JR (11 375) průřez IPE 220</t>
  </si>
  <si>
    <t>13010756</t>
  </si>
  <si>
    <t>ocel profilová jakost S235JR (11 375) průřez IPE 240</t>
  </si>
  <si>
    <t>1-2.NP - př. 107 2*3.4*36.2*0.001 =0.246 [A] 
2.NP - př. 29 4*3.6*36.2*0.001 =0.521 [B] 
2.NP - př. 96 2*4*3.7*36.2*0.001 =1.072 [C] 
3.NP - př. 96 2*4*3.7*36.2*0.001 =1.072 [D] 
4.NP - př. 96 2*4*3.7*36.2*0.001 =1.072 [E] 
''Součet  
Celkem 3.983=3.983 [F]</t>
  </si>
  <si>
    <t>ocel profilová jakost S235JR (11 375) průřez IPE 240ocel profilová jakost S235JR (11 375) průřez IPE 240  
ocel profilová jakost S235JR (11 375) průřez IPE 240  
ocel profilová jakost S235JR (11 375) průřez IPE 240  
ocel profilová jakost S235JR (11 375) průřez IPE 240</t>
  </si>
  <si>
    <t>13010758</t>
  </si>
  <si>
    <t>ocel profilová jakost S235JR (11 375) průřez IPE 270</t>
  </si>
  <si>
    <t>1.NP - př. 08 2*4.1*37*0.001 =0.303 [A] 
1-2.NP - př. 19 2*4.8*37*0.001 =0.355 [B] 
''Součet  
Celkem 0.658=0.658 [C]</t>
  </si>
  <si>
    <t>ocel profilová jakost S235JR (11 375) průřez IPE 270ocel profilová jakost S235JR (11 375) průřez IPE 270  
ocel profilová jakost S235JR (11 375) průřez IPE 270  
ocel profilová jakost S235JR (11 375) průřez IPE 270  
ocel profilová jakost S235JR (11 375) průřez IPE 270</t>
  </si>
  <si>
    <t>13431006</t>
  </si>
  <si>
    <t>úhelník ocelový rovnostranný jakost S235JR (11 375) 150x150x12mm</t>
  </si>
  <si>
    <t>2.NP - př. 30 2*1.6*27.3*0.001 =0.087 [A] 
Celkem 0.087=0.087 [B]</t>
  </si>
  <si>
    <t>úhelník ocelový rovnostranný jakost S235JR (11 375) 150x150x12mmúhelník ocelový rovnostranný jakost S235JR (11 375) 150x150x12mm  
úhelník ocelový rovnostranný jakost S235JR (11 375) 150x150x12mm  
úhelník ocelový rovnostranný jakost S235JR (11 375) 150x150x12mm  
úhelník ocelový rovnostranný jakost S235JR (11 375) 150x150x12mm</t>
  </si>
  <si>
    <t>310238211</t>
  </si>
  <si>
    <t>Zazdívka otvorů pl přes 0,25 do 1 m2 ve zdivu nadzákladovém cihlami pálenými na MVC</t>
  </si>
  <si>
    <t>1.-2.NP 0.915*0.67*0.76 =0.466 [A] 
2.NP 0.465*0.43*1 =0.200 [B] 
3.NP 0.47*0.4*2.55+0.62*0.485*0.86 =0.738 [C] 
4.NP 0.645*0.7*1.3 =0.587 [D] 
''Součet  
Celkem 1.991=1.991 [E]</t>
  </si>
  <si>
    <t>Zazdívka otvorů pl přes 0,25 do 1 m2 ve zdivu nadzákladovém cihlami pálenými na MVCZazdívka otvorů ve zdivu nadzákladovém cihlami pálenými plochy přes 0,25 m2 do 1 m2 na maltu vápenocementovou  
https://podminky.urs.cz/item/CS_URS_2024_01/310238211  
Zazdívka otvorů ve zdivu nadzákladovém cihlami pálenými plochy přes 0,25 m2 do 1 m2 na maltu vápenocementovou  
https://podminky.urs.cz/item/CS_URS_2024_01/310238211  
Zazdívka otvorů ve zdivu nadzákladovém cihlami pálenými plochy přes 0,25 m2 do 1 m2 na maltu vápenocementovou  
https://podminky.urs.cz/item/CS_URS_2024_01/310238211  
Zazdívka otvorů ve zdivu nadzákladovém cihlami pálenými plochy přes 0,25 m2 do 1 m2 na maltu vápenocementovou  
https://podminky.urs.cz/item/CS_URS_2024_01/310238211</t>
  </si>
  <si>
    <t>310239211</t>
  </si>
  <si>
    <t>Zazdívka otvorů pl přes 1 do 4 m2 ve zdivu nadzákladovém cihlami pálenými na MVC</t>
  </si>
  <si>
    <t>1.PP 0.71*(2.485*2.34+2.925*3.82)+0.565*2.11*2.62+0.58*1.07*3+0.9*(1.97*2.5-1.05*2)+0.93*1.37*2.38+0.75*0.6*1.68 =23.378 [A] 
1.NP 0.48*(1.765*2.16+1.325*2.16)+0.655*(2.065*2.9*2+2.05*2.9)+0.775*1.34*2.06+0.78*1.305*2.06+0.67*1.325*2.07+0.46*1.465*3.01+0.42*1.66*3.59 =25.548 [B] 
0.635*0.85*2.11+0.135*1.88*2.03+0.14*4.03*(0.22+0.95*2+0.85+0.235*2+0.95+0.24)+0.175*0.61*3.51*2+0.525*(1.66*2.95+1.14*2.05)+0.535*1.14*2.05 =10.064 [C] 
0.17*1.42*2.49+0.77*1.155*2.02+0.085*1.99*4.38+0.48*1.41*2.5+0.31*1.52*3.21+0.48*(2.05*3.22-0.9*2.1)+0.55*0.78*2.05+0.25*2.08*3.15+0.77*0.95*2.05 =12.621 [D] 
1.44*0.48*2.48+0.42*0.69*2.15 =2.337 [E] 
1.-2.NP 0.32*1.18*2.5+0.31*(2.06*2.44-0.8*2.1)+0.495*0.72*2.15+0.355*0.31*2.15+0.92*1.14*2.19+0.75*0.525*2.5+0.485*1.11*2.19+0.3*0.82*1.4 =7.789 [F] 
0.915*0.815*2+0.48*(1.765*2.16+1.325*2.16)+0.775*(1.25*1.68+1.255*1.56)+4.14*0.16*(0.215+0.95*3+0.225+0.235+0.23)+4.14*0.17*9.53+0.165*0.95*2.14 =17.370 [G] 
0.135*(2.7*2.01+0.9*2.02*2)+0.14*0.9*2.02*2 =1.733 [H] 
2.NP 0.58*(1.575*2.27+2.285*0.96)+0.77*0.975*2.15+0.765*1.01*2.11+0.16*(1.88*2.5-1.22*2.39)+0.18*(2.095*3.62-1.2*2.35)+0.29*0.605*2.6+0.1*0.605*2=8.310 [I] 
0.33*2.43*3.4+0.66*1.825*2.05+0.18*1.2*2.4+0.525*0.79*2.11+0.265*0.94*3+0.17*(2.565*3.06-1.2*2.4)+0.615*1.09*2.4+0.2*11.91*1.7+0.105*0.9*2.02 =14.030 [J] 
0.235*0.75*3.5+0.305*1.56*2.2+0.1*1.4*3.2 =2.112 [K] 
3.NP 0.18*0.7*2.29+0.16*0.7*2.38+0.18*1.2*2.42+0.63*1.42*2.22+0.635*0.925*3.29+0.355*(3.5*2.4-1.2*2.18) =7.050 [L] 
4.NP 0.17*0.83*2.05+0.48*1.29*3.6+0.295*0.64*2.4+0.18*1.23*2.4+0.145*(1.2*2.4+1.2*2.38)+0.45*0.7*3.625+0.63*1.04*3.01+0.36*(2.4*3.4-1.2*2.18) =9.444 [M] 
5.NP 0.48*2.42*3.05+0.5*0.2*3.1+0.1*0.9*2.02+0.47*0.95*1.86+0.19*1.2*2.04+0.1*0.9*2.02+0.47*1*1.77 =6.344 [N] 
''Součet  
Celkem 148.167=148.167 [O]</t>
  </si>
  <si>
    <t>Zazdívka otvorů pl přes 1 do 4 m2 ve zdivu nadzákladovém cihlami pálenými na MVCZazdívka otvorů ve zdivu nadzákladovém cihlami pálenými plochy přes 1 m2 do 4 m2 na maltu vápenocementovou  
https://podminky.urs.cz/item/CS_URS_2024_01/310239211  
Zazdívka otvorů ve zdivu nadzákladovém cihlami pálenými plochy přes 1 m2 do 4 m2 na maltu vápenocementovou  
https://podminky.urs.cz/item/CS_URS_2024_01/310239211  
Zazdívka otvorů ve zdivu nadzákladovém cihlami pálenými plochy přes 1 m2 do 4 m2 na maltu vápenocementovou  
https://podminky.urs.cz/item/CS_URS_2024_01/310239211  
Zazdívka otvorů ve zdivu nadzákladovém cihlami pálenými plochy přes 1 m2 do 4 m2 na maltu vápenocementovou  
https://podminky.urs.cz/item/CS_URS_2024_01/310239211</t>
  </si>
  <si>
    <t>311235101</t>
  </si>
  <si>
    <t>Zdivo jednovrstvé z cihel broušených do P10 na tenkovrstvou maltu tl 175 mm</t>
  </si>
  <si>
    <t>''2.NP'  
3.76*3.855-1.4*2.4 =11.135 [A] 
'''3.NP'  
4.07*5.185-1.2*2.42+4*2.105-1.2*2.4 =23.739 [B] 
'''4.NP'  
3.6*4.905-1.2*2.39+3.61*5.34-1.2*2.4 =31.187 [C] 
''Součet  
Celkem 66.061=66.061 [D]</t>
  </si>
  <si>
    <t>Zdivo jednovrstvé z cihel broušených do P10 na tenkovrstvou maltu tl 175 mmZdivo jednovrstvé z cihel děrovaných broušených na celoplošnou tenkovrstvou maltu, pevnost cihel do P10, tl. zdiva 175 mm  
https://podminky.urs.cz/item/CS_URS_2024_01/311235101  
Zdivo jednovrstvé z cihel děrovaných broušených na celoplošnou tenkovrstvou maltu, pevnost cihel do P10, tl. zdiva 175 mm  
https://podminky.urs.cz/item/CS_URS_2024_01/311235101  
Zdivo jednovrstvé z cihel děrovaných broušených na celoplošnou tenkovrstvou maltu, pevnost cihel do P10, tl. zdiva 175 mm  
https://podminky.urs.cz/item/CS_URS_2024_01/311235101  
Zdivo jednovrstvé z cihel děrovaných broušených na celoplošnou tenkovrstvou maltu, pevnost cihel do P10, tl. zdiva 175 mm  
https://podminky.urs.cz/item/CS_URS_2024_01/311235101</t>
  </si>
  <si>
    <t>311235131</t>
  </si>
  <si>
    <t>Zdivo jednovrstvé z cihel broušených do P10 na tenkovrstvou maltu tl 240 mm</t>
  </si>
  <si>
    <t>1.NP 3.11*2.88-0.9*2.1 =7.067 [A] 
1.-2.NP 7.19*4.465+7.31*4.96 =68.361 [B] 
''Součet  
Celkem 75.428=75.428 [C]</t>
  </si>
  <si>
    <t>Zdivo jednovrstvé z cihel broušených do P10 na tenkovrstvou maltu tl 240 mmZdivo jednovrstvé z cihel děrovaných broušených na celoplošnou tenkovrstvou maltu, pevnost cihel do P10, tl. zdiva 240 mm  
https://podminky.urs.cz/item/CS_URS_2024_01/311235131  
Zdivo jednovrstvé z cihel děrovaných broušených na celoplošnou tenkovrstvou maltu, pevnost cihel do P10, tl. zdiva 240 mm  
https://podminky.urs.cz/item/CS_URS_2024_01/311235131  
Zdivo jednovrstvé z cihel děrovaných broušených na celoplošnou tenkovrstvou maltu, pevnost cihel do P10, tl. zdiva 240 mm  
https://podminky.urs.cz/item/CS_URS_2024_01/311235131  
Zdivo jednovrstvé z cihel děrovaných broušených na celoplošnou tenkovrstvou maltu, pevnost cihel do P10, tl. zdiva 240 mm  
https://podminky.urs.cz/item/CS_URS_2024_01/311235131</t>
  </si>
  <si>
    <t>311236301</t>
  </si>
  <si>
    <t>Zdivo jednovrstvé zvukově izolační na tenkovrstvou maltu z cihel děrovaných broušených do P15 tl 190 mm</t>
  </si>
  <si>
    <t>''1.NP'  
7.22*(1.93+1.89)-1.19*2.2 =24.962 [A] 
3.NP 3.8*2.92-0.9*2.4 =8.936 [B] 
4.06*4.585-1.2*2.42 =15.711 [C] 
''Součet  
Celkem 49.609=49.609 [D]</t>
  </si>
  <si>
    <t>Zdivo jednovrstvé zvukově izolační na tenkovrstvou maltu z cihel děrovaných broušených do P15 tl 190 mmZdivo jednovrstvé zvukově izolační z cihel děrovaných z broušených cihel na tenkovrstvou maltu, pevnost cihel do P15, tl. zdiva 190 mm  
https://podminky.urs.cz/item/CS_URS_2024_01/311236301  
Zdivo jednovrstvé zvukově izolační z cihel děrovaných z broušených cihel na tenkovrstvou maltu, pevnost cihel do P15, tl. zdiva 190 mm  
https://podminky.urs.cz/item/CS_URS_2024_01/311236301  
Zdivo jednovrstvé zvukově izolační z cihel děrovaných z broušených cihel na tenkovrstvou maltu, pevnost cihel do P15, tl. zdiva 190 mm  
https://podminky.urs.cz/item/CS_URS_2024_01/311236301  
Zdivo jednovrstvé zvukově izolační z cihel děrovaných z broušených cihel na tenkovrstvou maltu, pevnost cihel do P15, tl. zdiva 190 mm  
https://podminky.urs.cz/item/CS_URS_2024_01/311236301</t>
  </si>
  <si>
    <t>311321411</t>
  </si>
  <si>
    <t>Nosná zeď ze ŽB tř. C 25/30 bez výztuže</t>
  </si>
  <si>
    <t>výtahová šachta V1 0.25*((2.4*2+1.95*2)*9.39-1.05*2.18*2) =19.279 [A] 
výtahová šachta V2 (0.25*2.68+0.2*(2.68+2.425*2))*24.65-0.2*2.425*16.33-0.2*1.2*2.18*2 =44.672 [B] 
výtahová šachta V3 včetně skladu 0.25*(2.49+2.38+1.65*2+0.045)*15.3-0.25*1.29*2.18*4 =28.610 [C] 
''Součet  
Celkem 92.561=92.561 [D]</t>
  </si>
  <si>
    <t>Nosná zeď ze ŽB tř. C 25/30 bez výztužeNadzákladové zdi z betonu železového (bez výztuže) nosné bez zvláštních nároků na vliv prostředí tř. C 25/30  
https://podminky.urs.cz/item/CS_URS_2024_01/311321411  
Nadzákladové zdi z betonu železového (bez výztuže) nosné bez zvláštních nároků na vliv prostředí tř. C 25/30  
https://podminky.urs.cz/item/CS_URS_2024_01/311321411  
Nadzákladové zdi z betonu železového (bez výztuže) nosné bez zvláštních nároků na vliv prostředí tř. C 25/30  
https://podminky.urs.cz/item/CS_URS_2024_01/311321411  
Nadzákladové zdi z betonu železového (bez výztuže) nosné bez zvláštních nároků na vliv prostředí tř. C 25/30  
https://podminky.urs.cz/item/CS_URS_2024_01/311321411</t>
  </si>
  <si>
    <t>311351311</t>
  </si>
  <si>
    <t>Zřízení jednostranného bednění nosných nadzákladových zdí</t>
  </si>
  <si>
    <t>výtahová šachta V1 (2.4*2+2.45*2+1.95*2+1.9*2)*9.39+0.25*(1.05+2.18*2)*2 =166.091 [A] 
výtahová šachta V2 (2.68*2+2.68*2+1.8*2+2.425+0.175*2)*24.65-(0.175+1.8)*16.33+0.2*(1.2+2.18*2)*2 =391.364 [B] 
výtahová šachta V3 včetně skladu (2.49*2+2.15*2+1.65*2+1.8*2)*15.3+4*0.25*(1.2+2.18*2) =253.114 [C] 
''Součet  
Celkem 810.569=810.569 [D]</t>
  </si>
  <si>
    <t>Zřízení jednostranného bednění nosných nadzákladových zdíBednění nadzákladových zdí nosných rovné jednostranné zřízení  
https://podminky.urs.cz/item/CS_URS_2024_01/311351311  
Bednění nadzákladových zdí nosných rovné jednostranné zřízení  
https://podminky.urs.cz/item/CS_URS_2024_01/311351311  
Bednění nadzákladových zdí nosných rovné jednostranné zřízení  
https://podminky.urs.cz/item/CS_URS_2024_01/311351311  
Bednění nadzákladových zdí nosných rovné jednostranné zřízení  
https://podminky.urs.cz/item/CS_URS_2024_01/311351311</t>
  </si>
  <si>
    <t>311351312</t>
  </si>
  <si>
    <t>Odstranění jednostranného bednění nosných nadzákladových zdí</t>
  </si>
  <si>
    <t>Odstranění jednostranného bednění nosných nadzákladových zdíBednění nadzákladových zdí nosných rovné jednostranné odstranění  
https://podminky.urs.cz/item/CS_URS_2024_01/311351312  
Bednění nadzákladových zdí nosných rovné jednostranné odstranění  
https://podminky.urs.cz/item/CS_URS_2024_01/311351312  
Bednění nadzákladových zdí nosných rovné jednostranné odstranění  
https://podminky.urs.cz/item/CS_URS_2024_01/311351312  
Bednění nadzákladových zdí nosných rovné jednostranné odstranění  
https://podminky.urs.cz/item/CS_URS_2024_01/311351312</t>
  </si>
  <si>
    <t>311361821</t>
  </si>
  <si>
    <t>Výztuž nosných zdí betonářskou ocelí 10 505</t>
  </si>
  <si>
    <t>dle výkazu výztuže výtahových šachet 10.686 =10.686 [A] 
Celkem 10.686=10.686 [B]</t>
  </si>
  <si>
    <t>Výztuž nosných zdí betonářskou ocelí 10 505Výztuž nadzákladových zdí nosných svislých nebo odkloněných od svislice, rovných nebo oblých z betonářské oceli 10 505 (R) nebo BSt 500  
https://podminky.urs.cz/item/CS_URS_2024_01/311361821  
Výztuž nadzákladových zdí nosných svislých nebo odkloněných od svislice, rovných nebo oblých z betonářské oceli 10 505 (R) nebo BSt 500  
https://podminky.urs.cz/item/CS_URS_2024_01/311361821  
Výztuž nadzákladových zdí nosných svislých nebo odkloněných od svislice, rovných nebo oblých z betonářské oceli 10 505 (R) nebo BSt 500  
https://podminky.urs.cz/item/CS_URS_2024_01/311361821  
Výztuž nadzákladových zdí nosných svislých nebo odkloněných od svislice, rovných nebo oblých z betonářské oceli 10 505 (R) nebo BSt 500  
https://podminky.urs.cz/item/CS_URS_2024_01/311361821</t>
  </si>
  <si>
    <t>317168051</t>
  </si>
  <si>
    <t>Překlad keramický vysoký v 238 mm dl 1000 mm</t>
  </si>
  <si>
    <t>1.NP - př. 14 1 =1.000 [A] 
1-2.NP - př. 90 2 =2.000 [B] 
2.NP - př. 89 1 =1.000 [C] 
2.NP - př. 90 2*2 =4.000 [D] 
3.NP - př. 71 1 =1.000 [E] 
3.NP - př. 90 2*2 =4.000 [F] 
4.NP - př. 90 2 =2.000 [G] 
4.NP - př. 92 1 =1.000 [H] 
5.NP - př. 89 1 =1.000 [I] 
6.NP - př. 90 1 =1.000 [J] 
''Součet  
Celkem 18=18.000 [K]</t>
  </si>
  <si>
    <t>Překlad keramický vysoký v 238 mm dl 1000 mmPřeklady keramické vysoké osazené do maltového lože, šířky překladu 70 mm výšky 238 mm, délky 1000 mm  
https://podminky.urs.cz/item/CS_URS_2024_01/317168051  
Překlady keramické vysoké osazené do maltového lože, šířky překladu 70 mm výšky 238 mm, délky 1000 mm  
https://podminky.urs.cz/item/CS_URS_2024_01/317168051  
Překlady keramické vysoké osazené do maltového lože, šířky překladu 70 mm výšky 238 mm, délky 1000 mm  
https://podminky.urs.cz/item/CS_URS_2024_01/317168051  
Překlady keramické vysoké osazené do maltového lože, šířky překladu 70 mm výšky 238 mm, délky 1000 mm  
https://podminky.urs.cz/item/CS_URS_2024_01/317168051</t>
  </si>
  <si>
    <t>317168052</t>
  </si>
  <si>
    <t>Překlad keramický vysoký v 238 mm dl 1250 mm</t>
  </si>
  <si>
    <t>1.PP - př. 05 1 =1.000 [A] 
1.PP - př. 10 1 =1.000 [B] 
1.PP - př. 28 1 =1.000 [C] 
1.PP - př. 45 2 =2.000 [D] 
1.PP - př. 95 2*2 =4.000 [E] 
1.NP - př. 03 3 =3.000 [F] 
1.NP - př. 04 3 =3.000 [G] 
1.NP - př. 05 7 =7.000 [H] 
1.NP - př. 10 4 =4.000 [I] 
1.NP - př. 11 2 =2.000 [J] 
1-2.NP - př. 10 5 =5.000 [K] 
1-2.NP - př. 11 2 =2.000 [L] 
1-2.NP - př. 17 2 =2.000 [M] 
1-2.NP - př. 18 7 =7.000 [N] 
2.NP - př. 04 3 =3.000 [O] 
2.NP - př. 05 3 =3.000 [P] 
2.NP - př. 10 4 =4.000 [Q] 
2.NP - př. 11 11 =11.000 [R] 
2.NP - př. 14 1 =1.000 [S] 
2.NP - př. 17 3 =3.000 [T] 
2.NP - př. 28 1 =1.000 [U] 
2.NP - př. 36 1 =1.000 [V] 
2.NP - př. 38 1 =1.000 [W] 
2.NP - př. 98 1 =1.000 [X] 
3.NP - př. 04 1 =1.000 [Y] 
3.NP - př. 05 5 =5.000 [Z] 
3.NP - př. 10 7 =7.000 [AA] 
3.NP - př. 11 1 =1.000 [AB] 
3.NP - př. 17 1 =1.000 [AC] 
3.NP - př. 44 2 =2.000 [AD] 
3.NP - př. 45 1 =1.000 [AE] 
3.NP - př. 46 2*2 =4.000 [AF] 
3.NP - př. 135 6 =6.000 [AG] 
4.NP - př. 04 1 =1.000 [AH] 
4.NP - př. 05 1 =1.000 [AI] 
4.NP - př. 11 1 =1.000 [AJ] 
4.NP - př. 45 1 =1.000 [AK] 
5.NP - př. 05 1 =1.000 [AL] 
5.NP - př. 10 1 =1.000 [AM] 
5.NP - př. 17 1 =1.000 [AN] 
6.NP - př. 04 1 =1.000 [AO] 
6.NP - př. 05 1 =1.000 [AP] 
''Součet  
Celkem 110=110.000 [AQ]</t>
  </si>
  <si>
    <t>Překlad keramický vysoký v 238 mm dl 1250 mmPřeklady keramické vysoké osazené do maltového lože, šířky překladu 70 mm výšky 238 mm, délky 1250 mm  
https://podminky.urs.cz/item/CS_URS_2024_01/317168052  
Překlady keramické vysoké osazené do maltového lože, šířky překladu 70 mm výšky 238 mm, délky 1250 mm  
https://podminky.urs.cz/item/CS_URS_2024_01/317168052  
Překlady keramické vysoké osazené do maltového lože, šířky překladu 70 mm výšky 238 mm, délky 1250 mm  
https://podminky.urs.cz/item/CS_URS_2024_01/317168052  
Překlady keramické vysoké osazené do maltového lože, šířky překladu 70 mm výšky 238 mm, délky 1250 mm  
https://podminky.urs.cz/item/CS_URS_2024_01/317168052</t>
  </si>
  <si>
    <t>317168053</t>
  </si>
  <si>
    <t>Překlad keramický vysoký v 238 mm dl 1500 mm</t>
  </si>
  <si>
    <t>1.NP - př. 06 1 =1.000 [A] 
2.NP - př. 35 1 =1.000 [B] 
4.NP - př. 52 1 =1.000 [C] 
''Součet  
Celkem 3=3.000 [D]</t>
  </si>
  <si>
    <t>Překlad keramický vysoký v 238 mm dl 1500 mmPřeklady keramické vysoké osazené do maltového lože, šířky překladu 70 mm výšky 238 mm, délky 1500 mm  
https://podminky.urs.cz/item/CS_URS_2024_01/317168053  
Překlady keramické vysoké osazené do maltového lože, šířky překladu 70 mm výšky 238 mm, délky 1500 mm  
https://podminky.urs.cz/item/CS_URS_2024_01/317168053  
Překlady keramické vysoké osazené do maltového lože, šířky překladu 70 mm výšky 238 mm, délky 1500 mm  
https://podminky.urs.cz/item/CS_URS_2024_01/317168053  
Překlady keramické vysoké osazené do maltového lože, šířky překladu 70 mm výšky 238 mm, délky 1500 mm  
https://podminky.urs.cz/item/CS_URS_2024_01/317168053</t>
  </si>
  <si>
    <t>317168054</t>
  </si>
  <si>
    <t>Překlad keramický vysoký v 238 mm dl 1750 mm</t>
  </si>
  <si>
    <t>1.PP - př. 85 1 =1.000 [A] 
1-2.NP - př. 20 2 =2.000 [B] 
1-2.NP - př. 21 1 =1.000 [C] 
2.NP - př. 21 1 =1.000 [D] 
2.NP - př. 27 2 =2.000 [E] 
2.NP - př. 33 7 =7.000 [F] 
2.NP - př. 34 2 =2.000 [G] 
2.NP - př. 40 4 =4.000 [H] 
2.NP - př. 41 2 =2.000 [I] 
2.NP - př. 132 2 =2.000 [J] 
3.NP - př. 33 2 =2.000 [K] 
3.NP - př. 37 2 =2.000 [L] 
3.NP - př. 47 2 =2.000 [M] 
3.NP - př. 48 2 =2.000 [N] 
4.NP - př. 21 2 =2.000 [O] 
4.NP - př. 37 2 =2.000 [P] 
4.NP - př. 47 1 =1.000 [Q] 
4.NP - př. 91 1 =1.000 [R] 
''Součet  
Celkem 38=38.000 [S]</t>
  </si>
  <si>
    <t>Překlad keramický vysoký v 238 mm dl 1750 mmPřeklady keramické vysoké osazené do maltového lože, šířky překladu 70 mm výšky 238 mm, délky 1750 mm  
https://podminky.urs.cz/item/CS_URS_2024_01/317168054  
Překlady keramické vysoké osazené do maltového lože, šířky překladu 70 mm výšky 238 mm, délky 1750 mm  
https://podminky.urs.cz/item/CS_URS_2024_01/317168054  
Překlady keramické vysoké osazené do maltového lože, šířky překladu 70 mm výšky 238 mm, délky 1750 mm  
https://podminky.urs.cz/item/CS_URS_2024_01/317168054  
Překlady keramické vysoké osazené do maltového lože, šířky překladu 70 mm výšky 238 mm, délky 1750 mm  
https://podminky.urs.cz/item/CS_URS_2024_01/317168054</t>
  </si>
  <si>
    <t>317168056</t>
  </si>
  <si>
    <t>Překlad keramický vysoký v 238 mm dl 2250 mm</t>
  </si>
  <si>
    <t>1.NP - př. 16 1 =1.000 [A] 
1-2.NP - př. 25 1 =1.000 [B] 
2.NP - př. 31 1 =1.000 [C] 
2.NP - př. 39 1 =1.000 [D] 
2.NP - př. 42 1 =1.000 [E] 
2.NP - př. 73 1 =1.000 [F] 
3.NP - př. 50 1 =1.000 [G] 
5.NP - př. 25 1 =1.000 [H] 
5.NP - př. 58 1 =1.000 [I] 
''Součet  
Celkem 9=9.000 [J]</t>
  </si>
  <si>
    <t>Překlad keramický vysoký v 238 mm dl 2250 mmPřeklady keramické vysoké osazené do maltového lože, šířky překladu 70 mm výšky 238 mm, délky 2250 mm  
https://podminky.urs.cz/item/CS_URS_2024_01/317168056  
Překlady keramické vysoké osazené do maltového lože, šířky překladu 70 mm výšky 238 mm, délky 2250 mm  
https://podminky.urs.cz/item/CS_URS_2024_01/317168056  
Překlady keramické vysoké osazené do maltového lože, šířky překladu 70 mm výšky 238 mm, délky 2250 mm  
https://podminky.urs.cz/item/CS_URS_2024_01/317168056  
Překlady keramické vysoké osazené do maltového lože, šířky překladu 70 mm výšky 238 mm, délky 2250 mm  
https://podminky.urs.cz/item/CS_URS_2024_01/317168056</t>
  </si>
  <si>
    <t>317168057</t>
  </si>
  <si>
    <t>Překlad keramický vysoký v 238 mm dl 2500 mm</t>
  </si>
  <si>
    <t>1.PP - př. 94 2 =2.000 [A] 
1.PP - př. 101 1 =1.000 [B] 
''Součet  
Celkem 3=3.000 [C]</t>
  </si>
  <si>
    <t>Překlad keramický vysoký v 238 mm dl 2500 mmPřeklady keramické vysoké osazené do maltového lože, šířky překladu 70 mm výšky 238 mm, délky 2500 mm  
https://podminky.urs.cz/item/CS_URS_2024_01/317168057  
Překlady keramické vysoké osazené do maltového lože, šířky překladu 70 mm výšky 238 mm, délky 2500 mm  
https://podminky.urs.cz/item/CS_URS_2024_01/317168057  
Překlady keramické vysoké osazené do maltového lože, šířky překladu 70 mm výšky 238 mm, délky 2500 mm  
https://podminky.urs.cz/item/CS_URS_2024_01/317168057  
Překlady keramické vysoké osazené do maltového lože, šířky překladu 70 mm výšky 238 mm, délky 2500 mm  
https://podminky.urs.cz/item/CS_URS_2024_01/317168057</t>
  </si>
  <si>
    <t>317168060</t>
  </si>
  <si>
    <t>Překlad keramický vysoký v 238 mm dl 3250 mm</t>
  </si>
  <si>
    <t>3.NP - př. 49 1 =1.000 [A] 
Celkem 1=1.000 [B]</t>
  </si>
  <si>
    <t>Překlad keramický vysoký v 238 mm dl 3250 mmPřeklady keramické vysoké osazené do maltového lože, šířky překladu 70 mm výšky 238 mm, délky 3250 mm  
https://podminky.urs.cz/item/CS_URS_2024_01/317168060  
Překlady keramické vysoké osazené do maltového lože, šířky překladu 70 mm výšky 238 mm, délky 3250 mm  
https://podminky.urs.cz/item/CS_URS_2024_01/317168060  
Překlady keramické vysoké osazené do maltového lože, šířky překladu 70 mm výšky 238 mm, délky 3250 mm  
https://podminky.urs.cz/item/CS_URS_2024_01/317168060  
Překlady keramické vysoké osazené do maltového lože, šířky překladu 70 mm výšky 238 mm, délky 3250 mm  
https://podminky.urs.cz/item/CS_URS_2024_01/317168060</t>
  </si>
  <si>
    <t>317168061</t>
  </si>
  <si>
    <t>Překlad keramický vysoký v 238 mm dl 3500 mm</t>
  </si>
  <si>
    <t>1.NP - př. 15 1 =1.000 [A] 
1-2.NP - př. 15 1 =1.000 [B] 
''Součet  
Celkem 2=2.000 [C]</t>
  </si>
  <si>
    <t>Překlad keramický vysoký v 238 mm dl 3500 mmPřeklady keramické vysoké osazené do maltového lože, šířky překladu 70 mm výšky 238 mm, délky 3500 mm  
https://podminky.urs.cz/item/CS_URS_2024_01/317168061  
Překlady keramické vysoké osazené do maltového lože, šířky překladu 70 mm výšky 238 mm, délky 3500 mm  
https://podminky.urs.cz/item/CS_URS_2024_01/317168061  
Překlady keramické vysoké osazené do maltového lože, šířky překladu 70 mm výšky 238 mm, délky 3500 mm  
https://podminky.urs.cz/item/CS_URS_2024_01/317168061  
Překlady keramické vysoké osazené do maltového lože, šířky překladu 70 mm výšky 238 mm, délky 3500 mm  
https://podminky.urs.cz/item/CS_URS_2024_01/317168061</t>
  </si>
  <si>
    <t>317941121</t>
  </si>
  <si>
    <t>Osazování ocelových válcovaných nosníků na zdivu I, IE, U, UE nebo L do č. 12 nebo výšky do 120 mm</t>
  </si>
  <si>
    <t>1.PP - př. 12 2*2*1.3*2.5*0.001 =0.013 [A] 
1.NP - př. 01 3*2*1.2*2.5*0.001 =0.018 [B] 
1.NP - př. 02 3*2*1*2.5*0.001 =0.015 [C] 
1.NP - př. 12 2*2*1.3*2.5*0.001 =0.013 [D] 
1.NP - př. 13 2*1.3*1.36*0.001 =0.004 [E] 
1.NP - př. 100 13*0.8*6.1*0.001 =0.063 [F] 
1-2.NP - př. 01 5*2*1.2*2.5*0.001 =0.030 [G] 
1-2.NP - př. 22 3*1.5*11.1*0.001 =0.050 [H] 
1-2.NP - př. 23 1*1.5*11.1*0.001 =0.017 [I] 
1-2.NP - př. 100 14*0.8*6.1*0.001 =0.068 [J] 
2.NP - př. 01 3*2*1.2*2.5*0.001 =0.018 [K] 
2.NP - př. 12 2*2*1.3*2.5*0.001 =0.013 [L] 
2.NP - př. 13 2*1.3*1.36*0.001 =0.004 [M] 
2.NP - př. 26 4*1.35*11.1*0.001 =0.060 [N] 
2.NP - př. 32 2*1.7*12.18*0.001 =0.041 [O] 
2.NP - př. 37 2*1.6*5.47*0.001 =0.018 [P] 
2.NP - př. 59 7*1.4*8.5*0.001 =0.083 [Q] 
2.NP - př. 100 18*0.8*6.1*0.001 =0.088 [R] 
2.NP - př. 103 3*1.3*11.1*0.001 =0.043 [S] 
2.NP - př. 104 3*1.5*11.1*0.001 =0.050 [T] 
2.NP - př. 105 6*1.4*8.5*0.001 =0.071 [U] 
3.NP - př. 01 2*1.2*2.5*0.001 =0.006 [V] 
3.NP - př. 12 2*1.3*2.5*0.001 =0.007 [W] 
3.NP - př. 68 6*1.5*8.5*0.001 =0.077 [X] 
3.NP - př. 69 6*1.2*8.5*0.001 =0.061 [Y] 
3.NP - př. 100 18*0.8*6.1*0.001 =0.088 [Z] 
4.NP - př. 12 2*2*1.3*2.5*0.001 =0.013 [AA] 
4.NP - př. 51 2*1.6*1.36*0.001 =0.004 [AB] 
4.NP - př. 53 6*1.4*8.5*0.001 =0.071 [AC] 
4.NP - př. 54 4*1.4*11.1*0.001 =0.062 [AD] 
4.NP - př. 100 14*0.8*6.1*0.001 =0.068 [AE] 
4.NP - př. 133 2*6*1.5*8.5*0.001 =0.153 [AF] 
5.NP - př. 01 2*2*1.2*2.5*0.001 =0.012 [AG] 
5.NP - př. 12 8*2*1.3*2.5*0.001 =0.052 [AH] 
5.NP - př. 54 6*1.4*8.5*0.001 =0.071 [AI] 
5.NP - př. 55 2*2.25*2.5*0.001 =0.011 [AJ] 
5.NP - př. 56 2*2*1.1*2.5*0.001 =0.011 [AK] 
5.NP - př. 100 11*0.8*6.1*0.001 =0.054 [AL] 
5.NP - př. 109 2*6*1.6*8.5*0.001 =0.163 [AM] 
5.NP - př. 110 3*1.4*8.5*0.001 =0.036 [AN] 
5.NP - př. 134 3*1.65*8.5*0.001 =0.042 [AO] 
6.NP - př. 100 5*0.8*6.1*0.001 =0.024 [AP] 
''Součet  
Celkem 1.866=1.866 [AQ]</t>
  </si>
  <si>
    <t>Osazování ocelových válcovaných nosníků na zdivu I, IE, U, UE nebo L do č. 12 nebo výšky do 120 mmOsazování ocelových válcovaných nosníků na zdivu I nebo IE nebo U nebo UE nebo L do č. 12 nebo výšky do 120 mm  
https://podminky.urs.cz/item/CS_URS_2024_01/317941121  
Osazování ocelových válcovaných nosníků na zdivu I nebo IE nebo U nebo UE nebo L do č. 12 nebo výšky do 120 mm  
https://podminky.urs.cz/item/CS_URS_2024_01/317941121  
Osazování ocelových válcovaných nosníků na zdivu I nebo IE nebo U nebo UE nebo L do č. 12 nebo výšky do 120 mm  
https://podminky.urs.cz/item/CS_URS_2024_01/317941121  
Osazování ocelových válcovaných nosníků na zdivu I nebo IE nebo U nebo UE nebo L do č. 12 nebo výšky do 120 mm  
https://podminky.urs.cz/item/CS_URS_2024_01/317941121</t>
  </si>
  <si>
    <t>317941123</t>
  </si>
  <si>
    <t>Osazování ocelových válcovaných nosníků na zdivu I, IE, U, UE nebo L přes č. 14 do č. 22 nebo výšky do 220 mm</t>
  </si>
  <si>
    <t>1.PP - př. 111 2*2.3*14.4*0.001 =0.066 [A] 
1.PP - př. 112 3*2.4*14.4*0.001 =0.104 [B] 
1.PP - př. 130 6*3.4*26.3*0.001 =0.537 [C] 
1.NP - př. 07 4*1.6*14.4*0.001 =0.092 [D] 
1.NP - př. 09 2*2.3*18*0.001 =0.083 [E] 
1.NP - př. 93 4*3*31.1*0.001 =0.373 [F] 
1.NP - př. 99 4*1.65*14.4*0.001 =0.095 [G] 
1.NP - př. 106 2*1.85*18*0.001 =0.067 [H] 
1.NP - př. 113 6*1.3*14.4*0.001 =0.112 [I] 
1.NP - př. 131 2*2*18*0.001 =0.072 [J] 
1-2.NP - př. 24 1*1.3*21.7*0.001 =0.028 [K] 
1-2.NP - př. 62 6*3.6*26.3*0.001 =0.568 [L] 
1-2.NP - př. 63 6*2.7*14.4*0.001 =0.233 [M] 
1-2.NP - př. 64 4*2.5*14.4*0.001 =0.144 [N] 
1-2.NP - př. 117 2*1.9*14.4*0.001 =0.055 [O] 
1-2.NP - př. 118 2*1.6*14.4*0.001 =0.046 [P] 
2.NP - př. 30 2*1.6*27.3*0.001 =0.087 [Q] 
2.NP - př. 60 4*2*2*14.4*0.001 =0.230 [R] 
2.NP - př. 61 4*2.3*2*14.4*0.001 =0.265 [S] 
2.NP - př. 97 6*2.1*14.4*0.001 =0.181 [T] 
2.NP - př. 114 2*2*14.4*0.001 =0.058 [U] 
2.NP - př. 115 2.565*19.3*0.001 =0.050 [V] 
3.NP - př. 43 6*4*2.55*18*0.001 =1.102 [W] 
3.NP - př. 65 4*2.75*18*0.001 =0.198 [X] 
3.NP - př. 66 4*3.62*31.1*0.001 =0.450 [Y] 
3.NP - př. 67 6*2.1*14.4*0.001 =0.181 [Z] 
3.NP - př. 116 2*2.55*18*0.001 =0.092 [AA] 
4.NP - př. 43 3*4*2.55*18*0.001 =0.551 [AB] 
4.NP - př. 66 4*3.62*31.1*0.001 =0.450 [AC] 
4.NP - př. 70 2*3.15*18*0.001 =0.113 [AD] 
4.NP - př. 108 6*3.1*14.4*0.001 =0.268 [AE] 
5.NP - př. 66 4*3.62*31.1*0.001 =0.450 [AF] 
5.NP - př. 88 6*2.2*14.4*0.001 =0.190 [AG] 
''Součet  
Celkem 7.591=7.591 [AH]</t>
  </si>
  <si>
    <t>Osazování ocelových válcovaných nosníků na zdivu I, IE, U, UE nebo L přes č. 14 do č. 22 nebo výšky do 220 mmOsazování ocelových válcovaných nosníků na zdivu I nebo IE nebo U nebo UE nebo L č. 14 až 22 nebo výšky do 220 mm  
https://podminky.urs.cz/item/CS_URS_2024_01/317941123  
Osazování ocelových válcovaných nosníků na zdivu I nebo IE nebo U nebo UE nebo L č. 14 až 22 nebo výšky do 220 mm  
https://podminky.urs.cz/item/CS_URS_2024_01/317941123  
Osazování ocelových válcovaných nosníků na zdivu I nebo IE nebo U nebo UE nebo L č. 14 až 22 nebo výšky do 220 mm  
https://podminky.urs.cz/item/CS_URS_2024_01/317941123  
Osazování ocelových válcovaných nosníků na zdivu I nebo IE nebo U nebo UE nebo L č. 14 až 22 nebo výšky do 220 mm  
https://podminky.urs.cz/item/CS_URS_2024_01/317941123</t>
  </si>
  <si>
    <t>317941125</t>
  </si>
  <si>
    <t>Osazování ocelových válcovaných nosníků na zdivu I, IE, U, UE nebo L č 24 a vyšší nebo výšky přes 220 mm</t>
  </si>
  <si>
    <t>1.NP - př. 08 2*4.1*37*0.001 =0.303 [A] 
1-2.NP - př. 19 2*4.8*37*0.001 =0.355 [B] 
1-2.NP - př. 107 2*3.4*36.2*0.001 =0.246 [C] 
2.NP - př. 29 4*3.6*36.2*0.001 =0.521 [D] 
2.NP - př. 96 2*4*3.7*36.2*0.001 =1.072 [E] 
3.NP - př. 96 2*4*3.7*36.2*0.001 =1.072 [F] 
4.NP - př. 96 2*4*3.7*36.2*0.001 =1.072 [G] 
''Součet  
Celkem 4.641=4.641 [H]</t>
  </si>
  <si>
    <t>Osazování ocelových válcovaných nosníků na zdivu I, IE, U, UE nebo L č 24 a vyšší nebo výšky přes 220 mmOsazování ocelových válcovaných nosníků na zdivu I nebo IE nebo U nebo UE nebo L č. 24 a výše nebo výšky přes 220 mm  
https://podminky.urs.cz/item/CS_URS_2024_01/317941125  
Osazování ocelových válcovaných nosníků na zdivu I nebo IE nebo U nebo UE nebo L č. 24 a výše nebo výšky přes 220 mm  
https://podminky.urs.cz/item/CS_URS_2024_01/317941125  
Osazování ocelových válcovaných nosníků na zdivu I nebo IE nebo U nebo UE nebo L č. 24 a výše nebo výšky přes 220 mm  
https://podminky.urs.cz/item/CS_URS_2024_01/317941125  
Osazování ocelových válcovaných nosníků na zdivu I nebo IE nebo U nebo UE nebo L č. 24 a výše nebo výšky přes 220 mm  
https://podminky.urs.cz/item/CS_URS_2024_01/317941125</t>
  </si>
  <si>
    <t>317998130</t>
  </si>
  <si>
    <t>Tepelná izolace mezi překlady v 24 cm z XPS tl do 30 mm</t>
  </si>
  <si>
    <t>2.NP - př. 27 1*1.75 =1.750 [A] 
2.NP - př. 38 1*1.25 =1.250 [B] 
3.NP - př. 135 1*1.25 =1.250 [C] 
''Součet  
Celkem 4.25=4.250 [D]</t>
  </si>
  <si>
    <t>Tepelná izolace mezi překlady v 24 cm z XPS tl do 30 mmIzolace tepelná mezi překlady z extrudovaného polystyrenu výšky 24 cm, tloušťky do 30 mm  
https://podminky.urs.cz/item/CS_URS_2024_01/317998130  
Izolace tepelná mezi překlady z extrudovaného polystyrenu výšky 24 cm, tloušťky do 30 mm  
https://podminky.urs.cz/item/CS_URS_2024_01/317998130  
Izolace tepelná mezi překlady z extrudovaného polystyrenu výšky 24 cm, tloušťky do 30 mm  
https://podminky.urs.cz/item/CS_URS_2024_01/317998130  
Izolace tepelná mezi překlady z extrudovaného polystyrenu výšky 24 cm, tloušťky do 30 mm  
https://podminky.urs.cz/item/CS_URS_2024_01/317998130</t>
  </si>
  <si>
    <t>317998131</t>
  </si>
  <si>
    <t>Tepelná izolace mezi překlady v 24 cm z XPS tl přes 30 do 50 mm</t>
  </si>
  <si>
    <t>1.PP - př. 05 1*1.25 =1.250 [A] 
1.PP - př. 10 1*1.25 =1.250 [B] 
1.PP - př. 85 1*1.75 =1.750 [C] 
1.PP - př. 101 1*2.5 =2.500 [D] 
1.NP - př. 05 7*1.25 =8.750 [E] 
1.NP - př. 06 1*1.5 =1.500 [F] 
1.NP - př. 10 4*1.25 =5.000 [G] 
1.NP - př. 11 2*1.25 =2.500 [H] 
1-2.NP - př. 10 5*1.25 =6.250 [I] 
1-2.NP - př. 11 2*1.25 =2.500 [J] 
1-2.NP - př. 90 1*1 =1.000 [K] 
2.NP - př. 05 3*1.25 =3.750 [L] 
2.NP - př. 10 4*1.25 =5.000 [M] 
2.NP - př. 11 11*1.25 =13.750 [N] 
2.NP - př. 21 1*1.75 =1.750 [O] 
2.NP - př. 33 7*1.75 =12.250 [P] 
2.NP - př. 34 2*1.75 =3.500 [Q] 
2.NP - př. 40 4*1.75 =7.000 [R] 
2.NP - př. 41 1*1.75 =1.750 [S] 
2.NP - př. 73 1*2.25 =2.250 [T] 
2.NP - př. 89 1*1 =1.000 [U] 
2.NP - př. 90 2*1 =2.000 [V] 
2.NP - př. 132 1*1.75 =1.750 [W] 
3.NP - př. 05 5*1.25 =6.250 [X] 
3.NP - př. 10 7*1.25 =8.750 [Y] 
3.NP - př. 11 1*1.25 =1.250 [Z] 
3.NP - př. 33 2*1.75 =3.500 [AA] 
3.NP - př. 37 2*1.75 =3.500 [AB] 
3.NP - př. 44 1*1.25 =1.250 [AC] 
3.NP - př. 46 2*1.25 =2.500 [AD] 
3.NP - př. 48 1*1.75 =1.750 [AE] 
4.NP - př. 05 1*1.25 =1.250 [AF] 
4.NP - př. 11 1*1.25 =1.250 [AG] 
4.NP - př. 21 2*1.75 =3.500 [AH] 
4.NP - př. 37 2*1.75 =3.500 [AI] 
5.NP - př. 05 1*1.25 =1.250 [AJ] 
5.NP - př. 10 1*1.25 =1.250 [AK] 
5.NP - př. 89 1*1 =1.000 [AL] 
6.NP - př. 05 1*1.25 =1.250 [AM] 
''Součet  
Celkem 133=133.000 [AN]</t>
  </si>
  <si>
    <t>Tepelná izolace mezi překlady v 24 cm z XPS tl přes 30 do 50 mmIzolace tepelná mezi překlady z extrudovaného polystyrenu výšky 24 cm, tloušťky přes 30 do 50 mm  
https://podminky.urs.cz/item/CS_URS_2024_01/317998131  
Izolace tepelná mezi překlady z extrudovaného polystyrenu výšky 24 cm, tloušťky přes 30 do 50 mm  
https://podminky.urs.cz/item/CS_URS_2024_01/317998131  
Izolace tepelná mezi překlady z extrudovaného polystyrenu výšky 24 cm, tloušťky přes 30 do 50 mm  
https://podminky.urs.cz/item/CS_URS_2024_01/317998131  
Izolace tepelná mezi překlady z extrudovaného polystyrenu výšky 24 cm, tloušťky přes 30 do 50 mm  
https://podminky.urs.cz/item/CS_URS_2024_01/317998131</t>
  </si>
  <si>
    <t>317998132</t>
  </si>
  <si>
    <t>Tepelná izolace mezi překlady v 24 cm z XPS tl přes 50 do 70 mm</t>
  </si>
  <si>
    <t>1.PP - př. 45 2*1.25 =2.500 [A] 
1-2.NP - př. 20 2*1.75 =3.500 [B] 
1-2.NP - př. 21 1*1.75 =1.750 [C] 
3.NP - př. 45 1*1.25 =1.250 [D] 
3.NP - př. 47 2*1.75 =3.500 [E] 
4.NP - př. 45 1*1.25 =1.250 [F] 
4.NP - př. 47 1*1.75 =1.750 [G] 
4.NP - př. 52 1*1.5 =1.500 [H] 
''Součet  
Celkem 17=17.000 [I]</t>
  </si>
  <si>
    <t>Tepelná izolace mezi překlady v 24 cm z XPS tl přes 50 do 70 mmIzolace tepelná mezi překlady z extrudovaného polystyrenu výšky 24 cm, tloušťky přes 50 do 70 mm  
https://podminky.urs.cz/item/CS_URS_2024_01/317998132  
Izolace tepelná mezi překlady z extrudovaného polystyrenu výšky 24 cm, tloušťky přes 50 do 70 mm  
https://podminky.urs.cz/item/CS_URS_2024_01/317998132  
Izolace tepelná mezi překlady z extrudovaného polystyrenu výšky 24 cm, tloušťky přes 50 do 70 mm  
https://podminky.urs.cz/item/CS_URS_2024_01/317998132  
Izolace tepelná mezi překlady z extrudovaného polystyrenu výšky 24 cm, tloušťky přes 50 do 70 mm  
https://podminky.urs.cz/item/CS_URS_2024_01/317998132</t>
  </si>
  <si>
    <t>317998135</t>
  </si>
  <si>
    <t>Tepelná izolace mezi překlady v 24 cm z XPS tl 100 mm</t>
  </si>
  <si>
    <t>1-2.NP - př. 18 1*1.25 =1.250 [A] 
3.NP - př. 90 2*1 =2.000 [B] 
4.NP - př. 90 2*1 =2.000 [C] 
6.NP - př. 90 1*1 =1.000 [D] 
''Součet  
Celkem 6.25=6.250 [E]</t>
  </si>
  <si>
    <t>Tepelná izolace mezi překlady v 24 cm z XPS tl 100 mmIzolace tepelná mezi překlady z extrudovaného polystyrenu výšky 24 cm, tloušťky 100 mm  
https://podminky.urs.cz/item/CS_URS_2024_01/317998135  
Izolace tepelná mezi překlady z extrudovaného polystyrenu výšky 24 cm, tloušťky 100 mm  
https://podminky.urs.cz/item/CS_URS_2024_01/317998135  
Izolace tepelná mezi překlady z extrudovaného polystyrenu výšky 24 cm, tloušťky 100 mm  
https://podminky.urs.cz/item/CS_URS_2024_01/317998135  
Izolace tepelná mezi překlady z extrudovaného polystyrenu výšky 24 cm, tloušťky 100 mm  
https://podminky.urs.cz/item/CS_URS_2024_01/317998135</t>
  </si>
  <si>
    <t>319202115</t>
  </si>
  <si>
    <t>Dodatečná izolace zdiva tl přes 600 do 900 mm nízkotlakou injektáží silikonovou mikroemulzí</t>
  </si>
  <si>
    <t>Dodatečná izolace zdiva tl přes 600 do 900 mm nízkotlakou injektáží silikonovou mikroemulzíDodatečná izolace zdiva injektáží nízkotlakou metodou silikonovou mikroemulzí, tloušťka zdiva přes 600 do 900 mm  
https://podminky.urs.cz/item/CS_URS_2024_01/319202115  
Dodatečná izolace zdiva injektáží nízkotlakou metodou silikonovou mikroemulzí, tloušťka zdiva přes 600 do 900 mm  
https://podminky.urs.cz/item/CS_URS_2024_01/319202115  
Dodatečná izolace zdiva injektáží nízkotlakou metodou silikonovou mikroemulzí, tloušťka zdiva přes 600 do 900 mm  
https://podminky.urs.cz/item/CS_URS_2024_01/319202115  
Dodatečná izolace zdiva injektáží nízkotlakou metodou silikonovou mikroemulzí, tloušťka zdiva přes 600 do 900 mm  
https://podminky.urs.cz/item/CS_URS_2024_01/319202115</t>
  </si>
  <si>
    <t>342244201</t>
  </si>
  <si>
    <t>Příčka z cihel broušených na tenkovrstvou maltu tloušťky 80 mm</t>
  </si>
  <si>
    <t>1.PP 3*1.615 =4.845 [A] 
1.NP 2.6*2-0.8*2.1+2.6*1.3*2+3.3*(3.045+1.18+1.98)-0.7*2.1*5+2.6*1.3+3.3*1.9+2.6*2.025*3-0.7*2.1*2+2.6*1.705 =50.345 [B] 
1.-2.NP 2.6*(3.07+1.23)-0.7*2.1*3+2.6*(2.05+1.23+1.31)-0.7*2.1*2+2.9*(2.415+0.25)+2.6*(3.25+3.045)-0.8*2*2 =36.660 [C] 
2.NP 2.6*(1.94+1.1*2)-0.7*2.1*2+3.4*(2.42+0.25)+3.33*(2.87+2.98-0.9)-0.8*2.1+2.6*(2.725+2.675+1.2*2)-0.7*2.1*2+3.2*(3.66+1.11)-(0.9*2.1+0.8*2.1) =60.740 [D] 
2.6*1.86*2-(0.7*2.1+0.94*2.2)+3.3*2.355-0.7*2.1*2+2.6*1.63+2.6*2.15*3-0.7*2.1*2 =29.034 [E] 
4.17*3.855-0.8*2.1+1.4*4-0.8*2.1+3.61*0.995+3.75*1.73+3.38*3.78-1.22*2.44 =38.194 [F] 
3.NP 2.6*(2.49+1.135+2.13*2+1.05+0.93)-0.7*2.1*2+3.48*2.935-0.7*2.1*3+3.5*3.215-0.8*2.1+2.8*(1.41+0.99)-0.7*2.1+2.3*(2.115*2+2)-0.9*2.2 =55.684 [G] 
(0.32+2.5)/2*2.125*2+2.5*3-0.9*2.2+(0.32+2.5)/2*2.115*2+2.5*3-0.9*2.2 =22.997 [H] 
4.1*1.13 =4.633 [I] 
4.NP 3.4*2.435+3.375*(6.26-1.535)-0.7*2.1+2.6*0.945-0.7*2.1+3.4*(1.86+1.13)+3.4*2.3 =41.729 [J] 
5.NP 3.05*(0.67+1.75+0.25)+3.37*(3.16+2.895+1.1*2)-(0.8*2.1+0.7*2.1*2)+3.38*(2.98-0.92+2.71+1.1+1.96)-0.7*2.1*3 =53.398 [K] 
2.95*(1.01+0.995+1.1+1.105+0.14+0.145)-(0.7*1.8+0.9*1.85)+3.89*1.25 =15.198 [L] 
'''odpočet ŽB věnců' -věnec80/0,08  
''Součet  
Celkem 388.232=388.232 [M]</t>
  </si>
  <si>
    <t>Příčka z cihel broušených na tenkovrstvou maltu tloušťky 80 mmPříčky jednoduché z cihel děrovaných broušených, na tenkovrstvou maltu, pevnost cihel do P15, tl. příčky 80 mm  
https://podminky.urs.cz/item/CS_URS_2024_01/342244201  
Příčky jednoduché z cihel děrovaných broušených, na tenkovrstvou maltu, pevnost cihel do P15, tl. příčky 80 mm  
https://podminky.urs.cz/item/CS_URS_2024_01/342244201  
Příčky jednoduché z cihel děrovaných broušených, na tenkovrstvou maltu, pevnost cihel do P15, tl. příčky 80 mm  
https://podminky.urs.cz/item/CS_URS_2024_01/342244201  
Příčky jednoduché z cihel děrovaných broušených, na tenkovrstvou maltu, pevnost cihel do P15, tl. příčky 80 mm  
https://podminky.urs.cz/item/CS_URS_2024_01/342244201</t>
  </si>
  <si>
    <t>342244211</t>
  </si>
  <si>
    <t>Příčka z cihel broušených na tenkovrstvou maltu tloušťky 115 mm</t>
  </si>
  <si>
    <t>1.PP 2.5*3.195-0.8*2.1 =6.308 [A] 
3.6*(2.095+2.8+2.28)+3.39*(2.285+2.3)-0.9*2.1+3.92*(4.315+1.565)-0.8*2.1 =60.853 [B] 
1.NP 3.3*(4.1+2.61)-0.9*2.1*2+3.3*1.62-0.8*2.1+3.3*(2.485*2+3.87)-0.7*2.1*2+2.6*(1.1*2+1.805*2)-0.7*2*4 =57.767 [C] 
1.24*2.5-0.9*2.45+3.62*(3.215+1.375+2)-(1.1*2.1+0.7*2.1)+1.47*2.5-0.9*2.4+3.73*7.845-0.9*2.4+3.66*4.81-0.8*2 =65.592 [D] 
1.-2.NP 3*(2.3+4.68)-0.9*2+2.9*1.81-0.9*2.1+2.6*1.41+2.9*1.97-0.9*2.1 =29.988 [E] 
1.385*2.54+1.49*2.38-0.8*2.1+3.15*(1.22+2.35)-1*2.1+3.08*(4.69+0.65)-0.9*2.1+3.15*5.275-1.22*2.34+3.37*(4.355+2.1*2)-0.9*2.1+3.15*7.4 =93.099 [F] 
6.57*(1.93+1.815) =24.605 [G] 
2.NP 2.6*(1.685+3.055)-0.7*2.1+3.4*6.285-0.7*2.1+3.2*1.61*2-0.9*2.4+3*1.32+3.5*(5.47+2)-0.8*2.1*2+2.6*2+3.3*(6.04+2.68+2.355)-0.8*2.1*2+3.76*7.16=130.951 [H] 
-1.4*2.4+3.3*(4.93+2.055)-0.8*2.1*2+2.6*2.725-0.8*2.1 =21.736 [I] 
3.76*3.045+3.55*4.55-1.2*2.38+3.52*4.77-1.22*2.4+3.52*(4.67+5.175)-(1.22*2.4+0.8*2.1)+3.47*(3.18+5.725)-(1.22*2.4+0.8*2.1)+4.17*(8.09+3.305*2) =156.246 [J] 
-(0.9*2.2+0.9*2.18)+1.305*2.46-0.9*2.3+4.05*5.705-0.9*2.4+4.44*1.52-1.35*2+3.75*1.69-0.8*2.1+4.1*7.43+3.3*2.575-1.2*2.4+4.1*(15.75+5.735)-1.2*2.4*4=139.499 [K] 
4.13*(3.87+4.975)-1.2*2.4+4.1*7.35-1.2*2.4*2 =58.025 [L] 
3.NP 3*(4.21+1.61*2)-0.7*2.1*2+3.5*1.12-0.7*2.1+3*1.36+3.5*1.355-0.9*2.1+4.03*6.33-0.7*2.1+3.48*3.135-0.8*2.1+3.5*(3.12+1.41)-0.9*2.1 =75.967 [M] 
3.86*(0.625+0.8+1.005+4.59+4.21)-0.9*2.1+5.03*5-0.9*2.4+4.05*(5.84+3.745)-(0.9*2.1+1.2*2.4)+4.06*5.795-1.2*2.39 =119.157 [N] 
4.NP 3.4*6.26+3.45*6.26-0.7*2.1+3.4*0.25+2.6*1.02 =44.913 [O] 
3.6*3.955+3.58*(1.305+10.26+5.9)-(1.2*2.4+1.2*2.38) =71.027 [P] 
5.NP 3.4*6.315-0.7*2.1 =20.001 [Q] 
3.89*0.34+(0.96+2.46)/2*2.7-0.9*1.72+(0.96+3.15)/2*3.89+2.34*2.195+1.82*1.435+2*2.575 =25.284 [R] 
'''odpočet ŽB věnců' -věnec115/0,115  
''Součet  
Celkem 1144.263=1 144.263 [S]</t>
  </si>
  <si>
    <t>Příčka z cihel broušených na tenkovrstvou maltu tloušťky 115 mmPříčky jednoduché z cihel děrovaných broušených, na tenkovrstvou maltu, pevnost cihel do P15, tl. příčky 115 mm  
https://podminky.urs.cz/item/CS_URS_2024_01/342244211  
Příčky jednoduché z cihel děrovaných broušených, na tenkovrstvou maltu, pevnost cihel do P15, tl. příčky 115 mm  
https://podminky.urs.cz/item/CS_URS_2024_01/342244211  
Příčky jednoduché z cihel děrovaných broušených, na tenkovrstvou maltu, pevnost cihel do P15, tl. příčky 115 mm  
https://podminky.urs.cz/item/CS_URS_2024_01/342244211  
Příčky jednoduché z cihel děrovaných broušených, na tenkovrstvou maltu, pevnost cihel do P15, tl. příčky 115 mm  
https://podminky.urs.cz/item/CS_URS_2024_01/342244211</t>
  </si>
  <si>
    <t>342244221</t>
  </si>
  <si>
    <t>Příčka z cihel broušených na tenkovrstvou maltu tloušťky 140 mm</t>
  </si>
  <si>
    <t>1.PP 3.02*(2.53+2.75)-0.9*2.1*2 =12.166 [A] 
'''1.-2.NP'  
3.13*(4.68+5.16)-1.225*2.4*2 =24.919 [B] 
'''2.NP'  
4.44*1.03 =4.573 [C] 
3.NP 3.5*1.92-0.9*2.4 =4.560 [D] 
4.07*4.145-1.2*2.38+4*5.33-1.2*2.4 =32.454 [E] 
'''4.NP'  
1.5*2.54-1.22*2.4+1.5*2.54-1.2*2.4+3.58*5.17-(0.95*2.05+0.9*2.12)+3.6*5.37-1.2*2.4 =32.917 [F] 
'''odpočet ŽB věnců' -věnec140/0,14  
''Součet  
Celkem 105.489=105.489 [G]</t>
  </si>
  <si>
    <t>Příčka z cihel broušených na tenkovrstvou maltu tloušťky 140 mmPříčky jednoduché z cihel děrovaných broušených, na tenkovrstvou maltu, pevnost cihel do P15, tl. příčky 140 mm  
https://podminky.urs.cz/item/CS_URS_2024_01/342244221  
Příčky jednoduché z cihel děrovaných broušených, na tenkovrstvou maltu, pevnost cihel do P15, tl. příčky 140 mm  
https://podminky.urs.cz/item/CS_URS_2024_01/342244221  
Příčky jednoduché z cihel děrovaných broušených, na tenkovrstvou maltu, pevnost cihel do P15, tl. příčky 140 mm  
https://podminky.urs.cz/item/CS_URS_2024_01/342244221  
Příčky jednoduché z cihel děrovaných broušených, na tenkovrstvou maltu, pevnost cihel do P15, tl. příčky 140 mm  
https://podminky.urs.cz/item/CS_URS_2024_01/342244221</t>
  </si>
  <si>
    <t>346481111</t>
  </si>
  <si>
    <t>Zaplentování rýh, potrubí, výklenků nebo nik ve stěnách rabicovým pletivem</t>
  </si>
  <si>
    <t>'I 80  
1.NP - př. 100 13*0.8*0.08*2 =1.664 [A] 
1-2.NP - př. 100 14*0.8*0.08*2 =1.792 [B] 
2.NP - př. 100 18*0.8*0.08*2 =2.304 [C] 
3.NP - př. 100 18*0.8*0.08*2 =2.304 [D] 
4.NP - př. 100 14*0.8*0.08*2 =1.792 [E] 
5.NP - př. 100 11*0.8*0.08*2 =1.408 [F] 
6.NP - př. 100 5*0.8*0.08*2 =0.640 [G] 
''I 100  
2.NP - př. 59 7*1.4*0.1*2 =1.960 [H] 
2.NP - př. 103 3*1.3*0.1*2 =0.780 [I] 
2.NP - př. 104 3*1.5*0.1*2 =0.900 [J] 
2.NP - př. 105 6*1.4*0.1*2 =1.680 [K] 
3.NP - př. 68 6*1.5*0.1*2 =1.800 [L] 
3.NP - př. 69 6*1.2*0.1*2 =1.440 [M] 
4.NP - př. 53 6*1.4*0.1*2 =1.680 [N] 
4.NP - př. 133 2*1.5*0.1*2 =0.600 [O] 
5.NP - př. 54 6*1.4*0.1*2 =1.680 [P] 
5.NP - př. 109 2*1.6*0.1*2 =0.640 [Q] 
5.NP - př. 110 3*1.4*0.1*2 =0.840 [R] 
5.NP - př. 134 3*1.65*0.1*2 =0.990 [S] 
''I 120  
1-2.NP - př. 22 3*1.5*0.12*2 =1.080 [T] 
1-2.NP - př. 23 1*1.5*0.12*2 =0.360 [U] 
2.NP - př. 26 4*1.35*0.12*2 =1.296 [V] 
2.NP - př. 103 3*1.3*0.12*2 =0.936 [W] 
2.NP - př. 104 3*1.5*0.12*2 =1.080 [X] 
4.NP - př. 54 4*1.4*0.12*2 =1.344 [Y] 
''I 140  
1.PP - př. 111 2*2.3*0.14*2 =1.288 [Z] 
1.PP - př. 112 3*2.4*0.14*2 =2.016 [AA] 
1.NP - př. 07 4*1.6*0.14*2 =1.792 [AB] 
1.NP - př. 99 4*1.65*0.14*2 =1.848 [AC] 
1.NP - př. 113 6*1.3*0.14*2 =2.184 [AD] 
1-2.NP - př. 63 6*2.7*0.14*2 =4.536 [AE] 
1-2.NP - př. 64 4*2.5*0.14*2 =2.800 [AF] 
1-2.NP - př. 117 2*1.9*0.14*2 =1.064 [AG] 
1-2.NP - př. 118 2*1.6*0.14*2 =0.896 [AH] 
2.NP - př. 60 4*2*0.14*2 =2.240 [AI] 
2.NP - př. 61 4*2.3*2*0.14*2 =5.152 [AJ] 
2.NP - př. 97 6*2.1*0.14*2 =3.528 [AK] 
2.NP - př. 114 2*2*0.14*2 =1.120 [AL] 
3.NP - př. 67 6*2.1*0.14*2 =3.528 [AM] 
4.NP - př. 108 6*3.1*0.14*2 =5.208 [AN] 
5.NP - př. 88 6*2.2*0.14*2 =3.696 [AO] 
''I 160  
1.NP - př. 09 2*2.3*0.16*2 =1.472 [AP] 
1.NP - př. 106 2*1.85*0.16*2 =1.184 [AQ] 
1.NP - př. 131 2*2*0.16*2 =1.280 [AR] 
3.NP - př. 43 6*2.55*0.16*2 =4.896 [AS] 
3.NP - př. 65 4*2.75*0.16*2 =3.520 [AT] 
3.NP - př. 116 2*2.55*0.16*2 =1.632 [AU] 
4.NP - př. 43 3*2.55*0.16*2 =2.448 [AV] 
4.NP - př. 70 2*3.15*0.16*2 =2.016 [AW] 
''I 180  
2.NP - př. 115 2.565*0.18*2 =0.923 [AX] 
''I 200  
1.PP - př. 130 6*3.4*0.2*2 =8.160 [AY] 
1-2.NP - př. 62 6*3.6*0.2*2 =8.640 [AZ] 
''I 220  
1.NP - př. 93 4*3*0.22*2 =5.280 [BA] 
3.NP - př. 66 4*3.62*0.22*2 =6.371 [BB] 
4.NP - př. 66 4*3.62*0.22*2 =6.371 [BC] 
5.NP - př. 66 4*3.62*0.22*2 =6.371 [BD] 
''I 240  
1-2.NP - př. 107 2*3.4*0.24*2 =3.264 [BE] 
2.NP - př. 29 4*3.6*0.24*2 =6.912 [BF] 
2.NP - př. 96 2*3.7*0.24*2 =3.552 [BG] 
3.NP - př. 96 2*3.7*0.24*2 =3.552 [BH] 
4.NP - př. 96 2*3.7*0.24*2 =3.552 [BI] 
''I 270  
1.NP - př. 08 2*4.1*0.27*2 =4.428 [BJ] 
1-2.NP - př. 19 2*4.8*0.27*2 =5.184 [BK] 
''Součet  
Celkem 166.894=166.894 [BL]</t>
  </si>
  <si>
    <t>Zaplentování rýh, potrubí, výklenků nebo nik ve stěnách rabicovým pletivemZaplentování rýh, potrubí, válcovaných nosníků, výklenků nebo nik jakéhokoliv tvaru, na maltu ve stěnách nebo před stěnami rabicovým pletivem  
https://podminky.urs.cz/item/CS_URS_2024_01/346481111  
Zaplentování rýh, potrubí, válcovaných nosníků, výklenků nebo nik jakéhokoliv tvaru, na maltu ve stěnách nebo před stěnami rabicovým pletivem  
https://podminky.urs.cz/item/CS_URS_2024_01/346481111  
Zaplentování rýh, potrubí, válcovaných nosníků, výklenků nebo nik jakéhokoliv tvaru, na maltu ve stěnách nebo před stěnami rabicovým pletivem  
https://podminky.urs.cz/item/CS_URS_2024_01/346481111  
Zaplentování rýh, potrubí, válcovaných nosníků, výklenků nebo nik jakéhokoliv tvaru, na maltu ve stěnách nebo před stěnami rabicovým pletivem  
https://podminky.urs.cz/item/CS_URS_2024_01/346481111</t>
  </si>
  <si>
    <t>380326342</t>
  </si>
  <si>
    <t>Nosná zeď ze ŽB pohledového tř. C 30/37 bez výztuže</t>
  </si>
  <si>
    <t>Nadzákladové zdi z betonu železového (bez výztuže) nosné pohledového (v přírodní barvě drtí a přísad) tř. C 30/37</t>
  </si>
  <si>
    <t>výtahové šachty 0.3*(2.15*2.3+2.506*2.769+3.18*2.486)+0.25*(1.03*(2.769*2+1.9)+1.06*(3.18+2.22*2))+0.569*2.506*1.03+0.45*3.18*1.06 =12.857 [A] 
Celkem 12.857=12.857 [B]</t>
  </si>
  <si>
    <t>Kompletní konstrukce ČOV, nádrží, vodojemů, žlabů ze ŽB pro konstrukce bílých van tř. C 30/37 tl přes 150 do 300 mmKompletní konstrukce čistíren odpadních vod, nádrží, vodojemů, kanálů z betonu železového bez výztuže a bednění pro konstrukce bílých van tř. C 30/37, tl. přes 150 do 300 mm  
https://podminky.urs.cz/item/CS_URS_2024_01/380326342  
Kompletní konstrukce čistíren odpadních vod, nádrží, vodojemů, kanálů z betonu železového bez výztuže a bednění pro konstrukce bílých van tř. C 30/37, tl. přes 150 do 300 mm  
https://podminky.urs.cz/item/CS_URS_2024_01/380326342  
Kompletní konstrukce čistíren odpadních vod, nádrží, vodojemů, kanálů z betonu železového bez výztuže a bednění pro konstrukce bílých van tř. C 30/37, tl. přes 150 do 300 mm  
https://podminky.urs.cz/item/CS_URS_2024_01/380326342  
Kompletní konstrukce čistíren odpadních vod, nádrží, vodojemů, kanálů z betonu železového bez výztuže a bednění pro konstrukce bílých van tř. C 30/37, tl. přes 150 do 300 mm  
https://podminky.urs.cz/item/CS_URS_2024_01/380326342</t>
  </si>
  <si>
    <t>380356211</t>
  </si>
  <si>
    <t>Zřízení oboustranného bednění nosných nadzákladových zdí</t>
  </si>
  <si>
    <t>Bednění nadzákladových zdí nosných rovné oboustranné za každou stranu zřízení</t>
  </si>
  <si>
    <t>výtahové šachty 0.3*(2.15*2+2.3*2+2.506*2+2.769*2+3.18*2+2.486*2)+1.03*(1.92*2+1.95*2+2.769*2+2.506*2)+1.06*(2.486*2+3.18*2+1.65*2+1.8*2) =47.399 [A] 
Celkem 47.399=47.399 [B]</t>
  </si>
  <si>
    <t>Bednění kompletních konstrukcí ČOV, nádrží nebo vodojemů omítaných ploch rovinných zřízeníBednění kompletních konstrukcí čistíren odpadních vod, nádrží, vodojemů, kanálů konstrukcí omítaných z betonu prostého nebo železového ploch rovinných zřízení  
https://podminky.urs.cz/item/CS_URS_2024_01/380356211  
Bednění kompletních konstrukcí čistíren odpadních vod, nádrží, vodojemů, kanálů konstrukcí omítaných z betonu prostého nebo železového ploch rovinných zřízení  
https://podminky.urs.cz/item/CS_URS_2024_01/380356211  
Bednění kompletních konstrukcí čistíren odpadních vod, nádrží, vodojemů, kanálů konstrukcí omítaných z betonu prostého nebo železového ploch rovinných zřízení  
https://podminky.urs.cz/item/CS_URS_2024_01/380356211  
Bednění kompletních konstrukcí čistíren odpadních vod, nádrží, vodojemů, kanálů konstrukcí omítaných z betonu prostého nebo železového ploch rovinných zřízení  
https://podminky.urs.cz/item/CS_URS_2024_01/380356211</t>
  </si>
  <si>
    <t>380356212</t>
  </si>
  <si>
    <t>Odstranění oboustranného bednění nosných nadzákladových zdí</t>
  </si>
  <si>
    <t>Bednění nadzákladových zdí nosných rovné oboustranné za každou stranu odstranění</t>
  </si>
  <si>
    <t>Bednění kompletních konstrukcí ČOV, nádrží nebo vodojemů omítaných ploch rovinných odstraněníBednění kompletních konstrukcí čistíren odpadních vod, nádrží, vodojemů, kanálů konstrukcí omítaných z betonu prostého nebo železového ploch rovinných odstranění  
https://podminky.urs.cz/item/CS_URS_2024_01/380356212  
Bednění kompletních konstrukcí čistíren odpadních vod, nádrží, vodojemů, kanálů konstrukcí omítaných z betonu prostého nebo železového ploch rovinných odstranění  
https://podminky.urs.cz/item/CS_URS_2024_01/380356212  
Bednění kompletních konstrukcí čistíren odpadních vod, nádrží, vodojemů, kanálů konstrukcí omítaných z betonu prostého nebo železového ploch rovinných odstranění  
https://podminky.urs.cz/item/CS_URS_2024_01/380356212  
Bednění kompletních konstrukcí čistíren odpadních vod, nádrží, vodojemů, kanálů konstrukcí omítaných z betonu prostého nebo železového ploch rovinných odstranění  
https://podminky.urs.cz/item/CS_URS_2024_01/380356212</t>
  </si>
  <si>
    <t>Vodorovné konstrukce</t>
  </si>
  <si>
    <t>13010242</t>
  </si>
  <si>
    <t>tyč ocelová plochá jakost S235JR (11 375) 60x6mm</t>
  </si>
  <si>
    <t>dle výkazu ocelových kcí - 1.PP - pásek P6 (33.9+31.7+22.6)*0.001*1.15 =0.101 [A] 
dle výkazu ocelových kcí - 1.-2.NP - pásek P6 (28.3+27.1)*0.001*1.15 =0.064 [B] 
''Součet  
Celkem 0.165=0.165 [C]</t>
  </si>
  <si>
    <t>tyč ocelová plochá jakost S235JR (11 375) 60x6mmtyč ocelová plochá jakost S235JR (11 375) 60x6mm  
tyč ocelová plochá jakost S235JR (11 375) 60x6mm  
tyč ocelová plochá jakost S235JR (11 375) 60x6mm  
tyč ocelová plochá jakost S235JR (11 375) 60x6mm</t>
  </si>
  <si>
    <t>1301024R</t>
  </si>
  <si>
    <t>úpalek jakost S235JR (11 375) 60x135mm</t>
  </si>
  <si>
    <t>dle výkazu ocelových kcí - 1.NP - úpalek P 60 11.6*0.001 =0.012 [A] 
Celkem 0.012=0.012 [B]</t>
  </si>
  <si>
    <t>úpalek jakost S235JR (11 375) 60x135mmúpalek jakost S235JR (11 375) 60x135mm  
úpalek jakost S235JR (11 375) 60x135mm  
úpalek jakost S235JR (11 375) 60x135mm  
úpalek jakost S235JR (11 375) 60x135mm</t>
  </si>
  <si>
    <t>13010290</t>
  </si>
  <si>
    <t>tyč ocelová plochá jakost S235JR (11 375) 100x12mm</t>
  </si>
  <si>
    <t>dle výkazu ocelových kcí - 1.-2.NP - výztuha P12 3.8*0.001*1.15 =0.004 [A] 
Celkem 0.004=0.004 [B]</t>
  </si>
  <si>
    <t>tyč ocelová plochá jakost S235JR (11 375) 100x12mmtyč ocelová plochá jakost S235JR (11 375) 100x12mm  
tyč ocelová plochá jakost S235JR (11 375) 100x12mm  
tyč ocelová plochá jakost S235JR (11 375) 100x12mm  
tyč ocelová plochá jakost S235JR (11 375) 100x12mm</t>
  </si>
  <si>
    <t>13010444</t>
  </si>
  <si>
    <t>úhelník ocelový rovnostranný jakost S235JR (11 375) 120x120x10mm</t>
  </si>
  <si>
    <t>dle výkazu ocelových kcí - 1.PP - L120/10 (138.4+147.9)*0.001*1.15 =0.329 [A] 
dle výkazu ocelových kcí - 1.-2.NP - L120/10 (204+11.3+434.2+23.3)*0.001*1.15 =0.774 [B] 
''Součet  
Celkem 1.103=1.103 [C]</t>
  </si>
  <si>
    <t>úhelník ocelový rovnostranný jakost S235JR (11 375) 120x120x10mmúhelník ocelový rovnostranný jakost S235JR (11 375) 120x120x10mm  
úhelník ocelový rovnostranný jakost S235JR (11 375) 120x120x10mm  
úhelník ocelový rovnostranný jakost S235JR (11 375) 120x120x10mm  
úhelník ocelový rovnostranný jakost S235JR (11 375) 120x120x10mm</t>
  </si>
  <si>
    <t>13010514</t>
  </si>
  <si>
    <t>úhelník ocelový nerovnostranný jakost S235JR (11 375) 80x60x6mm</t>
  </si>
  <si>
    <t>dle výkazu ocelových kcí - 1.PP - L80/60/6 34.6*0.001*1.15 =0.040 [A] 
dle výkazu ocelových kcí - 1.NP - L80/60/6 (1210.1+75.9+64.4+60.1+63.7)*0.001*1.15 =1.695 [B] 
dle výkazu ocelových kcí - 1.-2.NP - L80/60/6 (189.1+126.1+41.6+75.5+64.4+56.9+58.6)*0.001*1.15 =0.704 [C] 
dle výkazu ocelových kcí - 2.NP - L80/60/6 (238.7+39.6+22.2+308.1+79.6+68.5)*0.001*1.15 =0.870 [D] 
dle výkazu ocelových kcí - 3.NP - L80/60/6 (558.8+39.9+24.7+79.6+68)*0.001*1.15 =0.887 [E] 
dle výkazu ocelových kcí - 4.NP - L80/60/6 (555.3+39.9+24.2+79.6+68)*0.001*1.15 =0.882 [F] 
dle výkazu ocelových kcí - 5NP - L80/60/6 (561.5+80.2+64.9)*0.001*1.15 =0.813 [G] 
předpoklad špatného stavu stávajících stropů - L80/60/6 5*1.15 =5.750 [H] 
''Součet  
Celkem 11.641=11.641 [I]</t>
  </si>
  <si>
    <t>úhelník ocelový nerovnostranný jakost S235JR (11 375) 80x60x6mmúhelník ocelový nerovnostranný jakost S235JR (11 375) 80x60x6mm  
úhelník ocelový nerovnostranný jakost S235JR (11 375) 80x60x6mm  
úhelník ocelový nerovnostranný jakost S235JR (11 375) 80x60x6mm  
úhelník ocelový nerovnostranný jakost S235JR (11 375) 80x60x6mm</t>
  </si>
  <si>
    <t>dle výkazu ocelových kcí - 1.NP - IPE 100 19.9*0.001*1.15 =0.023 [A] 
dle výkazu ocelových kcí - 1.-2.NP - IPE 100 19.9*0.001*1.15 =0.023 [B] 
dle výkazu ocelových kcí - 2.NP - IPE 100 (16.1+19.9)*0.001*1.15 =0.041 [C] 
dle výkazu ocelových kcí - 3.NP - IPE 100 (16.1+19.9)*0.001*1.15 =0.041 [D] 
dle výkazu ocelových kcí - 4.NP - IPE 100 (16.1+19.9)*0.001*1.15 =0.041 [E] 
dle výkazu ocelových kcí - 5.NP - IPE 100 19.9*0.001*1.15 =0.023 [F] 
''Součet  
Celkem 0.192=0.192 [G]</t>
  </si>
  <si>
    <t>dle výkazu ocelových kcí - 1.-2.NP - IPE 140 24.8*0.001*1.15 =0.029 [A] 
Celkem 0.029=0.029 [B]</t>
  </si>
  <si>
    <t>dle výkazu ocelových kcí - 1.PP - IPE 180 95.9*0.001*1.15 =0.110 [A] 
dle výkazu ocelových kcí - 1.NP - IPE 180 (122.2+101.5)*0.001*1.15 =0.257 [B] 
dle výkazu ocelových kcí - 1.-2.NP - IPE 180 (120.3+103.4)*0.001*1.15 =0.257 [C] 
dle výkazu ocelových kcí - 2.NP - IPE 180 (126+45.1)*0.001*1.15 =0.197 [D] 
dle výkazu ocelových kcí - 3.NP - IPE 180 126*0.001*1.15 =0.145 [E] 
dle výkazu ocelových kcí - 4.NP - IPE 180 126*0.001*1.15 =0.145 [F] 
dle výkazu ocelových kcí - 5.NP - IPE 180 122.2*0.001*1.15 =0.141 [G] 
dle výkazu ocelových kcí - 7.NP - IPE 180 176.7*0.001*1.15 =0.203 [H] 
''Součet  
Celkem 1.455=1.455 [I]</t>
  </si>
  <si>
    <t>dle výkazu ocelových kcí - 1.NP - IPE 240 304*0.001*1.15 =0.350 [A] 
dle výkazu ocelových kcí - 1.-2.NP - IPE 240 (280.8+497.4+113.6+307.1)*0.001*1.15 =1.379 [B] 
''Součet  
Celkem 1.729=1.729 [C]</t>
  </si>
  <si>
    <t>dle výkazu ocelových kcí - 1.NP - IPE 270 155.1*0.001*1.15 =0.178 [A] 
dle výkazu ocelových kcí - 1.-2.NP - IPE 270 779*0.001*1.15 =0.896 [B] 
''Součet  
Celkem 1.074=1.074 [C]</t>
  </si>
  <si>
    <t>13010760</t>
  </si>
  <si>
    <t>ocel profilová jakost S235JR (11 375) průřez IPE 300</t>
  </si>
  <si>
    <t>dle výkazu ocelových kcí - 1.NP - IPE 300 549.2*0.001*1.15 =0.632 [A] 
dle výkazu ocelových kcí - 1.-2.NP - IPE 300 557.6*0.001*1.15 =0.641 [B] 
dle výkazu ocelových kcí - 2.NP - IPE 300 (868.1+1404.6+582.9)*0.001*1.15 =3.284 [C] 
dle výkazu ocelových kcí - 3.NP - IPE 300 (2331.8+582.9)*0.001*1.15 =3.352 [D] 
dle výkazu ocelových kcí - 4.NP - IPE 300 (2314.9+582.9)*0.001*1.15 =3.332 [E] 
dle výkazu ocelových kcí - 5.NP - IPE 300 (2331.8+582.9)*0.001*1.15 =3.352 [F] 
předpoklad špatného stavu stávajících stropů - IPE 300 15*1.15 =17.250 [G] 
''Součet  
Celkem 31.843=31.843 [H]</t>
  </si>
  <si>
    <t>ocel profilová jakost S235JR (11 375) průřez IPE 300ocel profilová jakost S235JR (11 375) průřez IPE 300  
ocel profilová jakost S235JR (11 375) průřez IPE 300  
ocel profilová jakost S235JR (11 375) průřez IPE 300  
ocel profilová jakost S235JR (11 375) průřez IPE 300</t>
  </si>
  <si>
    <t>13010762</t>
  </si>
  <si>
    <t>ocel profilová jakost S235JR (11 375) průřez IPE 330</t>
  </si>
  <si>
    <t>dle výkazu ocelových kcí - 1.-2.NP - IPE 330 491.5*0.001*1.15 =0.565 [A] 
Celkem 0.565=0.565 [B]</t>
  </si>
  <si>
    <t>ocel profilová jakost S235JR (11 375) průřez IPE 330ocel profilová jakost S235JR (11 375) průřez IPE 330  
ocel profilová jakost S235JR (11 375) průřez IPE 330  
ocel profilová jakost S235JR (11 375) průřez IPE 330  
ocel profilová jakost S235JR (11 375) průřez IPE 330</t>
  </si>
  <si>
    <t>13010970</t>
  </si>
  <si>
    <t>ocel profilová jakost S235JR (11 375) průřez HEB 100</t>
  </si>
  <si>
    <t>dle výkazu ocelových kcí - 1.PP - HEB 100 177.8*0.001*1.15 =0.204 [A] 
dle výkazu ocelových kcí - 1.NP - HEB 100 141*0.001*1.15 =0.162 [B] 
dle výkazu ocelových kcí - 2.NP - HEB 100 128.8*0.001*1.15 =0.148 [C] 
''Součet  
Celkem 0.514=0.514 [D]</t>
  </si>
  <si>
    <t>ocel profilová jakost S235JR (11 375) průřez HEB 100ocel profilová jakost S235JR (11 375) průřez HEB 100  
ocel profilová jakost S235JR (11 375) průřez HEB 100  
ocel profilová jakost S235JR (11 375) průřez HEB 100  
ocel profilová jakost S235JR (11 375) průřez HEB 100</t>
  </si>
  <si>
    <t>13010978</t>
  </si>
  <si>
    <t>ocel profilová jakost S235JR (11 375) průřez HEB 180</t>
  </si>
  <si>
    <t>dle výkazu ocelových kcí - 1.PP - HEB 180 (222.8+230.5+15.4)*0.001*1.15 =0.539 [A] 
dle výkazu ocelových kcí - 1.NP - HEB 180 5660.1*0.001*1.15 =6.509 [B] 
''Součet  
Celkem 7.048=7.048 [C]</t>
  </si>
  <si>
    <t>ocel profilová jakost S235JR (11 375) průřez HEB 180ocel profilová jakost S235JR (11 375) průřez HEB 180  
ocel profilová jakost S235JR (11 375) průřez HEB 180  
ocel profilová jakost S235JR (11 375) průřez HEB 180  
ocel profilová jakost S235JR (11 375) průřez HEB 180</t>
  </si>
  <si>
    <t>13010980</t>
  </si>
  <si>
    <t>ocel profilová jakost S235JR (11 375) průřez HEB 200</t>
  </si>
  <si>
    <t>dle výkazu ocelových kcí - 1.PP - HEB 200 269.7*0.001*1.15 =0.310 [A] 
Celkem 0.31=0.310 [B]</t>
  </si>
  <si>
    <t>ocel profilová jakost S235JR (11 375) průřez HEB 200ocel profilová jakost S235JR (11 375) průřez HEB 200  
ocel profilová jakost S235JR (11 375) průřez HEB 200  
ocel profilová jakost S235JR (11 375) průřez HEB 200  
ocel profilová jakost S235JR (11 375) průřez HEB 200</t>
  </si>
  <si>
    <t>13010986</t>
  </si>
  <si>
    <t>ocel profilová jakost S235JR (11 375) průřez HEB 260</t>
  </si>
  <si>
    <t>dle výkazu ocelových kcí - 1.PP - HEB 260 506.7*0.001*1.15 =0.583 [A] 
dle výkazu ocelových kcí - 2.NP - HEB 260 1190.1*0.001*1.15 =1.369 [B] 
''Součet  
Celkem 1.952=1.952 [C]</t>
  </si>
  <si>
    <t>ocel profilová jakost S235JR (11 375) průřez HEB 260ocel profilová jakost S235JR (11 375) průřez HEB 260  
ocel profilová jakost S235JR (11 375) průřez HEB 260  
ocel profilová jakost S235JR (11 375) průřez HEB 260  
ocel profilová jakost S235JR (11 375) průřez HEB 260</t>
  </si>
  <si>
    <t>13010988</t>
  </si>
  <si>
    <t>ocel profilová jakost S235JR (11 375) průřez HEB 280</t>
  </si>
  <si>
    <t>dle výkazu ocelových kcí - 1.NP - HEB 280 1385.9*0.001*1.15 =1.594 [A] 
Celkem 1.594=1.594 [B]</t>
  </si>
  <si>
    <t>ocel profilová jakost S235JR (11 375) průřez HEB 280ocel profilová jakost S235JR (11 375) průřez HEB 280  
ocel profilová jakost S235JR (11 375) průřez HEB 280  
ocel profilová jakost S235JR (11 375) průřez HEB 280  
ocel profilová jakost S235JR (11 375) průřez HEB 280</t>
  </si>
  <si>
    <t>13011003</t>
  </si>
  <si>
    <t>ocel profilová jakost S235JR (11 375) průřez HEA 340</t>
  </si>
  <si>
    <t>dle výkazu ocelových kcí - 2.NP - HEB 340 1781.2*0.001*1.15 =2.048 [A] 
Celkem 2.048=2.048 [B]</t>
  </si>
  <si>
    <t>ocel profilová jakost S235JR (11 375) průřez HEA 340ocel profilová jakost S235JR (11 375) průřez HEA 340  
ocel profilová jakost S235JR (11 375) průřez HEA 340  
ocel profilová jakost S235JR (11 375) průřez HEA 340  
ocel profilová jakost S235JR (11 375) průřez HEA 340</t>
  </si>
  <si>
    <t>13011008</t>
  </si>
  <si>
    <t>ocel profilová jakost S235JR (11 375) průřez HEB 320</t>
  </si>
  <si>
    <t>dle výkazu ocelových kcí - 1.NP - HEB 320 1682*0.001*1.15 =1.934 [A] 
Celkem 1.934=1.934 [B]</t>
  </si>
  <si>
    <t>ocel profilová jakost S235JR (11 375) průřez HEB 320ocel profilová jakost S235JR (11 375) průřez HEB 320  
ocel profilová jakost S235JR (11 375) průřez HEB 320  
ocel profilová jakost S235JR (11 375) průřez HEB 320  
ocel profilová jakost S235JR (11 375) průřez HEB 320</t>
  </si>
  <si>
    <t>13011012</t>
  </si>
  <si>
    <t>ocel profilová jakost S235JR (11 375) průřez HEB 450</t>
  </si>
  <si>
    <t>dle výkazu ocelových kcí - 1.NP - HEB 450 2012.4*0.001*1.15 =2.314 [A] 
Celkem 2.314=2.314 [B]</t>
  </si>
  <si>
    <t>ocel profilová jakost S235JR (11 375) průřez HEB 450ocel profilová jakost S235JR (11 375) průřez HEB 450  
ocel profilová jakost S235JR (11 375) průřez HEB 450  
ocel profilová jakost S235JR (11 375) průřez HEB 450  
ocel profilová jakost S235JR (11 375) průřez HEB 450</t>
  </si>
  <si>
    <t>13011016</t>
  </si>
  <si>
    <t>ocel profilová jakost S235JR (11 375) průřez IPE 360</t>
  </si>
  <si>
    <t>dle výkazu ocelových kcí - 2.NP - IPE 360 391.1*0.001*1.15 =0.450 [A] 
dle výkazu ocelových kcí - 3.NP - IPE 360 393.9*0.001*1.15 =0.453 [B] 
dle výkazu ocelových kcí - 4.NP - IPE 360 391.1*0.001*1.15 =0.450 [C] 
''Součet  
Celkem 1.353=1.353 [D]</t>
  </si>
  <si>
    <t>ocel profilová jakost S235JR (11 375) průřez IPE 360ocel profilová jakost S235JR (11 375) průřez IPE 360  
ocel profilová jakost S235JR (11 375) průřez IPE 360  
ocel profilová jakost S235JR (11 375) průřez IPE 360  
ocel profilová jakost S235JR (11 375) průřez IPE 360</t>
  </si>
  <si>
    <t>13011017</t>
  </si>
  <si>
    <t>ocel profilová jakost S235JR (11 375) průřez IPE 400</t>
  </si>
  <si>
    <t>dle výkazu ocelových kcí - 1.-2.NP - IPE 400 1060.9*0.001*1.15 =1.220 [A] 
Celkem 1.22=1.220 [B]</t>
  </si>
  <si>
    <t>ocel profilová jakost S235JR (11 375) průřez IPE 400ocel profilová jakost S235JR (11 375) průřez IPE 400  
ocel profilová jakost S235JR (11 375) průřez IPE 400  
ocel profilová jakost S235JR (11 375) průřez IPE 400  
ocel profilová jakost S235JR (11 375) průřez IPE 400</t>
  </si>
  <si>
    <t>13611218</t>
  </si>
  <si>
    <t>plech ocelový hladký jakost S235JR tl 5mm tabule</t>
  </si>
  <si>
    <t>dle výkazu ocelových kcí - 7.NP - P5 2.5*0.001*1.15 =0.003 [A] 
Celkem 0.003=0.003 [B]</t>
  </si>
  <si>
    <t>plech ocelový hladký jakost S235JR tl 5mm tabuleplech ocelový hladký jakost S235JR tl 5mm tabule  
plech ocelový hladký jakost S235JR tl 5mm tabule  
plech ocelový hladký jakost S235JR tl 5mm tabule  
plech ocelový hladký jakost S235JR tl 5mm tabule</t>
  </si>
  <si>
    <t>13611228</t>
  </si>
  <si>
    <t>plech ocelový hladký jakost S235JR tl 10mm tabule</t>
  </si>
  <si>
    <t>dle výkazu ocelových kcí - 7.NP - P10 (3.5+1)*0.001*1.15 =0.005 [A] 
Celkem 0.005=0.005 [B]</t>
  </si>
  <si>
    <t>plech ocelový hladký jakost S235JR tl 10mm tabuleplech ocelový hladký jakost S235JR tl 10mm tabule  
plech ocelový hladký jakost S235JR tl 10mm tabule  
plech ocelový hladký jakost S235JR tl 10mm tabule  
plech ocelový hladký jakost S235JR tl 10mm tabule</t>
  </si>
  <si>
    <t>13611238</t>
  </si>
  <si>
    <t>plech ocelový hladký jakost S235JR tl 15mm tabule</t>
  </si>
  <si>
    <t>dle výkazu ocelových kcí - 1.NP - výztuhy P 15 (18.8+108)*0.001*1.15 =0.146 [A] 
dle výkazu ocelových kcí - 2.NP - výztuhy P 15 81.1*0.001*1.15 =0.093 [B] 
''Součet  
Celkem 0.239=0.239 [C]</t>
  </si>
  <si>
    <t>plech ocelový hladký jakost S235JR tl 15mm tabuleplech ocelový hladký jakost S235JR tl 15mm tabule  
plech ocelový hladký jakost S235JR tl 15mm tabule  
plech ocelový hladký jakost S235JR tl 15mm tabule  
plech ocelový hladký jakost S235JR tl 15mm tabule</t>
  </si>
  <si>
    <t>dle výkazu ocelových kcí - 1.NP - patní a hlav. plechy P 20 (147.7+106.9+87.9)*0.001*1.15 =0.394 [A] 
dle výkazu ocelových kcí - 2.NP - patní a hlav. plechy P 20 119.3*0.001*1.15 =0.137 [B] 
''Součet  
Celkem 0.531=0.531 [C]</t>
  </si>
  <si>
    <t>14015022</t>
  </si>
  <si>
    <t>trubka ocelová bezešvá přesná jakost 11 353 32x3,0mm</t>
  </si>
  <si>
    <t>dle výkazu ocelových kcí - 7.NP - TR 32x3,0 348.1*1.15 =400.315 [A] 
Celkem 400.315=400.315 [B]</t>
  </si>
  <si>
    <t>trubka ocelová bezešvá přesná jakost 11 353 32x3,0mmtrubka ocelová bezešvá přesná jakost 11 353 32x3,0mm  
trubka ocelová bezešvá přesná jakost 11 353 32x3,0mm  
trubka ocelová bezešvá přesná jakost 11 353 32x3,0mm  
trubka ocelová bezešvá přesná jakost 11 353 32x3,0mm</t>
  </si>
  <si>
    <t>14550317</t>
  </si>
  <si>
    <t>profil ocelový svařovaný jakost S235 průřez čtvercový 80x80x4mm</t>
  </si>
  <si>
    <t>dle výkazu ocelových kcí - 2.NP - jakl 80x4 (166.7+59.8+30.2)*0.001*1.15 =0.295 [A] 
dle výkazu ocelových kcí - 7.NP - jakl 80x4 (104.5+11.1)*0.001*1.15 =0.133 [B] 
''Součet  
Celkem 0.428=0.428 [C]</t>
  </si>
  <si>
    <t>profil ocelový svařovaný jakost S235 průřez čtvercový 80x80x4mmprofil ocelový svařovaný jakost S235 průřez čtvercový 80x80x4mm  
profil ocelový svařovaný jakost S235 průřez čtvercový 80x80x4mm  
profil ocelový svařovaný jakost S235 průřez čtvercový 80x80x4mm  
profil ocelový svařovaný jakost S235 průřez čtvercový 80x80x4mm</t>
  </si>
  <si>
    <t>14550319</t>
  </si>
  <si>
    <t>profil ocelový svařovaný jakost S235 průřez čtvercový 80x80x6mm</t>
  </si>
  <si>
    <t>dle výkazu ocelových kcí - 1.-2.NP - jakl 80x6 3.3*0.001*1.15 =0.004 [A] 
Celkem 0.004=0.004 [B]</t>
  </si>
  <si>
    <t>profil ocelový svařovaný jakost S235 průřez čtvercový 80x80x6mmprofil ocelový svařovaný jakost S235 průřez čtvercový 80x80x6mm  
profil ocelový svařovaný jakost S235 průřez čtvercový 80x80x6mm  
profil ocelový svařovaný jakost S235 průřez čtvercový 80x80x6mm  
profil ocelový svařovaný jakost S235 průřez čtvercový 80x80x6mm</t>
  </si>
  <si>
    <t>14550336</t>
  </si>
  <si>
    <t>profil ocelový svařovaný jakost S235 průřez obdelníkový 80x40x4mm</t>
  </si>
  <si>
    <t>dle výkazu ocelových kcí - 7.NP - jakl 80x40x4 21.7*0.001*1.15 =0.025 [A] 
Celkem 0.025=0.025 [B]</t>
  </si>
  <si>
    <t>profil ocelový svařovaný jakost S235 průřez obdelníkový 80x40x4mmprofil ocelový svařovaný jakost S235 průřez obdelníkový 80x40x4mm  
profil ocelový svařovaný jakost S235 průřez obdelníkový 80x40x4mm  
profil ocelový svařovaný jakost S235 průřez obdelníkový 80x40x4mm  
profil ocelový svařovaný jakost S235 průřez obdelníkový 80x40x4mm</t>
  </si>
  <si>
    <t>1455042R</t>
  </si>
  <si>
    <t>profil ocelový svařovaný jakost S355 průřez obdelníkový 140x80x6mm</t>
  </si>
  <si>
    <t>dle výkazu ocelových kcí - 7.NP - jakl 140x80x6 (29.4+100.9+7.5)*0.001*1.15 =0.158 [A] 
Celkem 0.158=0.158 [B]</t>
  </si>
  <si>
    <t>profil ocelový svařovaný jakost S355 průřez obdelníkový 140x80x6mmprofil ocelový svařovaný jakost S355 průřez obdelníkový 140x80x6mm  
profil ocelový svařovaný jakost S355 průřez obdelníkový 140x80x6mm  
profil ocelový svařovaný jakost S355 průřez obdelníkový 140x80x6mm  
profil ocelový svařovaný jakost S355 průřez obdelníkový 140x80x6mm</t>
  </si>
  <si>
    <t>1455043R</t>
  </si>
  <si>
    <t>profil ocelový svařovaný jakost S355 průřez obdelníkový 200x100x4mm</t>
  </si>
  <si>
    <t>dle výkazu ocelových kcí - 7.NP - jakl 200x100x4 55.4*0.001*1.15 =0.064 [A] 
Celkem 0.064=0.064 [B]</t>
  </si>
  <si>
    <t>profil ocelový svařovaný jakost S355 průřez obdelníkový 200x100x4mmprofil ocelový svařovaný jakost S355 průřez obdelníkový 200x100x4mm  
profil ocelový svařovaný jakost S355 průřez obdelníkový 200x100x4mm  
profil ocelový svařovaný jakost S355 průřez obdelníkový 200x100x4mm  
profil ocelový svařovaný jakost S355 průřez obdelníkový 200x100x4mm</t>
  </si>
  <si>
    <t>1455044R</t>
  </si>
  <si>
    <t>profil ocelový svařovaný jakost S355 průřez obdelníkový 200x100x6mm</t>
  </si>
  <si>
    <t>dle výkazu ocelových kcí - 7.NP - jakl 200x100x6 503.8*0.001*1.15 =0.579 [A] 
Celkem 0.579=0.579 [B]</t>
  </si>
  <si>
    <t>profil ocelový svařovaný jakost S355 průřez obdelníkový 200x100x6mmprofil ocelový svařovaný jakost S355 průřez obdelníkový 200x100x6mm  
profil ocelový svařovaný jakost S355 průřez obdelníkový 200x100x6mm  
profil ocelový svařovaný jakost S355 průřez obdelníkový 200x100x6mm  
profil ocelový svařovaný jakost S355 průřez obdelníkový 200x100x6mm</t>
  </si>
  <si>
    <t>1455045R</t>
  </si>
  <si>
    <t>profil ocelový svařovaný jakost S355 průřez obdelníkový 200x80x6mm</t>
  </si>
  <si>
    <t>dle výkazu ocelových kcí - 2.NP - jakl 200x80x6 127.3*0.001*1.15 =0.146 [A] 
Celkem 0.146=0.146 [B]</t>
  </si>
  <si>
    <t>profil ocelový svařovaný jakost S355 průřez obdelníkový 200x80x6mmprofil ocelový svařovaný jakost S355 průřez obdelníkový 200x80x6mm  
profil ocelový svařovaný jakost S355 průřez obdelníkový 200x80x6mm  
profil ocelový svařovaný jakost S355 průřez obdelníkový 200x80x6mm  
profil ocelový svařovaný jakost S355 průřez obdelníkový 200x80x6mm</t>
  </si>
  <si>
    <t>411321515</t>
  </si>
  <si>
    <t>Stropy deskové ze ŽB tř. C 20/25</t>
  </si>
  <si>
    <t>''dle tabulky skladeb - stropy - ST/08' ST08*0,05  
'''dle tabulky skladeb - stropy - ST/09' ST09*0,05  
výtahová šachta V2 0.22*3.08*2.25 =1.525 [A] 
výtahová šachta V3 včetně skladu 0.25*2.3*2.15*2 =2.473 [B] 
předpoklad špatného stavu stávajících stropů 300*0.05 =15.000 [C] 
''Součet  
Celkem 34.275=34.275 [D]</t>
  </si>
  <si>
    <t>Stropy deskové ze ŽB tř. C 20/25Stropy zbetonu železového (bez výztuže) stropů deskových, plochých střech, desek balkonových, desek hřibových stropů včetně hlavic hřibových sloupů tř. C 20/25  
https://podminky.urs.cz/item/CS_URS_2024_01/411321515  
Stropy zbetonu železového (bez výztuže) stropů deskových, plochých střech, desek balkonových, desek hřibových stropů včetně hlavic hřibových sloupů tř. C 20/25  
https://podminky.urs.cz/item/CS_URS_2024_01/411321515  
Stropy zbetonu železového (bez výztuže) stropů deskových, plochých střech, desek balkonových, desek hřibových stropů včetně hlavic hřibových sloupů tř. C 20/25  
https://podminky.urs.cz/item/CS_URS_2024_01/411321515  
Stropy zbetonu železového (bez výztuže) stropů deskových, plochých střech, desek balkonových, desek hřibových stropů včetně hlavic hřibových sloupů tř. C 20/25  
https://podminky.urs.cz/item/CS_URS_2024_01/411321515</t>
  </si>
  <si>
    <t>411351011</t>
  </si>
  <si>
    <t>Zřízení bednění stropů deskových tl přes 5 do 25 cm bez podpěrné kce</t>
  </si>
  <si>
    <t>výtahová šachta V2 0.22*(3.08*2+2.25*2)+1.8*2.68 =7.169 [A] 
výtahová šachta V3 včetně skladu 0.25*(2.3*2+2.15*2)+1.65*1.8 =5.195 [B] 
''Součet  
Celkem 12.364=12.364 [C]</t>
  </si>
  <si>
    <t>Zřízení bednění stropů deskových tl přes 5 do 25 cm bez podpěrné kceBednění stropních konstrukcí - bez podpěrné konstrukce desek tloušťky stropní desky přes 5 do 25 cm zřízení  
https://podminky.urs.cz/item/CS_URS_2024_01/411351011  
Bednění stropních konstrukcí - bez podpěrné konstrukce desek tloušťky stropní desky přes 5 do 25 cm zřízení  
https://podminky.urs.cz/item/CS_URS_2024_01/411351011  
Bednění stropních konstrukcí - bez podpěrné konstrukce desek tloušťky stropní desky přes 5 do 25 cm zřízení  
https://podminky.urs.cz/item/CS_URS_2024_01/411351011  
Bednění stropních konstrukcí - bez podpěrné konstrukce desek tloušťky stropní desky přes 5 do 25 cm zřízení  
https://podminky.urs.cz/item/CS_URS_2024_01/411351011</t>
  </si>
  <si>
    <t>411351012</t>
  </si>
  <si>
    <t>Odstranění bednění stropů deskových tl přes 5 do 25 cm bez podpěrné kce</t>
  </si>
  <si>
    <t>Odstranění bednění stropů deskových tl přes 5 do 25 cm bez podpěrné kceBednění stropních konstrukcí - bez podpěrné konstrukce desek tloušťky stropní desky přes 5 do 25 cm odstranění  
https://podminky.urs.cz/item/CS_URS_2024_01/411351012  
Bednění stropních konstrukcí - bez podpěrné konstrukce desek tloušťky stropní desky přes 5 do 25 cm odstranění  
https://podminky.urs.cz/item/CS_URS_2024_01/411351012  
Bednění stropních konstrukcí - bez podpěrné konstrukce desek tloušťky stropní desky přes 5 do 25 cm odstranění  
https://podminky.urs.cz/item/CS_URS_2024_01/411351012  
Bednění stropních konstrukcí - bez podpěrné konstrukce desek tloušťky stropní desky přes 5 do 25 cm odstranění  
https://podminky.urs.cz/item/CS_URS_2024_01/411351012</t>
  </si>
  <si>
    <t>411354219</t>
  </si>
  <si>
    <t>Bednění stropů ztracené z hraněných trapézových vln v 60 mm plech lesklý tl 1,0 mm</t>
  </si>
  <si>
    <t>''dle tabulky skladeb - stropy - ST/08' ST08  
'''dle tabulky skladeb - stropy - ST/09' ST09  
předpoklad špatného stavu stávajících stropů 300 =300.000 [A] 
''Součet  
Celkem 605.53=605.530 [B]</t>
  </si>
  <si>
    <t>Bednění stropů ztracené z hraněných trapézových vln v 60 mm plech lesklý tl 1,0 mmBednění stropů ztracené ocelové žebrované ze širokých tenkostěnných ohýbaných profilů (hraněných trapézových vln), bez úpravy povrchu otevřeného podhledu, bez podpěrné konstrukce, s osazením nasucho na zdech do připravených ozubů, popř. na rovných zdech, trámech, průvlacích, do traverz s povrchem lesklým, výšky vln 60 mm, tl. plechu 1,00 mm  
https://podminky.urs.cz/item/CS_URS_2024_01/411354219  
Bednění stropů ztracené ocelové žebrované ze širokých tenkostěnných ohýbaných profilů (hraněných trapézových vln), bez úpravy povrchu otevřeného podhledu, bez podpěrné konstrukce, s osazením nasucho na zdech do připravených ozubů, popř. na rovných zdech, trámech, průvlacích, do traverz s povrchem lesklým, výšky vln 60 mm, tl. plechu 1,00 mm  
https://podminky.urs.cz/item/CS_URS_2024_01/411354219  
Bednění stropů ztracené ocelové žebrované ze širokých tenkostěnných ohýbaných profilů (hraněných trapézových vln), bez úpravy povrchu otevřeného podhledu, bez podpěrné konstrukce, s osazením nasucho na zdech do připravených ozubů, popř. na rovných zdech, trámech, průvlacích, do traverz s povrchem lesklým, výšky vln 60 mm, tl. plechu 1,00 mm  
https://podminky.urs.cz/item/CS_URS_2024_01/411354219  
Bednění stropů ztracené ocelové žebrované ze širokých tenkostěnných ohýbaných profilů (hraněných trapézových vln), bez úpravy povrchu otevřeného podhledu, bez podpěrné konstrukce, s osazením nasucho na zdech do připravených ozubů, popř. na rovných zdech, trámech, průvlacích, do traverz s povrchem lesklým, výšky vln 60 mm, tl. plechu 1,00 mm  
https://podminky.urs.cz/item/CS_URS_2024_01/411354219</t>
  </si>
  <si>
    <t>411354331</t>
  </si>
  <si>
    <t>Zřízení podpěrné konstrukce stropů výšky přes 4 do 6 m tl přes 5 do 15 cm</t>
  </si>
  <si>
    <t>'ST08+ST09  
výtahová šachta V3 včetně skladu 1.65*1.8 =2.970 [A] 
předpoklad špatného stavu stávajících stropů 300 =300.000 [B] 
''Součet  
Celkem 608.5=608.500 [C]</t>
  </si>
  <si>
    <t>Zřízení podpěrné konstrukce stropů výšky přes 4 do 6 m tl přes 5 do 15 cmPodpěrná konstrukce stropů - desek, kleneb a skořepin výška podepření přes 4 do 6 m tloušťka stropu přes 5 do 15 cm zřízení  
https://podminky.urs.cz/item/CS_URS_2024_01/411354331  
Podpěrná konstrukce stropů - desek, kleneb a skořepin výška podepření přes 4 do 6 m tloušťka stropu přes 5 do 15 cm zřízení  
https://podminky.urs.cz/item/CS_URS_2024_01/411354331  
Podpěrná konstrukce stropů - desek, kleneb a skořepin výška podepření přes 4 do 6 m tloušťka stropu přes 5 do 15 cm zřízení  
https://podminky.urs.cz/item/CS_URS_2024_01/411354331  
Podpěrná konstrukce stropů - desek, kleneb a skořepin výška podepření přes 4 do 6 m tloušťka stropu přes 5 do 15 cm zřízení  
https://podminky.urs.cz/item/CS_URS_2024_01/411354331</t>
  </si>
  <si>
    <t>411354332</t>
  </si>
  <si>
    <t>Odstranění podpěrné konstrukce stropů výšky přes 4 do 6 m tl přes 5 do 15 cm</t>
  </si>
  <si>
    <t>Odstranění podpěrné konstrukce stropů výšky přes 4 do 6 m tl přes 5 do 15 cmPodpěrná konstrukce stropů - desek, kleneb a skořepin výška podepření přes 4 do 6 m tloušťka stropu přes 5 do 15 cm odstranění  
https://podminky.urs.cz/item/CS_URS_2024_01/411354332  
Podpěrná konstrukce stropů - desek, kleneb a skořepin výška podepření přes 4 do 6 m tloušťka stropu přes 5 do 15 cm odstranění  
https://podminky.urs.cz/item/CS_URS_2024_01/411354332  
Podpěrná konstrukce stropů - desek, kleneb a skořepin výška podepření přes 4 do 6 m tloušťka stropu přes 5 do 15 cm odstranění  
https://podminky.urs.cz/item/CS_URS_2024_01/411354332  
Podpěrná konstrukce stropů - desek, kleneb a skořepin výška podepření přes 4 do 6 m tloušťka stropu přes 5 do 15 cm odstranění  
https://podminky.urs.cz/item/CS_URS_2024_01/411354332</t>
  </si>
  <si>
    <t>411362021</t>
  </si>
  <si>
    <t>Výztuž stropů svařovanými sítěmi Kari</t>
  </si>
  <si>
    <t>''dle tabulky skladeb - stropy - ST/08' ST08*4,44*0,001  
'''dle tabulky skladeb - stropy - ST/09' ST09*4,44*0,001  
výtahová šachta V2 3.08*2.25*4.44*0.001 =0.031 [A] 
výtahová šachta V3 včetně skladu 2.3*2.15*2*4.44*0.001 =0.044 [B] 
předpoklad špatného stavu stávajících stropů 300*4.44*0.001 =1.332 [C] 
''Součet  
Celkem 2.764=2.764 [D]</t>
  </si>
  <si>
    <t>Výztuž stropů svařovanými sítěmi KariVýztuž stropů prostě uložených, vetknutých, spojitých, deskových, trámových (žebrových, kazetových), s keramickými a jinými vložkami, konsolových nebo balkonových, hřibových včetně hlavic hřibových sloupů, plochých střech a pro zavěšení železobetonových podhledů ze svařovaných sítí z drátů typu KARI  
https://podminky.urs.cz/item/CS_URS_2024_01/411362021  
Výztuž stropů prostě uložených, vetknutých, spojitých, deskových, trámových (žebrových, kazetových), s keramickými a jinými vložkami, konsolových nebo balkonových, hřibových včetně hlavic hřibových sloupů, plochých střech a pro zavěšení železobetonových podhledů ze svařovaných sítí z drátů typu KARI  
https://podminky.urs.cz/item/CS_URS_2024_01/411362021  
Výztuž stropů prostě uložených, vetknutých, spojitých, deskových, trámových (žebrových, kazetových), s keramickými a jinými vložkami, konsolových nebo balkonových, hřibových včetně hlavic hřibových sloupů, plochých střech a pro zavěšení železobetonových podhledů ze svařovaných sítí z drátů typu KARI  
https://podminky.urs.cz/item/CS_URS_2024_01/411362021  
Výztuž stropů prostě uložených, vetknutých, spojitých, deskových, trámových (žebrových, kazetových), s keramickými a jinými vložkami, konsolových nebo balkonových, hřibových včetně hlavic hřibových sloupů, plochých střech a pro zavěšení železobetonových podhledů ze svařovaných sítí z drátů typu KARI  
https://podminky.urs.cz/item/CS_URS_2024_01/411362021</t>
  </si>
  <si>
    <t>413941121</t>
  </si>
  <si>
    <t>Osazování ocelových válcovaných nosníků stropů I, IE, U, UE nebo L do č.12 nebo výšky do 120 mm</t>
  </si>
  <si>
    <t>dle výkazu ocelových kcí - 1.PP - L120/10 (138.4+147.9)*0.001 =0.286 [A] 
dle výkazu ocelových kcí - 1.PP - pásek P6 (33.9+31.7+22.6)*0.001 =0.088 [B] 
dle výkazu ocelových kcí - 1.PP - L80/60/6 34.6*0.001 =0.035 [C] 
dle výkazu ocelových kcí - 1.NP - L80/60/6 (1210.1+75.9+64.4+60.1+63.7)*0.001 =1.474 [D] 
dle výkazu ocelových kcí - 1.NP - IPE 100 19.9*0.001 =0.020 [E] 
dle výkazu ocelových kcí - 1.NP - úpalek P 60 11.6*0.001 =0.012 [F] 
dle výkazu ocelových kcí - 1.NP - patní a hlav. plechy P 20 (147.7+106.9+87.9)*0.001 =0.343 [G] 
dle výkazu ocelových kcí - 1.NP - výztuhy P 15 (18.8+108)*0.001 =0.127 [H] 
dle výkazu ocelových kcí - 1.-2.NP - L80/60/6 (189.1+126.1+41.6+75.5+64.4+56.9+58.6)*0.001 =0.612 [I] 
dle výkazu ocelových kcí - 1.-2.NP - IPE 100 19.9*0.001 =0.020 [J] 
dle výkazu ocelových kcí - 1.-2.NP - L120/10 (204+11.3+434.2+23.3)*0.001 =0.673 [K] 
dle výkazu ocelových kcí - 1.-2.NP - pásek P6 (28.3+27.1)*0.001 =0.055 [L] 
dle výkazu ocelových kcí - 1.-2.NP - výztuha P12 3.8*0.001 =0.004 [M] 
dle výkazu ocelových kcí - 1.-2.NP - jakl 80x6 3.3*0.001 =0.003 [N] 
dle výkazu ocelových kcí - 2.NP - L80/60/6 (238.7+39.6+22.2+308.1+79.6+68.5)*0.001 =0.757 [O] 
dle výkazu ocelových kcí - 2.NP - IPE 100 (16.1+19.9)*0.001 =0.036 [P] 
dle výkazu ocelových kcí - 2.NP - jakl 80x4 (166.7+59.8+30.2)*0.001 =0.257 [Q] 
dle výkazu ocelových kcí - 2.NP - výztuhy P 15 81.1*0.001 =0.081 [R] 
dle výkazu ocelových kcí - 2.NP - patní a hlav. plechy P 20 119.3*0.001 =0.119 [S] 
dle výkazu ocelových kcí - 3.NP - L80/60/6 (558.8+39.9+24.7+79.6+68)*0.001 =0.771 [T] 
dle výkazu ocelových kcí - 3.NP - IPE 100 (16.1+19.9)*0.001 =0.036 [U] 
dle výkazu ocelových kcí - 4.NP - L80/60/6 (555.3+39.9+24.2+79.6+68)*0.001 =0.767 [V] 
dle výkazu ocelových kcí - 4.NP - IPE 100 (16.1+19.9)*0.001 =0.036 [W] 
dle výkazu ocelových kcí - 5NP - L80/60/6 (561.5+80.2+64.9)*0.001 =0.707 [X] 
dle výkazu ocelových kcí - 5.NP - IPE 100 19.9*0.001 =0.020 [Y] 
dle výkazu ocelových kcí - 7.NP - jakl 80x4 (104.5+11.1)*0.001 =0.116 [Z] 
dle výkazu ocelových kcí - 7.NP - jakl 80x40x4 21.7*0.001 =0.022 [AA] 
dle výkazu ocelových kcí - 7.NP - P10 (3.5+1)*0.001 =0.005 [AB] 
dle výkazu ocelových kcí - 7.NP - P5 2.5*0.001 =0.003 [AC] 
dle výkazu ocelových kcí - 7.NP - TR 32x3,0 747*0.001 =0.747 [AD] 
předpoklad špatného stavu stávajících stropů - L80/60/6 5 =5.000 [AE] 
''Součet  
Celkem 13.232=13.232 [AF]</t>
  </si>
  <si>
    <t>Osazování ocelových válcovaných nosníků stropů I, IE, U, UE nebo L do č.12 nebo výšky do 120 mmOsazování ocelových válcovaných nosníků ve stropech I nebo IE nebo U nebo UE nebo L do č.12 nebo výšky do 120 mm  
https://podminky.urs.cz/item/CS_URS_2024_01/413941121  
Osazování ocelových válcovaných nosníků ve stropech I nebo IE nebo U nebo UE nebo L do č.12 nebo výšky do 120 mm  
https://podminky.urs.cz/item/CS_URS_2024_01/413941121  
Osazování ocelových válcovaných nosníků ve stropech I nebo IE nebo U nebo UE nebo L do č.12 nebo výšky do 120 mm  
https://podminky.urs.cz/item/CS_URS_2024_01/413941121  
Osazování ocelových válcovaných nosníků ve stropech I nebo IE nebo U nebo UE nebo L do č.12 nebo výšky do 120 mm  
https://podminky.urs.cz/item/CS_URS_2024_01/413941121</t>
  </si>
  <si>
    <t>413941123</t>
  </si>
  <si>
    <t>Osazování ocelových válcovaných nosníků stropů I, IE, U, UE nebo L č. 14 až 22 nebo výšky přes 120 do 220 mm</t>
  </si>
  <si>
    <t>dle výkazu ocelových kcí - 1.PP - IPE 180 95.9*0.001 =0.096 [A] 
dle výkazu ocelových kcí - 1.NP - IPE 180 (122.2+101.5)*0.001 =0.224 [B] 
dle výkazu ocelových kcí - 1.-2.NP - IPE 140 24.8*0.001 =0.025 [C] 
dle výkazu ocelových kcí - 1.-2.NP - IPE 180 (120.3+103.4)*0.001 =0.224 [D] 
dle výkazu ocelových kcí - 2.NP - IPE 180 (126+45.1)*0.001 =0.171 [E] 
dle výkazu ocelových kcí - 2.NP - jakl 200x100x6 (1147+104.5)*0.001 =1.252 [F] 
dle výkazu ocelových kcí - 2.NP - jakl 200x80x6 127.3*0.001 =0.127 [G] 
dle výkazu ocelových kcí - 3.NP - IPE 180 126*0.001 =0.126 [H] 
dle výkazu ocelových kcí - 4.NP - IPE 180 126*0.001 =0.126 [I] 
dle výkazu ocelových kcí - 5.NP - IPE 180 122.2*0.001 =0.122 [J] 
dle výkazu ocelových kcí - 7.NP - IPE 180 176.7*0.001 =0.177 [K] 
dle výkazu ocelových kcí - 7.NP - jakl 200x100x6 503.8*0.001 =0.504 [L] 
dle výkazu ocelových kcí - 7.NP - jakl 200x100x4 55.4*0.001 =0.055 [M] 
dle výkazu ocelových kcí - 7.NP - jakl 140x80x6 (29.4+100.9+7.5)*0.001 =0.138 [N] 
''Součet  
Celkem 3.367=3.367 [O]</t>
  </si>
  <si>
    <t>Osazování ocelových válcovaných nosníků stropů I, IE, U, UE nebo L č. 14 až 22 nebo výšky přes 120 do 220 mmOsazování ocelových válcovaných nosníků ve stropech I nebo IE nebo U nebo UE nebo L č. 14 až 22 nebo výšky přes 120 do 220 mm  
https://podminky.urs.cz/item/CS_URS_2024_01/413941123  
Osazování ocelových válcovaných nosníků ve stropech I nebo IE nebo U nebo UE nebo L č. 14 až 22 nebo výšky přes 120 do 220 mm  
https://podminky.urs.cz/item/CS_URS_2024_01/413941123  
Osazování ocelových válcovaných nosníků ve stropech I nebo IE nebo U nebo UE nebo L č. 14 až 22 nebo výšky přes 120 do 220 mm  
https://podminky.urs.cz/item/CS_URS_2024_01/413941123  
Osazování ocelových válcovaných nosníků ve stropech I nebo IE nebo U nebo UE nebo L č. 14 až 22 nebo výšky přes 120 do 220 mm  
https://podminky.urs.cz/item/CS_URS_2024_01/413941123</t>
  </si>
  <si>
    <t>413941125</t>
  </si>
  <si>
    <t>Osazování ocelových válcovaných nosníků stropů I, IE, U, UE nebo L č. 24 a výše nebo výšky přes 220 mm</t>
  </si>
  <si>
    <t>dle výkazu ocelových kcí - 1.NP - IPE 300 549.2*0.001 =0.549 [A] 
dle výkazu ocelových kcí - 1.NP - IPE 240 304*0.001 =0.304 [B] 
dle výkazu ocelových kcí - 1.NP - IPE 270 155.1*0.001 =0.155 [C] 
dle výkazu ocelových kcí - 1.-2.NP - IPE 330 491.5*0.001 =0.492 [D] 
dle výkazu ocelových kcí - 1.-2.NP - IPE 240 (280.8+497.4+113.6+307.1)*0.001 =1.199 [E] 
dle výkazu ocelových kcí - 1.-2.NP - IPE 270 779*0.001 =0.779 [F] 
dle výkazu ocelových kcí - 1.-2.NP - IPE 300 557.6*0.001 =0.558 [G] 
dle výkazu ocelových kcí - 1.-2.NP - IPE 400 1060.9*0.001 =1.061 [H] 
dle výkazu ocelových kcí - 2.NP - IPE 360 391.1*0.001 =0.391 [I] 
dle výkazu ocelových kcí - 2.NP - IPE 300 (868.1+1404.6+582.9)*0.001 =2.856 [J] 
dle výkazu ocelových kcí - 3.NP - IPE 360 393.9*0.001 =0.394 [K] 
dle výkazu ocelových kcí - 3.NP - IPE 300 (2331.8+582.9)*0.001 =2.915 [L] 
dle výkazu ocelových kcí - 4.NP - IPE 360 391.1*0.001 =0.391 [M] 
dle výkazu ocelových kcí - 4.NP - IPE 300 (2314.9+582.9)*0.001 =2.898 [N] 
dle výkazu ocelových kcí - 5.NP - IPE 300 (2331.8+582.9)*0.001 =2.915 [O] 
předpoklad špatného stavu stávajících stropů - IPE 300 15 =15.000 [P] 
''Součet  
Celkem 32.857=32.857 [Q]</t>
  </si>
  <si>
    <t>Osazování ocelových válcovaných nosníků stropů I, IE, U, UE nebo L č. 24 a výše nebo výšky přes 220 mmOsazování ocelových válcovaných nosníků ve stropech I nebo IE nebo U nebo UE nebo L č. 24 a výše nebo výšky přes 220 mm  
https://podminky.urs.cz/item/CS_URS_2024_01/413941125  
Osazování ocelových válcovaných nosníků ve stropech I nebo IE nebo U nebo UE nebo L č. 24 a výše nebo výšky přes 220 mm  
https://podminky.urs.cz/item/CS_URS_2024_01/413941125  
Osazování ocelových válcovaných nosníků ve stropech I nebo IE nebo U nebo UE nebo L č. 24 a výše nebo výšky přes 220 mm  
https://podminky.urs.cz/item/CS_URS_2024_01/413941125  
Osazování ocelových válcovaných nosníků ve stropech I nebo IE nebo U nebo UE nebo L č. 24 a výše nebo výšky přes 220 mm  
https://podminky.urs.cz/item/CS_URS_2024_01/413941125</t>
  </si>
  <si>
    <t>413941131</t>
  </si>
  <si>
    <t>Osazování ocelových válcovaných nosníků stropů HEA nebo HEB výšky do 120 mm</t>
  </si>
  <si>
    <t>dle výkazu ocelových kcí - 1.PP - HEB 100 177.8*0.001 =0.178 [A] 
dle výkazu ocelových kcí - 1.NP - HEB 100 141*0.001 =0.141 [B] 
dle výkazu ocelových kcí - 2.NP - HEB 100 128.8*0.001 =0.129 [C] 
''Součet  
Celkem 0.448=0.448 [D]</t>
  </si>
  <si>
    <t>Osazování ocelových válcovaných nosníků stropů HEA nebo HEB výšky do 120 mmOsazování ocelových válcovaných nosníků ve stropech HE-A nebo HE-B, výšky do 120 mm  
https://podminky.urs.cz/item/CS_URS_2024_01/413941131  
Osazování ocelových válcovaných nosníků ve stropech HE-A nebo HE-B, výšky do 120 mm  
https://podminky.urs.cz/item/CS_URS_2024_01/413941131  
Osazování ocelových válcovaných nosníků ve stropech HE-A nebo HE-B, výšky do 120 mm  
https://podminky.urs.cz/item/CS_URS_2024_01/413941131  
Osazování ocelových válcovaných nosníků ve stropech HE-A nebo HE-B, výšky do 120 mm  
https://podminky.urs.cz/item/CS_URS_2024_01/413941131</t>
  </si>
  <si>
    <t>413941133</t>
  </si>
  <si>
    <t>Osazování ocelových válcovaných nosníků stropů HEA nebo HEB výšky přes 120 do do 220 mm</t>
  </si>
  <si>
    <t>dle výkazu ocelových kcí - 1.PP - HEB 180 (222.8+230.5+15.4)*0.001 =0.469 [A] 
dle výkazu ocelových kcí - 1.PP - HEB 200 269.7*0.001 =0.270 [B] 
dle výkazu ocelových kcí - 1.NP - HEB 180 5660.1*0.001 =5.660 [C] 
''Součet  
Celkem 6.399=6.399 [D]</t>
  </si>
  <si>
    <t>Osazování ocelových válcovaných nosníků stropů HEA nebo HEB výšky přes 120 do do 220 mmOsazování ocelových válcovaných nosníků ve stropech HE-A nebo HE-B, výšky přes 120 do 220 mm  
https://podminky.urs.cz/item/CS_URS_2024_01/413941133  
Osazování ocelových válcovaných nosníků ve stropech HE-A nebo HE-B, výšky přes 120 do 220 mm  
https://podminky.urs.cz/item/CS_URS_2024_01/413941133  
Osazování ocelových válcovaných nosníků ve stropech HE-A nebo HE-B, výšky přes 120 do 220 mm  
https://podminky.urs.cz/item/CS_URS_2024_01/413941133  
Osazování ocelových válcovaných nosníků ve stropech HE-A nebo HE-B, výšky přes 120 do 220 mm  
https://podminky.urs.cz/item/CS_URS_2024_01/413941133</t>
  </si>
  <si>
    <t>413941135</t>
  </si>
  <si>
    <t>Osazování ocelových válcovaných nosníků stropů HEA nebo HEB výšky přes 220 mm</t>
  </si>
  <si>
    <t>dle výkazu ocelových kcí - 1.PP - HEB 260 506.7*0.001 =0.507 [A] 
dle výkazu ocelových kcí - 1.NP - HEB 450 2012.4*0.001 =2.012 [B] 
dle výkazu ocelových kcí - 1.NP - HEB 320 1682*0.001 =1.682 [C] 
dle výkazu ocelových kcí - 1.NP - HEB 280 1385.9*0.001 =1.386 [D] 
dle výkazu ocelových kcí - 2.NP - HEB 340 1781.2*0.001 =1.781 [E] 
dle výkazu ocelových kcí - 2.NP - HEB 260 1190.1*0.001 =1.190 [F] 
''Součet  
Celkem 8.558=8.558 [G]</t>
  </si>
  <si>
    <t>Osazování ocelových válcovaných nosníků stropů HEA nebo HEB výšky přes 220 mmOsazování ocelových válcovaných nosníků ve stropech HE-A nebo HE-B, výšky přes 220 mm  
https://podminky.urs.cz/item/CS_URS_2024_01/413941135  
Osazování ocelových válcovaných nosníků ve stropech HE-A nebo HE-B, výšky přes 220 mm  
https://podminky.urs.cz/item/CS_URS_2024_01/413941135  
Osazování ocelových válcovaných nosníků ve stropech HE-A nebo HE-B, výšky přes 220 mm  
https://podminky.urs.cz/item/CS_URS_2024_01/413941135  
Osazování ocelových válcovaných nosníků ve stropech HE-A nebo HE-B, výšky přes 220 mm  
https://podminky.urs.cz/item/CS_URS_2024_01/413941135</t>
  </si>
  <si>
    <t>417321414</t>
  </si>
  <si>
    <t>Ztužující pásy a věnce ze ŽB tř. C 20/25</t>
  </si>
  <si>
    <t>'ŽB věnec nových příček  
''příčky 80  
1.PP 0.08*0.15*1.615 =0.019 [A] 
1.NP 0.08*0.15*(2+1.3*2+3.045+1.18+1.98+1.3+1.9+2.025*3+1.705) =0.261 [B] 
1.-2.NP 0.08*0.15*(3.07+1.23+2.05+1.23+1.31+2.415+0.25+3.25+3.045) =0.214 [C] 
2.NP 0.08*0.15*(1.94+1.1*2+2.42+0.25+2.87+2.98-0.9+2.725+2.675+1.2*2+3.66+1.11+1.86*2+2.355+1.63+2.15*3+3.855+0.995+1.73+3.78) =0.586 [D] 
3.NP 0.08*0.15*(2.49+1.135+2.13*2+1.05+0.93+2.935+3.215+1.41+0.99+2.115*2+2+2.125*2+3+2.115*2+3+1.13) =0.483 [E] 
4.NP 0.08*0.15*(2.435+6.26-1.535+0.945+1.86+1.13+2.3) =0.161 [F] 
5.NP 0.08*0.15*(0.67+1.75+0.25+3.16+2.895+1.1*2+2.98-0.92+2.71+1.1+1.96+1.01+0.995+1.1+1.105+0.14+0.145+1.25) =0.294 [G] 
''Mezisoučet  
''příčky 115  
1.PP 0.115*0.15*(3.195+2.095+2.8+2.28+2.285+2.3+4.315+1.565) =0.359 [H] 
1.NP 0.115*0.15*(4.1+2.61+1.62+2.485*2+3.87+1.1*2+1.805*2+3.215+1.375+2+7.845+4.81) =0.728 [I] 
1.-2.NP 0.115*0.15*(2.3+4.68+1.81+1.41+1.97+2.54+1.22+2.35+4.69+0.65+5.275+4.355+2.1*2+7.4+1.93+1.815) =0.838 [J] 
'''2.NP' 0,115*0,15*(1,685+3,055+6,285+1,61*2+1,32+5,47+2+2+6,04+2,68+2,355+7,165+4,93+2,055+2,725+3,045+4,55+4,77+4,67+5,175+3,18+5,725+8,09+3,305*2 
0.115*0.15*(5.705+1.52+1.69+7.43+2.575+15.75+5.735+3.87+4.975+7.35) =0.976 [K] 
3.NP 0.115*0.15*(4.21+1.61*2+1.12+1.36+1.355+6.33+3.135+3.12+1.41+0.625+0.8+1.005+4.59+4.21+5+5.84+3.745+5.795) =0.981 [L] 
4.NP 0.115*0.15*(6.26+6.26+0.25+1.02+3.955+1.305+10.26+5.9) =0.607 [M] 
5.NP 0.115*0.15*(6.315+0.34+2.7+3.89+2.195+1.435+2.575) =0.336 [N] 
''Mezisoučet  
''příčky 140  
1.PP 0.14*0.15*(2.53+2.75) =0.111 [O] 
1.-2.NP 0.14*0.15*(4.68+5.16) =0.207 [P] 
2.NP 0.14*0.15*1.03 =0.022 [Q] 
3.NP 0.14*0.15*(1.92+4.145+5.33) =0.239 [R] 
4.NP 0.14*0.15*(2.54+5.17+5.37) =0.275 [S] 
''Mezisoučet  
''Součet  
Celkem 9.401=9.401 [T]</t>
  </si>
  <si>
    <t>Ztužující pásy a věnce ze ŽB tř. C 20/25Ztužující pásy a věnce z betonu železového (bez výztuže) tř. C 20/25  
https://podminky.urs.cz/item/CS_URS_2024_01/417321414  
Ztužující pásy a věnce z betonu železového (bez výztuže) tř. C 20/25  
https://podminky.urs.cz/item/CS_URS_2024_01/417321414  
Ztužující pásy a věnce z betonu železového (bez výztuže) tř. C 20/25  
https://podminky.urs.cz/item/CS_URS_2024_01/417321414  
Ztužující pásy a věnce z betonu železového (bez výztuže) tř. C 20/25  
https://podminky.urs.cz/item/CS_URS_2024_01/417321414</t>
  </si>
  <si>
    <t>417351115</t>
  </si>
  <si>
    <t>Zřízení bednění ztužujících věnců</t>
  </si>
  <si>
    <t>'věnec80/0,08*2+věnec115/0,115*2+věnec140/0,14*2  
Celkem 176.198=176.198 [A]</t>
  </si>
  <si>
    <t>Zřízení bednění ztužujících věncůBednění bočnic ztužujících pásů a věnců včetně vzpěr zřízení  
https://podminky.urs.cz/item/CS_URS_2024_01/417351115  
Bednění bočnic ztužujících pásů a věnců včetně vzpěr zřízení  
https://podminky.urs.cz/item/CS_URS_2024_01/417351115  
Bednění bočnic ztužujících pásů a věnců včetně vzpěr zřízení  
https://podminky.urs.cz/item/CS_URS_2024_01/417351115  
Bednění bočnic ztužujících pásů a věnců včetně vzpěr zřízení  
https://podminky.urs.cz/item/CS_URS_2024_01/417351115</t>
  </si>
  <si>
    <t>417351116</t>
  </si>
  <si>
    <t>Odstranění bednění ztužujících věnců</t>
  </si>
  <si>
    <t>Odstranění bednění ztužujících věncůBednění bočnic ztužujících pásů a věnců včetně vzpěr odstranění  
https://podminky.urs.cz/item/CS_URS_2024_01/417351116  
Bednění bočnic ztužujících pásů a věnců včetně vzpěr odstranění  
https://podminky.urs.cz/item/CS_URS_2024_01/417351116  
Bednění bočnic ztužujících pásů a věnců včetně vzpěr odstranění  
https://podminky.urs.cz/item/CS_URS_2024_01/417351116  
Bednění bočnic ztužujících pásů a věnců včetně vzpěr odstranění  
https://podminky.urs.cz/item/CS_URS_2024_01/417351116</t>
  </si>
  <si>
    <t>417361821</t>
  </si>
  <si>
    <t>Výztuž ztužujících pásů a věnců betonářskou ocelí 10 505</t>
  </si>
  <si>
    <t>'(věnec80+věnec115+věnec140)*0,1  
Celkem 0.94=0.940 [A]</t>
  </si>
  <si>
    <t>Výztuž ztužujících pásů a věnců betonářskou ocelí 10 505Výztuž ztužujících pásů a věnců zbetonářské oceli 10 505 (R) nebo BSt 500  
https://podminky.urs.cz/item/CS_URS_2024_01/417361821  
Výztuž ztužujících pásů a věnců zbetonářské oceli 10 505 (R) nebo BSt 500  
https://podminky.urs.cz/item/CS_URS_2024_01/417361821  
Výztuž ztužujících pásů a věnců zbetonářské oceli 10 505 (R) nebo BSt 500  
https://podminky.urs.cz/item/CS_URS_2024_01/417361821  
Výztuž ztužujících pásů a věnců zbetonářské oceli 10 505 (R) nebo BSt 500  
https://podminky.urs.cz/item/CS_URS_2024_01/417361821</t>
  </si>
  <si>
    <t>430321414</t>
  </si>
  <si>
    <t>Schodišťová konstrukce a rampa ze ŽB tř. C 25/30</t>
  </si>
  <si>
    <t>únikové schodiště 15*0.2 =3.000 [A] 
Celkem 3=3.000 [B]</t>
  </si>
  <si>
    <t>Schodišťová konstrukce a rampa ze ŽB tř. C 25/30Schodišťové konstrukce a rampy z betonu železového (bez výztuže) stupně, schodnice, ramena, podesty s nosníky tř. C 25/30  
https://podminky.urs.cz/item/CS_URS_2024_01/430321414  
Schodišťové konstrukce a rampy z betonu železového (bez výztuže) stupně, schodnice, ramena, podesty s nosníky tř. C 25/30  
https://podminky.urs.cz/item/CS_URS_2024_01/430321414  
Schodišťové konstrukce a rampy z betonu železového (bez výztuže) stupně, schodnice, ramena, podesty s nosníky tř. C 25/30  
https://podminky.urs.cz/item/CS_URS_2024_01/430321414  
Schodišťové konstrukce a rampy z betonu železového (bez výztuže) stupně, schodnice, ramena, podesty s nosníky tř. C 25/30  
https://podminky.urs.cz/item/CS_URS_2024_01/430321414</t>
  </si>
  <si>
    <t>430361821</t>
  </si>
  <si>
    <t>Výztuž schodišťové konstrukce a rampy betonářskou ocelí 10 505</t>
  </si>
  <si>
    <t>únikové schodiště - dle schéma výztuže 1.508 =1.508 [A] 
Celkem 1.508=1.508 [B]</t>
  </si>
  <si>
    <t>Výztuž schodišťové konstrukce a rampy betonářskou ocelí 10 505Výztuž schodišťových konstrukcí a ramp stupňů, schodnic, ramen, podest s nosníky z betonářské oceli 10 505 (R) nebo BSt 500  
https://podminky.urs.cz/item/CS_URS_2024_01/430361821  
Výztuž schodišťových konstrukcí a ramp stupňů, schodnic, ramen, podest s nosníky z betonářské oceli 10 505 (R) nebo BSt 500  
https://podminky.urs.cz/item/CS_URS_2024_01/430361821  
Výztuž schodišťových konstrukcí a ramp stupňů, schodnic, ramen, podest s nosníky z betonářské oceli 10 505 (R) nebo BSt 500  
https://podminky.urs.cz/item/CS_URS_2024_01/430361821  
Výztuž schodišťových konstrukcí a ramp stupňů, schodnic, ramen, podest s nosníky z betonářské oceli 10 505 (R) nebo BSt 500  
https://podminky.urs.cz/item/CS_URS_2024_01/430361821</t>
  </si>
  <si>
    <t>431351125</t>
  </si>
  <si>
    <t>Zřízení bednění podest schodišť a ramp křivočarých v do 4 m</t>
  </si>
  <si>
    <t>únikové schodiště 15+5 =20.000 [A] 
Celkem 20=20.000 [B]</t>
  </si>
  <si>
    <t>Zřízení bednění podest schodišť a ramp křivočarých v do 4 mBednění podest, podstupňových desek a ramp včetně podpěrné konstrukce výšky do 4 m půdorysně křivočarých zřízení  
https://podminky.urs.cz/item/CS_URS_2024_01/431351125  
Bednění podest, podstupňových desek a ramp včetně podpěrné konstrukce výšky do 4 m půdorysně křivočarých zřízení  
https://podminky.urs.cz/item/CS_URS_2024_01/431351125  
Bednění podest, podstupňových desek a ramp včetně podpěrné konstrukce výšky do 4 m půdorysně křivočarých zřízení  
https://podminky.urs.cz/item/CS_URS_2024_01/431351125  
Bednění podest, podstupňových desek a ramp včetně podpěrné konstrukce výšky do 4 m půdorysně křivočarých zřízení  
https://podminky.urs.cz/item/CS_URS_2024_01/431351125</t>
  </si>
  <si>
    <t>431351126</t>
  </si>
  <si>
    <t>Odstranění bednění podest schodišť a ramp křivočarých v do 4 m</t>
  </si>
  <si>
    <t>Odstranění bednění podest schodišť a ramp křivočarých v do 4 mBednění podest, podstupňových desek a ramp včetně podpěrné konstrukce výšky do 4 m půdorysně křivočarých odstranění  
https://podminky.urs.cz/item/CS_URS_2024_01/431351126  
Bednění podest, podstupňových desek a ramp včetně podpěrné konstrukce výšky do 4 m půdorysně křivočarých odstranění  
https://podminky.urs.cz/item/CS_URS_2024_01/431351126  
Bednění podest, podstupňových desek a ramp včetně podpěrné konstrukce výšky do 4 m půdorysně křivočarých odstranění  
https://podminky.urs.cz/item/CS_URS_2024_01/431351126  
Bednění podest, podstupňových desek a ramp včetně podpěrné konstrukce výšky do 4 m půdorysně křivočarých odstranění  
https://podminky.urs.cz/item/CS_URS_2024_01/431351126</t>
  </si>
  <si>
    <t>431351128</t>
  </si>
  <si>
    <t>Příplatek ke zřízení bednění podest schodišť za podpěrnou konstrukci přes 4 do 6 m</t>
  </si>
  <si>
    <t>únikové schodiště - dle schéma výztuže 15 =15.000 [A] 
Celkem 15=15.000 [B]</t>
  </si>
  <si>
    <t>Příplatek ke zřízení bednění podest schodišť za podpěrnou konstrukci přes 4 do 6 mBednění podest, podstupňových desek a ramp včetně podpěrné konstrukce Příplatek k cenám za podpěrnou konstrukci o výšce přes 4 do 6 m zřízení  
https://podminky.urs.cz/item/CS_URS_2024_01/431351128  
Bednění podest, podstupňových desek a ramp včetně podpěrné konstrukce Příplatek k cenám za podpěrnou konstrukci o výšce přes 4 do 6 m zřízení  
https://podminky.urs.cz/item/CS_URS_2024_01/431351128  
Bednění podest, podstupňových desek a ramp včetně podpěrné konstrukce Příplatek k cenám za podpěrnou konstrukci o výšce přes 4 do 6 m zřízení  
https://podminky.urs.cz/item/CS_URS_2024_01/431351128  
Bednění podest, podstupňových desek a ramp včetně podpěrné konstrukce Příplatek k cenám za podpěrnou konstrukci o výšce přes 4 do 6 m zřízení  
https://podminky.urs.cz/item/CS_URS_2024_01/431351128</t>
  </si>
  <si>
    <t>431351129</t>
  </si>
  <si>
    <t>Příplatek k odstranění bednění podest schodišť za podpěrnou konstrukci přes 4 do 6 m</t>
  </si>
  <si>
    <t>Příplatek k odstranění bednění podest schodišť za podpěrnou konstrukci přes 4 do 6 mBednění podest, podstupňových desek a ramp včetně podpěrné konstrukce Příplatek k cenám za podpěrnou konstrukci o výšce přes 4 do 6 m odstranění  
https://podminky.urs.cz/item/CS_URS_2024_01/431351129  
Bednění podest, podstupňových desek a ramp včetně podpěrné konstrukce Příplatek k cenám za podpěrnou konstrukci o výšce přes 4 do 6 m odstranění  
https://podminky.urs.cz/item/CS_URS_2024_01/431351129  
Bednění podest, podstupňových desek a ramp včetně podpěrné konstrukce Příplatek k cenám za podpěrnou konstrukci o výšce přes 4 do 6 m odstranění  
https://podminky.urs.cz/item/CS_URS_2024_01/431351129  
Bednění podest, podstupňových desek a ramp včetně podpěrné konstrukce Příplatek k cenám za podpěrnou konstrukci o výšce přes 4 do 6 m odstranění  
https://podminky.urs.cz/item/CS_URS_2024_01/431351129</t>
  </si>
  <si>
    <t>434311115</t>
  </si>
  <si>
    <t>Schodišťové stupně dusané na terén z betonu tř. C 20/25 bez potěru</t>
  </si>
  <si>
    <t>únikové schodiště 40*1.105 =44.200 [A] 
Celkem 44.2=44.200 [B]</t>
  </si>
  <si>
    <t>Schodišťové stupně dusané na terén z betonu tř. C 20/25 bez potěruStupně dusané z betonu prostého nebo prokládaného kamenem na terén nebo na desku bez potěru, se zahlazením povrchu tř. C 20/25  
https://podminky.urs.cz/item/CS_URS_2024_01/434311115  
Stupně dusané z betonu prostého nebo prokládaného kamenem na terén nebo na desku bez potěru, se zahlazením povrchu tř. C 20/25  
https://podminky.urs.cz/item/CS_URS_2024_01/434311115  
Stupně dusané z betonu prostého nebo prokládaného kamenem na terén nebo na desku bez potěru, se zahlazením povrchu tř. C 20/25  
https://podminky.urs.cz/item/CS_URS_2024_01/434311115  
Stupně dusané z betonu prostého nebo prokládaného kamenem na terén nebo na desku bez potěru, se zahlazením povrchu tř. C 20/25  
https://podminky.urs.cz/item/CS_URS_2024_01/434311115</t>
  </si>
  <si>
    <t>434351145</t>
  </si>
  <si>
    <t>Zřízení bednění stupňů křivočarých schodišť</t>
  </si>
  <si>
    <t>únikové schodiště 40*1.105*0.184+40*2*0.184*0.263 =12.004 [A] 
Celkem 12.004=12.004 [B]</t>
  </si>
  <si>
    <t>Zřízení bednění stupňů křivočarých schodišťBednění stupňů betonovaných na podstupňové desce nebo na terénu půdorysně křivočarých zřízení  
https://podminky.urs.cz/item/CS_URS_2024_01/434351145  
Bednění stupňů betonovaných na podstupňové desce nebo na terénu půdorysně křivočarých zřízení  
https://podminky.urs.cz/item/CS_URS_2024_01/434351145  
Bednění stupňů betonovaných na podstupňové desce nebo na terénu půdorysně křivočarých zřízení  
https://podminky.urs.cz/item/CS_URS_2024_01/434351145  
Bednění stupňů betonovaných na podstupňové desce nebo na terénu půdorysně křivočarých zřízení  
https://podminky.urs.cz/item/CS_URS_2024_01/434351145</t>
  </si>
  <si>
    <t>434351146</t>
  </si>
  <si>
    <t>Odstranění bednění stupňů křivočarých schodišť</t>
  </si>
  <si>
    <t>Odstranění bednění stupňů křivočarých schodišťBednění stupňů betonovaných na podstupňové desce nebo na terénu půdorysně křivočarých odstranění  
https://podminky.urs.cz/item/CS_URS_2024_01/434351146  
Bednění stupňů betonovaných na podstupňové desce nebo na terénu půdorysně křivočarých odstranění  
https://podminky.urs.cz/item/CS_URS_2024_01/434351146  
Bednění stupňů betonovaných na podstupňové desce nebo na terénu půdorysně křivočarých odstranění  
https://podminky.urs.cz/item/CS_URS_2024_01/434351146  
Bednění stupňů betonovaných na podstupňové desce nebo na terénu půdorysně křivočarých odstranění  
https://podminky.urs.cz/item/CS_URS_2024_01/434351146</t>
  </si>
  <si>
    <t>Komunikace pozemní</t>
  </si>
  <si>
    <t>58381011</t>
  </si>
  <si>
    <t>kostka řezanoštípaná dlažební žula 8x8x6cm</t>
  </si>
  <si>
    <t>40*1.02 Přepočtené koeficientem množství =40.800 [A] 
Celkem 40.8=40.800 [B]</t>
  </si>
  <si>
    <t>kostka řezanoštípaná dlažební žula 8x8x6cmkostka řezanoštípaná dlažební žula 8x8x6cm  
kostka řezanoštípaná dlažební žula 8x8x6cm  
kostka řezanoštípaná dlažební žula 8x8x6cm  
kostka řezanoštípaná dlažební žula 8x8x6cm</t>
  </si>
  <si>
    <t>591211111</t>
  </si>
  <si>
    <t>Kladení dlažby z kostek drobných z kamene do lože z kameniva těženého tl 50 mm</t>
  </si>
  <si>
    <t>dle tabulky kamenických výrobků - KA/20 20*2 =40.000 [A] 
Celkem 40=40.000 [B]</t>
  </si>
  <si>
    <t>Kladení dlažby z kostek drobných z kamene do lože z kameniva těženého tl 50 mmKladení dlažby z kostek sprovedením lože do tl. 50 mm, s vyplněním spár, s dvojím beraněním a se smetením přebytečného materiálu na krajnici drobných z kamene, do lože zkameniva těženého  
https://podminky.urs.cz/item/CS_URS_2024_01/591211111  
Kladení dlažby z kostek sprovedením lože do tl. 50 mm, s vyplněním spár, s dvojím beraněním a se smetením přebytečného materiálu na krajnici drobných z kamene, do lože zkameniva těženého  
https://podminky.urs.cz/item/CS_URS_2024_01/591211111  
Kladení dlažby z kostek sprovedením lože do tl. 50 mm, s vyplněním spár, s dvojím beraněním a se smetením přebytečného materiálu na krajnici drobných z kamene, do lože zkameniva těženého  
https://podminky.urs.cz/item/CS_URS_2024_01/591211111  
Kladení dlažby z kostek sprovedením lože do tl. 50 mm, s vyplněním spár, s dvojím beraněním a se smetením přebytečného materiálu na krajnici drobných z kamene, do lože zkameniva těženého  
https://podminky.urs.cz/item/CS_URS_2024_01/591211111</t>
  </si>
  <si>
    <t>Úpravy povrchů, podlahy a osazování výplní</t>
  </si>
  <si>
    <t>55331001</t>
  </si>
  <si>
    <t>zárubeň skrytá jednokřídlá kovová tl stěny přes 75mm rozměru 700/1970, 2100mm</t>
  </si>
  <si>
    <t>dle tabulky dveří nových - DN/104 4 =4.000 [A] 
dle tabulky dveří nových - DN/106 1 =1.000 [B] 
''Součet  
Celkem 5=5.000 [C]</t>
  </si>
  <si>
    <t>zárubeň skrytá jednokřídlá kovová tl stěny přes 75mm rozměru 700/1970, 2100mmzárubeň skrytá jednokřídlá kovová tl stěny přes 75mm rozměru 700/1970, 2100mm  
zárubeň skrytá jednokřídlá kovová tl stěny přes 75mm rozměru 700/1970, 2100mm  
zárubeň skrytá jednokřídlá kovová tl stěny přes 75mm rozměru 700/1970, 2100mm  
zárubeň skrytá jednokřídlá kovová tl stěny přes 75mm rozměru 700/1970, 2100mm</t>
  </si>
  <si>
    <t>55331003</t>
  </si>
  <si>
    <t>zárubeň skrytá jednokřídlá kovová tl stěny přes 75mm rozměru 900/1970, 2100mm</t>
  </si>
  <si>
    <t>dle tabulky dveří nových - DN/110 1 =1.000 [A] 
Celkem 1=1.000 [B]</t>
  </si>
  <si>
    <t>zárubeň skrytá jednokřídlá kovová tl stěny přes 75mm rozměru 900/1970, 2100mmzárubeň skrytá jednokřídlá kovová tl stěny přes 75mm rozměru 900/1970, 2100mm  
zárubeň skrytá jednokřídlá kovová tl stěny přes 75mm rozměru 900/1970, 2100mm  
zárubeň skrytá jednokřídlá kovová tl stěny přes 75mm rozměru 900/1970, 2100mm  
zárubeň skrytá jednokřídlá kovová tl stěny přes 75mm rozměru 900/1970, 2100mm</t>
  </si>
  <si>
    <t>55331436</t>
  </si>
  <si>
    <t>zárubeň jednokřídlá ocelová pro dodatečnou montáž tl stěny 110-150mm rozměru 700/1970, 2100mm</t>
  </si>
  <si>
    <t>dle tabulky dveří nových - DN/86 1 =1.000 [A] 
dle tabulky dveří nových - DN/129 1 =1.000 [B] 
''Součet  
Celkem 2=2.000 [C]</t>
  </si>
  <si>
    <t>zárubeň jednokřídlá ocelová pro dodatečnou montáž tl stěny 110-150mm rozměru 700/1970, 2100mmzárubeň jednokřídlá ocelová pro dodatečnou montáž tl stěny 110-150mm rozměru 700/1970, 2100mm  
zárubeň jednokřídlá ocelová pro dodatečnou montáž tl stěny 110-150mm rozměru 700/1970, 2100mm  
zárubeň jednokřídlá ocelová pro dodatečnou montáž tl stěny 110-150mm rozměru 700/1970, 2100mm  
zárubeň jednokřídlá ocelová pro dodatečnou montáž tl stěny 110-150mm rozměru 700/1970, 2100mm</t>
  </si>
  <si>
    <t>55331437</t>
  </si>
  <si>
    <t>zárubeň jednokřídlá ocelová pro dodatečnou montáž tl stěny 110-150mm rozměru 800/1970, 2100mm</t>
  </si>
  <si>
    <t>dle tabulky dveří nových - DN/85 3 =3.000 [A] 
dle tabulky dveří nových - DN/87 1 =1.000 [B] 
dle tabulky dveří nových - DN/155 1 =1.000 [C] 
''Součet  
Celkem 5=5.000 [D]</t>
  </si>
  <si>
    <t>zárubeň jednokřídlá ocelová pro dodatečnou montáž tl stěny 110-150mm rozměru 800/1970, 2100mmzárubeň jednokřídlá ocelová pro dodatečnou montáž tl stěny 110-150mm rozměru 800/1970, 2100mm  
zárubeň jednokřídlá ocelová pro dodatečnou montáž tl stěny 110-150mm rozměru 800/1970, 2100mm  
zárubeň jednokřídlá ocelová pro dodatečnou montáž tl stěny 110-150mm rozměru 800/1970, 2100mm  
zárubeň jednokřídlá ocelová pro dodatečnou montáž tl stěny 110-150mm rozměru 800/1970, 2100mm</t>
  </si>
  <si>
    <t>55331438</t>
  </si>
  <si>
    <t>zárubeň jednokřídlá ocelová pro dodatečnou montáž tl stěny 110-150mm rozměru 900/1970, 2100mm</t>
  </si>
  <si>
    <t>dle tabulky dveří nových - DN/88 1 =1.000 [A] 
dle tabulky dveří nových - DN/89 1 =1.000 [B] 
dle tabulky dveří nových - DN/103 2 =2.000 [C] 
''Součet  
Celkem 4=4.000 [D]</t>
  </si>
  <si>
    <t>zárubeň jednokřídlá ocelová pro dodatečnou montáž tl stěny 110-150mm rozměru 900/1970, 2100mmzárubeň jednokřídlá ocelová pro dodatečnou montáž tl stěny 110-150mm rozměru 900/1970, 2100mm  
zárubeň jednokřídlá ocelová pro dodatečnou montáž tl stěny 110-150mm rozměru 900/1970, 2100mm  
zárubeň jednokřídlá ocelová pro dodatečnou montáž tl stěny 110-150mm rozměru 900/1970, 2100mm  
zárubeň jednokřídlá ocelová pro dodatečnou montáž tl stěny 110-150mm rozměru 900/1970, 2100mm</t>
  </si>
  <si>
    <t>55331439</t>
  </si>
  <si>
    <t>zárubeň jednokřídlá ocelová pro dodatečnou montáž tl stěny 110-150mm rozměru 1100/1970, 2100mm</t>
  </si>
  <si>
    <t>dle tabulky dveří nových - DN/91 1 =1.000 [A] 
dle tabulky dveří nových - DN/128 2 =2.000 [B] 
''Součet  
Celkem 3=3.000 [C]</t>
  </si>
  <si>
    <t>zárubeň jednokřídlá ocelová pro dodatečnou montáž tl stěny 110-150mm rozměru 1100/1970, 2100mmzárubeň jednokřídlá ocelová pro dodatečnou montáž tl stěny 110-150mm rozměru 1100/1970, 2100mm  
zárubeň jednokřídlá ocelová pro dodatečnou montáž tl stěny 110-150mm rozměru 1100/1970, 2100mm  
zárubeň jednokřídlá ocelová pro dodatečnou montáž tl stěny 110-150mm rozměru 1100/1970, 2100mm  
zárubeň jednokřídlá ocelová pro dodatečnou montáž tl stěny 110-150mm rozměru 1100/1970, 2100mm</t>
  </si>
  <si>
    <t>55331560</t>
  </si>
  <si>
    <t>zárubeň jednokřídlá ocelová pro zdění s protipožární úpravou tl stěny 110-150mm rozměru 600/1970, 2100mm</t>
  </si>
  <si>
    <t>dle tabulky dveří nových - DN/127 1 =1.000 [A] 
Celkem 1=1.000 [B]</t>
  </si>
  <si>
    <t>zárubeň jednokřídlá ocelová pro zdění s protipožární úpravou tl stěny 110-150mm rozměru 600/1970, 2100mmzárubeň jednokřídlá ocelová pro zdění s protipožární úpravou tl stěny 110-150mm rozměru 600/1970, 2100mm  
zárubeň jednokřídlá ocelová pro zdění s protipožární úpravou tl stěny 110-150mm rozměru 600/1970, 2100mm  
zárubeň jednokřídlá ocelová pro zdění s protipožární úpravou tl stěny 110-150mm rozměru 600/1970, 2100mm  
zárubeň jednokřídlá ocelová pro zdění s protipožární úpravou tl stěny 110-150mm rozměru 600/1970, 2100mm</t>
  </si>
  <si>
    <t>55331562</t>
  </si>
  <si>
    <t>zárubeň jednokřídlá ocelová pro zdění s protipožární úpravou tl stěny 110-150mm rozměru 800/1970, 2100mm</t>
  </si>
  <si>
    <t>dle tabulky dveří nových - DN/92 2 =2.000 [A] 
dle tabulky dveří nových - DN/124 1 =1.000 [B] 
''Součet  
Celkem 3=3.000 [C]</t>
  </si>
  <si>
    <t>zárubeň jednokřídlá ocelová pro zdění s protipožární úpravou tl stěny 110-150mm rozměru 800/1970, 2100mmzárubeň jednokřídlá ocelová pro zdění s protipožární úpravou tl stěny 110-150mm rozměru 800/1970, 2100mm  
zárubeň jednokřídlá ocelová pro zdění s protipožární úpravou tl stěny 110-150mm rozměru 800/1970, 2100mm  
zárubeň jednokřídlá ocelová pro zdění s protipožární úpravou tl stěny 110-150mm rozměru 800/1970, 2100mm  
zárubeň jednokřídlá ocelová pro zdění s protipožární úpravou tl stěny 110-150mm rozměru 800/1970, 2100mm</t>
  </si>
  <si>
    <t>55331563</t>
  </si>
  <si>
    <t>zárubeň jednokřídlá ocelová pro zdění s protipožární úpravou tl stěny 110-150mm rozměru 900/1970, 2100mm</t>
  </si>
  <si>
    <t>dle tabulky dveří nových - DN/102 1 =1.000 [A] 
dle tabulky dveří nových - DN/125 1 =1.000 [B] 
dle tabulky dveří nových - DN/126 1 =1.000 [C] 
''Součet  
Celkem 3=3.000 [D]</t>
  </si>
  <si>
    <t>zárubeň jednokřídlá ocelová pro zdění s protipožární úpravou tl stěny 110-150mm rozměru 900/1970, 2100mmzárubeň jednokřídlá ocelová pro zdění s protipožární úpravou tl stěny 110-150mm rozměru 900/1970, 2100mm  
zárubeň jednokřídlá ocelová pro zdění s protipožární úpravou tl stěny 110-150mm rozměru 900/1970, 2100mm  
zárubeň jednokřídlá ocelová pro zdění s protipožární úpravou tl stěny 110-150mm rozměru 900/1970, 2100mm  
zárubeň jednokřídlá ocelová pro zdění s protipožární úpravou tl stěny 110-150mm rozměru 900/1970, 2100mm</t>
  </si>
  <si>
    <t>55331564</t>
  </si>
  <si>
    <t>zárubeň jednokřídlá ocelová pro zdění s protipožární úpravou tl stěny 110-150mm rozměru 1100/1970, 2100mm</t>
  </si>
  <si>
    <t>dle tabulky dveří nových - DN/90 1 =1.000 [A] 
Celkem 1=1.000 [B]</t>
  </si>
  <si>
    <t>zárubeň jednokřídlá ocelová pro zdění s protipožární úpravou tl stěny 110-150mm rozměru 1100/1970, 2100mmzárubeň jednokřídlá ocelová pro zdění s protipožární úpravou tl stěny 110-150mm rozměru 1100/1970, 2100mm  
zárubeň jednokřídlá ocelová pro zdění s protipožární úpravou tl stěny 110-150mm rozměru 1100/1970, 2100mm  
zárubeň jednokřídlá ocelová pro zdění s protipožární úpravou tl stěny 110-150mm rozměru 1100/1970, 2100mm  
zárubeň jednokřídlá ocelová pro zdění s protipožární úpravou tl stěny 110-150mm rozměru 1100/1970, 2100mm</t>
  </si>
  <si>
    <t>55331612</t>
  </si>
  <si>
    <t>pouzdro stavební posuvných dveří jednopouzdrové 800mm standardní rozměr</t>
  </si>
  <si>
    <t>pouzdro stavební posuvných dveří jednopouzdrové 800mm standardní rozměrpouzdro stavební posuvných dveří jednopouzdrové 800mm standardní rozměr  
pouzdro stavební posuvných dveří jednopouzdrové 800mm standardní rozměr  
pouzdro stavební posuvných dveří jednopouzdrové 800mm standardní rozměr  
pouzdro stavební posuvných dveří jednopouzdrové 800mm standardní rozměr</t>
  </si>
  <si>
    <t>611311131</t>
  </si>
  <si>
    <t>Potažení vnitřních rovných stropů vápenným štukem tloušťky do 3 mm</t>
  </si>
  <si>
    <t>''dle tabulky skladeb - stropy - ST/03' ST03  
Celkem 5217.63=5 217.630 [A]</t>
  </si>
  <si>
    <t>Potažení vnitřních rovných stropů vápenným štukem tloušťky do 3 mmPotažení vnitřních ploch vápenným štukem tloušťky do 3 mm vodorovných konstrukcí stropů rovných  
https://podminky.urs.cz/item/CS_URS_2024_01/611311131  
Potažení vnitřních ploch vápenným štukem tloušťky do 3 mm vodorovných konstrukcí stropů rovných  
https://podminky.urs.cz/item/CS_URS_2024_01/611311131  
Potažení vnitřních ploch vápenným štukem tloušťky do 3 mm vodorovných konstrukcí stropů rovných  
https://podminky.urs.cz/item/CS_URS_2024_01/611311131  
Potažení vnitřních ploch vápenným štukem tloušťky do 3 mm vodorovných konstrukcí stropů rovných  
https://podminky.urs.cz/item/CS_URS_2024_01/611311131</t>
  </si>
  <si>
    <t>611311133</t>
  </si>
  <si>
    <t>Vápenný štuk vnitřních kleneb nebo skořepin tloušťky do 3 mm</t>
  </si>
  <si>
    <t>chodba 1.032c 346.33*1.2 =415.596 [A] 
příjezdová hala 1.060 264*1.2 =316.800 [B] 
''Součet  
Celkem 732.396=732.396 [C]</t>
  </si>
  <si>
    <t>Vápenný štuk vnitřních kleneb nebo skořepin tloušťky do 3 mmVápenný štuk vnitřních ploch tloušťky do 3 mm vodorovných konstrukcí kleneb nebo skořepin  
https://podminky.urs.cz/item/CS_URS_2024_01/611311133  
Vápenný štuk vnitřních ploch tloušťky do 3 mm vodorovných konstrukcí kleneb nebo skořepin  
https://podminky.urs.cz/item/CS_URS_2024_01/611311133  
Vápenný štuk vnitřních ploch tloušťky do 3 mm vodorovných konstrukcí kleneb nebo skořepin  
https://podminky.urs.cz/item/CS_URS_2024_01/611311133  
Vápenný štuk vnitřních ploch tloušťky do 3 mm vodorovných konstrukcí kleneb nebo skořepin  
https://podminky.urs.cz/item/CS_URS_2024_01/611311133</t>
  </si>
  <si>
    <t>611315413</t>
  </si>
  <si>
    <t>Oprava vnitřní vápenné hladké omítky stropů v rozsahu plochy přes 30 do 50 %</t>
  </si>
  <si>
    <t>Oprava vnitřní vápenné hladké omítky stropů v rozsahu plochy přes 30 do 50 %Oprava vápenné omítky vnitřních ploch hladké, tloušťky do 20 mm stropů, v rozsahu opravované plochy přes 30 do 50%  
https://podminky.urs.cz/item/CS_URS_2024_01/611315413  
Oprava vápenné omítky vnitřních ploch hladké, tloušťky do 20 mm stropů, v rozsahu opravované plochy přes 30 do 50%  
https://podminky.urs.cz/item/CS_URS_2024_01/611315413  
Oprava vápenné omítky vnitřních ploch hladké, tloušťky do 20 mm stropů, v rozsahu opravované plochy přes 30 do 50%  
https://podminky.urs.cz/item/CS_URS_2024_01/611315413  
Oprava vápenné omítky vnitřních ploch hladké, tloušťky do 20 mm stropů, v rozsahu opravované plochy přes 30 do 50%  
https://podminky.urs.cz/item/CS_URS_2024_01/611315413</t>
  </si>
  <si>
    <t>611321111</t>
  </si>
  <si>
    <t>Vápenocementová omítka hrubá jednovrstvá zatřená vnitřních stropů rovných nanášená ručně</t>
  </si>
  <si>
    <t>'Stropy ST03 - 1.PP  
dle tabulky skladeb - stropy - ST/03 56.34+3+22.37+5.4 =87.110 [A] 
''Stropy ST03 - MP  
12.33+16.59+30.55+12.57+8.7+11.57+28.5+30.18+31.67+57.66+26.43+9.76+29.25+25.69+30.03+12.98+14.22+31.46+27.99 =448.130 [B] 
30.63+41.86+28.16+12.26+28.11+13.32+25.78+21.19+11.89+21.65+11.92 =246.770 [C] 
''Stropy ST03 - 1.NP  
12.2+31.81+29.57+17.14+26.48+10.33+2.15+8.4+5.3+7.73+20.1+25.28+59.67+49.32+33.61+25.19+22.42+11.86+12.04+20.54+3.83+1.48+20.07+23.78+5.72+3.5+305.=794.520 [D] 
''Stropy ST03 - 2.NP  
28.25+28.18+13.23+17.44+14.38+13.71+13.61+24.89+32.4+15.77+12.7+16.22+12.72+12.75+11.31+11.49+24.83+23.17+29.39+25.61+24.29+23.72+10.66+32.25+21.38=494.350 [E] 
24.5+5.12+1.57+19.03+14+18.88+17.94+96+27.64+28+21.52+22.16+23.12+20.85+20.78+20.55+6.76+33.27+29.41+29.75+12.99+40.63+30.22+27.97+26.27+26.94+29.6=675.470 [F] 
23.44+27.7+23.11+28.99+27.79+23.85+10.66 =165.540 [G] 
''Stropy ST03 - 3.NP  
8.75+29.55+14.46+17.47+14.93+29.44+37.42+28.63+27.93+28.15+20.07+37.31+23.57+20.09+21.04+56.64+20.16+10.03+9.85+20.33+7.02+7.14+27.28+19.4+19.96+31=587.620 [H] 
24.12+42.56+21.94+34.87+31.42+24.17+30.64+27+30.45+30.34+29.28+23.4+19.43+29.44+16.04 =415.100 [I] 
''Stropy ST03 - 4.NP  
16.55+8.71+0.94+8.94+16.65+14.66+29.32+17.01+14.89+37.01+26.62+28.47+28.71+28.07+27.38+36.79+24.18+20.27+2.18+21.15+20.7+10.81+60.9+20.72+11.17+26.=558.800 [J] 
31.57+25.72+42.49+30.5+29.64+30.34+28.72+24.77+17.33+30.68+24.45+29.74+23.86 =369.810 [K] 
''Stropy ST03 - 5.NP  
17.52+20.68+15.08+9.71+1.03+1.15+8.77+12.92+23.87+12.39+9.83+58.04+20.42+46.08+4.09 =261.580 [L] 
''Stropy ST03 - 6.NP  
23.01+20.93+28.9 =72.840 [M] 
''Stropy ST03 - 7.NP  
16.02+10.96+11.06 =38.040 [N] 
''Mezisoučet  
''Stropy ST07 - 1.NP  
dle tabulky skladeb - stropy - ST/07 114.27+37.19+11.98+43.47+87.66+17.63+32.07+85.92+9.21+17.27 =456.670 [O] 
''Mezisoučet  
''Součet  
Celkem 5674.3=5 674.300 [P]</t>
  </si>
  <si>
    <t>Vápenocementová omítka hrubá jednovrstvá zatřená vnitřních stropů rovných nanášená ručněOmítka vápenocementová vnitřních ploch nanášená ručně jednovrstvá, tloušťky do 10 mm hrubá zatřená vodorovných konstrukcí stropů rovných  
https://podminky.urs.cz/item/CS_URS_2024_01/611321111  
Omítka vápenocementová vnitřních ploch nanášená ručně jednovrstvá, tloušťky do 10 mm hrubá zatřená vodorovných konstrukcí stropů rovných  
https://podminky.urs.cz/item/CS_URS_2024_01/611321111  
Omítka vápenocementová vnitřních ploch nanášená ručně jednovrstvá, tloušťky do 10 mm hrubá zatřená vodorovných konstrukcí stropů rovných  
https://podminky.urs.cz/item/CS_URS_2024_01/611321111  
Omítka vápenocementová vnitřních ploch nanášená ručně jednovrstvá, tloušťky do 10 mm hrubá zatřená vodorovných konstrukcí stropů rovných  
https://podminky.urs.cz/item/CS_URS_2024_01/611321111</t>
  </si>
  <si>
    <t>612311131</t>
  </si>
  <si>
    <t>Potažení vnitřních stěn vápenným štukem tloušťky do 3 mm</t>
  </si>
  <si>
    <t>''dle tabulky skladeb - stěny - S/01' S01  
'''dle tabulky skladeb - stěny - S/07' S07  
'''dle tabulky skladeb - stěny - S/15' S15  
'''dle tabulky skladeb - stěny - S/19' S19  
chodba 1.032c (7-1.6)*47.76*2 =515.808 [A] 
příjezdová hala 1.060 543.2 =543.200 [B] 
''Součet  
Celkem 23224.909=23 224.909 [C]</t>
  </si>
  <si>
    <t>Potažení vnitřních stěn vápenným štukem tloušťky do 3 mmPotažení vnitřních ploch vápenným štukem tloušťky do 3 mm svislých konstrukcí stěn  
https://podminky.urs.cz/item/CS_URS_2024_01/612311131  
Potažení vnitřních ploch vápenným štukem tloušťky do 3 mm svislých konstrukcí stěn  
https://podminky.urs.cz/item/CS_URS_2024_01/612311131  
Potažení vnitřních ploch vápenným štukem tloušťky do 3 mm svislých konstrukcí stěn  
https://podminky.urs.cz/item/CS_URS_2024_01/612311131  
Potažení vnitřních ploch vápenným štukem tloušťky do 3 mm svislých konstrukcí stěn  
https://podminky.urs.cz/item/CS_URS_2024_01/612311131</t>
  </si>
  <si>
    <t>612315413</t>
  </si>
  <si>
    <t>Oprava vnitřní vápenné hladké omítky stěn v rozsahu plochy přes 30 do 50 %</t>
  </si>
  <si>
    <t>chodba 1.032c (7-1.6)*47.76*2 =515.808 [A] 
příjezdová hala 1.060 543.2 =543.200 [B] 
''Součet  
Celkem 1059.008=1 059.008 [C]</t>
  </si>
  <si>
    <t>Oprava vnitřní vápenné hladké omítky stěn v rozsahu plochy přes 30 do 50 %Oprava vápenné omítky vnitřních ploch hladké, tloušťky do 20 mm stěn, v rozsahu opravované plochy přes 30 do 50%  
https://podminky.urs.cz/item/CS_URS_2024_01/612315413  
Oprava vápenné omítky vnitřních ploch hladké, tloušťky do 20 mm stěn, v rozsahu opravované plochy přes 30 do 50%  
https://podminky.urs.cz/item/CS_URS_2024_01/612315413  
Oprava vápenné omítky vnitřních ploch hladké, tloušťky do 20 mm stěn, v rozsahu opravované plochy přes 30 do 50%  
https://podminky.urs.cz/item/CS_URS_2024_01/612315413  
Oprava vápenné omítky vnitřních ploch hladké, tloušťky do 20 mm stěn, v rozsahu opravované plochy přes 30 do 50%  
https://podminky.urs.cz/item/CS_URS_2024_01/612315413</t>
  </si>
  <si>
    <t>612321111</t>
  </si>
  <si>
    <t>Vápenocementová omítka hrubá jednovrstvá zatřená vnitřních stěn nanášená ručně</t>
  </si>
  <si>
    <t>Vápenocementová omítka hrubá jednovrstvá zatřená vnitřních stěn nanášená ručněOmítka vápenocementová vnitřních ploch nanášená ručně jednovrstvá, tloušťky do 10 mm hrubá zatřená svislých konstrukcí stěn  
https://podminky.urs.cz/item/CS_URS_2024_01/612321111  
Omítka vápenocementová vnitřních ploch nanášená ručně jednovrstvá, tloušťky do 10 mm hrubá zatřená svislých konstrukcí stěn  
https://podminky.urs.cz/item/CS_URS_2024_01/612321111  
Omítka vápenocementová vnitřních ploch nanášená ručně jednovrstvá, tloušťky do 10 mm hrubá zatřená svislých konstrukcí stěn  
https://podminky.urs.cz/item/CS_URS_2024_01/612321111  
Omítka vápenocementová vnitřních ploch nanášená ručně jednovrstvá, tloušťky do 10 mm hrubá zatřená svislých konstrukcí stěn  
https://podminky.urs.cz/item/CS_URS_2024_01/612321111</t>
  </si>
  <si>
    <t>612321141</t>
  </si>
  <si>
    <t>Vápenocementová omítka štuková dvouvrstvá vnitřních stěn nanášená ručně</t>
  </si>
  <si>
    <t>'skladba - stěny - S/02 - 1.PP  
dle tabulky skladeb - stěny - S/02 4.35*(15.2*2+2.94+0.85*3.39*4+0.85*3.6*4)-(2.11*2.62+2.485*2.34+3.39*(2.3+2.28)+3.6*(2.8+2.095)) =203.920 [A] 
2.5*(8.985)-0.82*2.02*2+3*(0.85+(0.61*2+0.745*2)*2+1.08*2+1.255*2+1.185*2+1.255*2+1.235)+3*(2.52*2+3.85*2)-(0.8*2.1+2.055*2) =102.745 [B] 
(3-2.4)*(3.26*2+2.52*2)+(3-2.4)*(2.71*2+1.69*2)+(3-2.4)*(1.375*2+2.795*2)+(3-2.4)*(11.13*2+4.185+1.78)+(3-2.4)*(1.83*2+1.615*2) =38.289 [C] 
(3.02-2.4)*(2.77+3.08+1.52*2+0.115+2.91+2.255+1.09+3.545+0.115+0.61*2+1.9+0.545+1.71*2+3.18+0.92+2.305) =20.094 [D] 
(3.02-2.4)*(2+1.935+1.11+2.435+0.795*2+0.12+4.24+3.44+1.705*2+0.12+2.33+0.745+1.07+0.245+0.97)+2.5*(0.92*2+3.195)+4.32*(3.53*2+1.33*2)-0.9*2 =68.749 [E] 
2.88*(3.82*2+5.84*2)-0.8*1.97 =54.066 [F] 
''Mezisoučet  
''skladba - stěny - S/18 - 1.PP  
dle tabulky skladeb - stěny - S/18 2.11*2.62+2.485*2.34+3.39*(2.3+2.28)+3.6*(2.8+2.095)-0.9*2.1+2.055*2+(3-2.4)*(1.735*2+1.255*2)+(3.02-2.4)*2.78=52.023 [G] 
2.5*3.195-0.8*2.1 =6.308 [H] 
''Mezisoučet  
''Součet  
Celkem 546.194=546.194 [I]</t>
  </si>
  <si>
    <t>Vápenocementová omítka štuková dvouvrstvá vnitřních stěn nanášená ručněOmítka vápenocementová vnitřních ploch nanášená ručně dvouvrstvá, tloušťky jádrové omítky do 10 mm a tloušťky štuku do 3 mm štuková svislých konstrukcí stěn  
https://podminky.urs.cz/item/CS_URS_2024_01/612321141  
Omítka vápenocementová vnitřních ploch nanášená ručně dvouvrstvá, tloušťky jádrové omítky do 10 mm a tloušťky štuku do 3 mm štuková svislých konstrukcí stěn  
https://podminky.urs.cz/item/CS_URS_2024_01/612321141  
Omítka vápenocementová vnitřních ploch nanášená ručně dvouvrstvá, tloušťky jádrové omítky do 10 mm a tloušťky štuku do 3 mm štuková svislých konstrukcí stěn  
https://podminky.urs.cz/item/CS_URS_2024_01/612321141  
Omítka vápenocementová vnitřních ploch nanášená ručně dvouvrstvá, tloušťky jádrové omítky do 10 mm a tloušťky štuku do 3 mm štuková svislých konstrukcí stěn  
https://podminky.urs.cz/item/CS_URS_2024_01/612321141</t>
  </si>
  <si>
    <t>612321191</t>
  </si>
  <si>
    <t>Příplatek k vápenocementové omítce vnitřních stěn za každých dalších 5 mm tloušťky ručně</t>
  </si>
  <si>
    <t>''dle tabulky skladeb - stěny - S/14' S14*4  
'''dle tabulky skladeb - stěny - S/18' S18*4  
'''dle tabulky skladeb - stěny - S/19' S19*4  
'''dle tabulky skladeb - stěny - S/20' S20*4  
'''dle tabulky skladeb - stěny - S/21' S21*4  
'''dle tabulky skladeb - stěny - S/22' S22*4  
'''dle tabulky skladeb - stěny - S/23' S23*4  
'''dle tabulky skladeb - stěny - S/29' S29*4  
'''dle tabulky skladeb - stěny - S/31' S31*4  
''Součet  
Celkem 17283.372=17 283.372 [A]</t>
  </si>
  <si>
    <t>Příplatek k vápenocementové omítce vnitřních stěn za každých dalších 5 mm tloušťky ručněOmítka vápenocementová vnitřních ploch nanášená ručně Příplatek kcenám za každých dalších i započatých 5 mm tloušťky omítky přes 10 mm stěn  
https://podminky.urs.cz/item/CS_URS_2024_01/612321191  
Omítka vápenocementová vnitřních ploch nanášená ručně Příplatek kcenám za každých dalších i započatých 5 mm tloušťky omítky přes 10 mm stěn  
https://podminky.urs.cz/item/CS_URS_2024_01/612321191  
Omítka vápenocementová vnitřních ploch nanášená ručně Příplatek kcenám za každých dalších i započatých 5 mm tloušťky omítky přes 10 mm stěn  
https://podminky.urs.cz/item/CS_URS_2024_01/612321191  
Omítka vápenocementová vnitřních ploch nanášená ručně Příplatek kcenám za každých dalších i započatých 5 mm tloušťky omítky přes 10 mm stěn  
https://podminky.urs.cz/item/CS_URS_2024_01/612321191</t>
  </si>
  <si>
    <t>6123211AK</t>
  </si>
  <si>
    <t>Akustická omítka hrubá jednovrstvá tl. 30 mm vnitřních stěn nanášená ručně</t>
  </si>
  <si>
    <t>'skladba - stěny - S/15 - 1.NP  
dle tabulky skladeb - stěny - S/15 (7-1.6)*(23.25*2+5.34*2+0.14+0.15*2+0.145*2+0.15*2+0.465*2+0.15*4+0.46*2+0.59*2+0.58*2)-4.23*(3.49-1.6) =332.205 [A] 
-(2.765*5.6+2.77*5.59+2.77*5.58+2.795*4.84+2.79*4.84+2.81*4.74-1.6*(5.6+5.59+5.58+4.84*2+4.74)) =-36.872 [B] 
(13.98-1.6)*15.26*2-(1.5*(3.17-1.6)+1.58*(2.95-1.6)) =373.350 [C] 
''Součet  
Celkem 668.683=668.683 [D]</t>
  </si>
  <si>
    <t>Akustická omítka hrubá jednovrstvá tl. 30 mm vnitřních stěn nanášená ručněAkustická omítka hrubá jednovrstvá tl. 30 mm vnitřních stěn nanášená ručně  
Akustická omítka hrubá jednovrstvá tl. 30 mm vnitřních stěn nanášená ručně  
Akustická omítka hrubá jednovrstvá tl. 30 mm vnitřních stěn nanášená ručně  
Akustická omítka hrubá jednovrstvá tl. 30 mm vnitřních stěn nanášená ručně</t>
  </si>
  <si>
    <t>612326121</t>
  </si>
  <si>
    <t>Sanační omítka jednovrstvá vnitřních stěn nanášená ručně</t>
  </si>
  <si>
    <t>odsolení zdiva 568 =568.000 [A] 
Celkem 568=568.000 [B]</t>
  </si>
  <si>
    <t>Sanační omítka jednovrstvá vnitřních stěn nanášená ručněOmítka sanační vnitřních ploch jednovrstvá jednovrstvá, tloušťky do 20 mm nanášená ručně svislých konstrukcí stěn  
https://podminky.urs.cz/item/CS_URS_2024_01/612326121  
Omítka sanační vnitřních ploch jednovrstvá jednovrstvá, tloušťky do 20 mm nanášená ručně svislých konstrukcí stěn  
https://podminky.urs.cz/item/CS_URS_2024_01/612326121  
Omítka sanační vnitřních ploch jednovrstvá jednovrstvá, tloušťky do 20 mm nanášená ručně svislých konstrukcí stěn  
https://podminky.urs.cz/item/CS_URS_2024_01/612326121  
Omítka sanační vnitřních ploch jednovrstvá jednovrstvá, tloušťky do 20 mm nanášená ručně svislých konstrukcí stěn  
https://podminky.urs.cz/item/CS_URS_2024_01/612326121</t>
  </si>
  <si>
    <t>612331111</t>
  </si>
  <si>
    <t>Cementová omítka hrubá jednovrstvá zatřená vnitřních stěn nanášená ručně</t>
  </si>
  <si>
    <t>'skladba - stěny - S/06 - 1.PP  
dle tabulky skladeb - stěny - S/06 3*(1.08*2+0.85+4.155+1.52+1.095+1.22+1.23+0.94+0.53+0.76+3.37+7.4)+2.5*(3.22+7.53+0.39+1.46)-(0.9*2+0.82*2*2) =102.110 [A] 
2.5*(4.04+1.3+0.92+0.87+1.42)+2*0.9*2 =24.975 [B] 
''Mezisoučet  
''skladba - stěny - S/28 - 1.PP  
dle tabulky skladeb - stěny - S/28 3*(3.755-0.76+1.94+2.285+2.795+2.095)-(0.9*2.1+0.8*2.1)+3*1.565+2.5*3.195-0.8*2.1 =43.763 [C] 
''Součet  
Celkem 170.848=170.848 [D]</t>
  </si>
  <si>
    <t>Cementová omítka hrubá jednovrstvá zatřená vnitřních stěn nanášená ručněOmítka cementová vnitřních ploch nanášená ručně jednovrstvá, tloušťky do 10 mm hrubá zatřená svislých konstrukcí stěn  
https://podminky.urs.cz/item/CS_URS_2024_01/612331111  
Omítka cementová vnitřních ploch nanášená ručně jednovrstvá, tloušťky do 10 mm hrubá zatřená svislých konstrukcí stěn  
https://podminky.urs.cz/item/CS_URS_2024_01/612331111  
Omítka cementová vnitřních ploch nanášená ručně jednovrstvá, tloušťky do 10 mm hrubá zatřená svislých konstrukcí stěn  
https://podminky.urs.cz/item/CS_URS_2024_01/612331111  
Omítka cementová vnitřních ploch nanášená ručně jednovrstvá, tloušťky do 10 mm hrubá zatřená svislých konstrukcí stěn  
https://podminky.urs.cz/item/CS_URS_2024_01/612331111</t>
  </si>
  <si>
    <t>612331191</t>
  </si>
  <si>
    <t>Příplatek k cementové omítce vnitřních stěn za každých dalších 5 mm tloušťky ručně</t>
  </si>
  <si>
    <t>''dle tabulky skladeb - stěny - S/28' S28*4  
Celkem 175.052=175.052 [A]</t>
  </si>
  <si>
    <t>Příplatek k cementové omítce vnitřních stěn za každých dalších 5 mm tloušťky ručněOmítka cementová vnitřních ploch nanášená ručně Příplatek kcenám za každých dalších i započatých 5 mm tloušťky omítky přes 10 mm stěn  
https://podminky.urs.cz/item/CS_URS_2024_01/612331191  
Omítka cementová vnitřních ploch nanášená ručně Příplatek kcenám za každých dalších i započatých 5 mm tloušťky omítky přes 10 mm stěn  
https://podminky.urs.cz/item/CS_URS_2024_01/612331191  
Omítka cementová vnitřních ploch nanášená ručně Příplatek kcenám za každých dalších i započatých 5 mm tloušťky omítky přes 10 mm stěn  
https://podminky.urs.cz/item/CS_URS_2024_01/612331191  
Omítka cementová vnitřních ploch nanášená ručně Příplatek kcenám za každých dalších i započatých 5 mm tloušťky omítky přes 10 mm stěn  
https://podminky.urs.cz/item/CS_URS_2024_01/612331191</t>
  </si>
  <si>
    <t>612341121</t>
  </si>
  <si>
    <t>Sádrová nebo vápenosádrová omítka hladká jednovrstvá vnitřních stěn nanášená ručně</t>
  </si>
  <si>
    <t>'skladba - stěny - S/07 - 1.PP  
dle tabulky skladeb - stěny - S/07 1.94*(1.8*2+1.65*2)-0.9*1.84 =11.730 [A] 
''skladba - stěny - S/07 - 1.NP  
3.3*(2.43+2.21)-1.2*2.18+(2.6-1.05)*3+3.3*4.04-(1.2*2.18+0.8*2.1) =26.382 [B] 
''skladba - stěny - S/07 - 1-2.NP  
2.6*(2.4+2.15)-1.2*2.18+2.9*(3.7+1.55)-1.1*2.18 =22.041 [C] 
''skladba - stěny - S/07 - 2.NP  
3.4*(3.545+1.55)-1.2*2.18+4.13*(2.23+2.2)-1.2*2.18 =30.387 [D] 
''skladba - stěny - S/07 - 3.NP  
3.5*4.25 =14.875 [E] 
''skladba - stěny - S/07 - 4.NP  
3.4*(3.57+1.55)-1.2*2.18 =14.792 [F] 
''skladba - stěny - S/07 - 5.NP  
3.05*(1.55+3.69)-1.2*2.18 =13.366 [G] 
''Mezisoučet  
''skladba - stěny - S/27 - 1.NP  
dle tabulky skladeb - stěny - S/27 1.05*3 =3.150 [H] 
''Součet  
Celkem 136.723=136.723 [I]</t>
  </si>
  <si>
    <t>Sádrová nebo vápenosádrová omítka hladká jednovrstvá vnitřních stěn nanášená ručněOmítka sádrová nebo vápenosádrová vnitřních ploch nanášená ručně jednovrstvá, tloušťky do 10 mm hladká svislých konstrukcí stěn  
https://podminky.urs.cz/item/CS_URS_2024_01/612341121  
Omítka sádrová nebo vápenosádrová vnitřních ploch nanášená ručně jednovrstvá, tloušťky do 10 mm hladká svislých konstrukcí stěn  
https://podminky.urs.cz/item/CS_URS_2024_01/612341121  
Omítka sádrová nebo vápenosádrová vnitřních ploch nanášená ručně jednovrstvá, tloušťky do 10 mm hladká svislých konstrukcí stěn  
https://podminky.urs.cz/item/CS_URS_2024_01/612341121  
Omítka sádrová nebo vápenosádrová vnitřních ploch nanášená ručně jednovrstvá, tloušťky do 10 mm hladká svislých konstrukcí stěn  
https://podminky.urs.cz/item/CS_URS_2024_01/612341121</t>
  </si>
  <si>
    <t>612341191</t>
  </si>
  <si>
    <t>Příplatek k sádrové omítce vnitřních stěn za každých dalších 5 mm tloušťky ručně</t>
  </si>
  <si>
    <t>''dle tabulky skladeb - stěny - S/07' S07*4  
'''dle tabulky skladeb - stěny - S/27' S27*4  
''Součet  
Celkem 546.892=546.892 [A]</t>
  </si>
  <si>
    <t>Příplatek k sádrové omítce vnitřních stěn za každých dalších 5 mm tloušťky ručněOmítka sádrová nebo vápenosádrová vnitřních ploch nanášená ručně Příplatek kcenám za každých dalších i započatých 5 mm tloušťky omítky přes 10 mm stěn  
https://podminky.urs.cz/item/CS_URS_2024_01/612341191  
Omítka sádrová nebo vápenosádrová vnitřních ploch nanášená ručně Příplatek kcenám za každých dalších i započatých 5 mm tloušťky omítky přes 10 mm stěn  
https://podminky.urs.cz/item/CS_URS_2024_01/612341191  
Omítka sádrová nebo vápenosádrová vnitřních ploch nanášená ručně Příplatek kcenám za každých dalších i započatých 5 mm tloušťky omítky přes 10 mm stěn  
https://podminky.urs.cz/item/CS_URS_2024_01/612341191  
Omítka sádrová nebo vápenosádrová vnitřních ploch nanášená ručně Příplatek kcenám za každých dalších i započatých 5 mm tloušťky omítky přes 10 mm stěn  
https://podminky.urs.cz/item/CS_URS_2024_01/612341191</t>
  </si>
  <si>
    <t>619345131</t>
  </si>
  <si>
    <t>Vytažení sádrových fabionů, hran nebo koutů</t>
  </si>
  <si>
    <t>'Stropy ST01 - 1.PP  
3.28*2+1.69*2+1.69*2+2.7*2+1.06*2+2.77*2+1.735*2+1.255*2+1.615*2+1.83*2+2.77*2+3.8*2+3.57*2+4.86*2+2.78*2+2.83*2+2.45*2+4.32*2+3.54*2+4.23*2 =109.550 [A] 
''Stropy ST01 - 1.NP  
''1,565*2+0,78*2+2,15*2+0,945*2+1,4*2+0,84*2+4,46*2+4,75*2+3,04*2+2,66*2+1,1*6+0,975*2+0,96*2+0,97*2+3,94*2+3,02*2+1,1*4+0,95*4+1,61*2+1,9*2+1,875*2* 
0.905*2+0.9*2*2+0.925*2+0.97*2+1.705*2+0.93*2+1.705*2+1.69*2+1.705*2+0.915*2+1.705*2+1.1*6+1.54*2*2+1.2*2 =45.070 [B] 
''Stropy ST01 - 1-2.NP  
1.875*2+3.25*2+1.81*2+1.93*2*2+0.9*2+0.995*2+1.21*2+1.15*4+0.94*4+2.96*2+2.16*2+1.8*2+1.65*2+0.91*2+0.94*2+0.955*2+1.11*6+2.94*2+2.02*2+2.025*2+0.8=80.340 [C] 
2.03*2+1.79*2 =7.640 [D] 
''Stropy ST01 - 2.NP  
2.065*2+0.87*4+2.69*2+0.9*2+0.885*2+2.76*2+1.81*2+0.885*2+1.4*2+0.915*2+3.09*2+1.03*2+1.86*8+1.9*2+2.36*2+1.48*2*2+1.13*2+1.135*2+1.63*2+0.9*2+0.88=80.130 [E] 
1.93*2*2+0.915*2+3.03*2+1.575*2+19.84*2+2.1*2 =62.640 [F] 
''Stropy ST01 - 3.NP  
2*2+1.045*2+1.025*2+3.04*2+2.25*2+1.54*2+1.06*2+1.43*2+3.3*2+0.99*2+1.02*2+1.38*2+1.8*2+2.47*2+0.99*2+1.57*2+0.92*2*2+1.9*2*2+1.01*2*2+1.75*2*2 =76.140 [G] 
1.955*2+1.75*2 =7.410 [H] 
''Stropy ST01 - 4.NP  
1.975*2+1.02*2+3.055*2+1.03*2+1.995*2+1.03*4+3.05*2+1.415*2+0.99*2+2.385*2+1.845*2+1.77*2+1.15*2+1.51*2+0.95*2+1.765*2+0.985*2*2+3.7*2+2.245*2+1.02=72.780 [I] 
1.02*2+1.435*2+1.8*2+0.835*2 =10.180 [J] 
''Stropy ST01 - 5.NP  
3.14*2+2.72*2+1.56*2+2.09*2+1.25*2+1.02*2+1.075*2+2.11*2+1.27*2+0.875*2+0.94*2+2.23*2+2.055*2+1.05*2+2.095*2+1.1*2 =53.160 [K] 
''Stropy ST01 - 6.NP  
1.19*2+3.78*2+0.99*2+3.65*2+1.82*2+2.08*2 =27.020 [L] 
''Stropy ST02 - 1.PP  
4.34*2+13.58*2+10.92*2+24*2+3.28*2+2.5*2+11.1*2+4.25*2+0.92*2+3.195*2+3.16*2+3.24*2 =168.970 [M] 
''Stropy ST02 - 1.NP  
2*2+1.26*2+1.395*2+2.18*2+10.38*2+7.16*2+4.92*2+4.55*2+5.13*2+3.02*2+4.69*2+2.86*2+4.83*2+2.65*2+3.025*2+2.65*2+2.32*2+2.68*2 =135.400 [N] 
''Stropy ST02 - 1-2.NP  
3.045*2+1.615*2+4.795*2+3.76*2+10.48*2+2.2*2+4.975*2+3.58*2+4.975*2+3.83*2+3.54*2+4.975*2+7.54*2+2.23*2+4.96*2+3.265*2+4.96*2+4.135*2+4.96*2+3.35*2=174.340 [O] 
2.35*2+1.105*2+10.35*2+1.955*2+4.69*2+2.15*2+4.495*2+1.36*2+2.69*2+2.67*2 =67.630 [P] 
''Stropy ST02 - 2.NP  
6.275*2+1.76*2+21.49*2+2.15*2+2.255*2+3.36*2+1.61*4+3.81*2+4.2*2+2.22*2+1.32*4+2.125*2+4.2*2+3.795*2+0.76*2+0.86*2+2.59*2+3.68*2+3.855*2+3.11*2+2*2=160.710 [Q] 
1.11*4+1.58*2+10.15*2+1.18*2+1.21*2+5.47*2+11.87*2+1.54*2+10.35+15.66+14.3+3.66+10.35*2+6.33*2+4.79*2+4.93*2+2.15+1.71*2+0.8*2+2.05*4+1.12*2+0.94*2=186.700 [R] 
1.955*2+5.435*2+1.85*2+7.715*2+2.025*2+1.53*2+0.985*2+2.655*2+1.685*2+1.94*2+1.72*2+1.1*4+0.915*2+0.91*2+3.055*2+1.09*2 =75.330 [S] 
''Stropy ST02 - 3.NP  
''3,315*2+4,935*2+0,805*2+1,195*2+3,99*2+2,65*2+6,575*2+3,875*2+2,65*2+3,98*2+4,635*2+2,085*2+0,885*2+1,41*4+2,13*2+1,1*2+0,99*2+3,12*2+3,25*2+7,965* 
''4,63*2+2,235*2+3,335*2+4,575*2+2,07*2+4,59*2+4,185*2+2,67*2+4,58*2+4,06*2+2,37*2+0,975*2+1,8*2+2,08*2+2,1*2+2,1*2+4,64*2+2,675*2+2,16*2+3*2+2,01*2+ 
2*2+7.7*2+1.64*2+3.4*2+1.92*2+1.9*2+1.36*2+1.92*2+1.31*2+3.49*2+1.355*2+2.455*2+1.36*2+21.5*2+2.11*2+2*2*2 =118.840 [T] 
''Stropy ST02 - 4.NP  
''1,21*2+0,785*2+4*2+1,21*2+1,48*2+2,67*2+4,04*2+2,7*2+1,21*2+1,53*2+4,66*2+4,16*2+2,175*2+4,66*2+4,65*2+2,095*2+2,05*2+6,925*2+4,595*2+2,08*2+4,575* 
4.18*2+4.6*2+2.67*2+2.385*2+2.46*2+2.08*2+5.76*2+0.955*2+2.07*2+2.655*2+2.15*2+3.735*2+1.21*2+5*2+1.75*2+21.33*2+2.11*2+21.75*2+2.26*2+2.3*2+1.82*2=190.460 [U] 
2.3*2+3.105*2 =10.810 [V] 
''Stropy ST02 - 5.NP  
4.74*2+5.67*2+5.605*2+4.775*2+4.01*2+6.145*2+4.02*2+1.52*2+1.27*2*3+2.24*2+3.055*2+1.07*2+4.045*2+1.505*2+6.14*2+3.99*2+4.105*2+7.695*2+4.63*2+2.67=160.210 [W] 
4.64*2+3.8*2+4.12*2+7.76*2+4.945*2+8.54*2+2.7*2+3.02*2+5.46*2+2.705*2+5.15*2+1.05*2+5.66*2+1.59*2+8.5*2+7.78*2+5.77*2+4.12*2+4.12*2+1.935*2+4.59*2 =195.910 [X] 
6.58*2+1.955*2+4.08*2+4.17*2+5.765*2+4.42*2+7.59*2+7.88*2+3.87*2+4.2*2+7.77*2+5.215*2+3.48*2+2.73*2+4.98*2+3.615*2+3.89*2+4.945*2+8.22*2+4.965*2 =200.640 [Y] 
5.03*2+4.97*2+5*2+5.11*2+4.99*2+24*2+1.5*2+21.3*2+1.5*2+5.165*2+5*2+5.055*2+4.99*2+5.04*2+5*2+3.8*2+4.99*2+3.745*2+5*2+3.45*2+4.37*2+3.55*2+3.94*2 =272.990 [Z] 
''Stropy ST02 - 6.NP  
3.895*2+7.57*2+3.34*2+4.63*2*2+4.12*2+9.26*2+2.66*2+9.47*2+2.685*2+4.04*2+5.72*2 =124.040 [AA] 
''Stropy ST03 - 1-2.NP  
8.34*2+1.965*2 =20.610 [AB] 
''Stropy ST08 - 2.NP  
3*2+1.62*2+2.675*2+1.685*2+0.9*2+0.91*2+1*4+1.6*2+2.98*2+1.6*2+1.96*2+1.105*4+0.945*2*2+2.725*2+0.935*2 =57.380 [AC] 
''Stropy ST08 - 3.NP  
2.935*2+2.47*2+0.94*2+0.92*2+1.84*2*2+0.915*2+1.385*2+0.93*2+1.41*2+1.135*2*2+1.96*2+2.49*2 =44.610 [AD] 
''Stropy ST08 - 4.NP  
1.865*2+2.46*2+2.36*2+0.945*2+3.135*2+1.8*2+1.86*2+1.91*2+1.885*2+3.63*2+1.1*2+0.945*2+2.215*2+0.945*2 =54.110 [AE] 
''Stropy ST08 - 5.NP  
3.16*2+1.69*2+2.695*2+1.97*2+0.94*2*2+1.1*2*2+3*2+1.71*2+1.53*2+1.96*2+0.94*2*2+1.1*2*2+2.71*2+0.935*2 =59.040 [AF] 
''Stropy ST09 - 1.NP  
2.86*2+4.04*2 =13.800 [AG] 
''Stropy ST09 - 1-2.NP  
2.285*2+2.87*2+5.98*2+1.64*2+1.94*2+1.97*2 =33.370 [AH] 
''Stropy ST09 - 2.NP  
4.07*2+6.27*2+3.53*2+6.28*2 =40.300 [AI] 
''Stropy ST09 - 3.NP  
2.41*2+2.66*2+1.83*2+6.28*2+3.56*2+6.3*2 =46.080 [AJ] 
''Stropy ST09 - 4.NP  
2.675*2+2.435*2+1.62*2+6.28*2+3.135*2+1.91*2+3.35*2+6.27*2 =55.350 [AK] 
''Stropy ST09 - 5.NP  
2.555*2+2.42*2+1.69*2+6.28*2+6.315*2+4*2 =46.520 [AL] 
''Stropy ST13 - 1.NP  
1.95*2+4.96*2+3.64*2+4.97*2 =31.040 [AM] 
''Součet  
Celkem 3868.95=3 868.950 [AN]</t>
  </si>
  <si>
    <t>Vytažení sádrových fabionů, hran nebo koutůVytažení profilů, fabionů, hran a koutů při opravách sádrových omítek fabionů, hran a koutů (s dodáním hmot) jakékoliv délky  
https://podminky.urs.cz/item/CS_URS_2024_01/619345131  
Vytažení profilů, fabionů, hran a koutů při opravách sádrových omítek fabionů, hran a koutů (s dodáním hmot) jakékoliv délky  
https://podminky.urs.cz/item/CS_URS_2024_01/619345131  
Vytažení profilů, fabionů, hran a koutů při opravách sádrových omítek fabionů, hran a koutů (s dodáním hmot) jakékoliv délky  
https://podminky.urs.cz/item/CS_URS_2024_01/619345131  
Vytažení profilů, fabionů, hran a koutů při opravách sádrových omítek fabionů, hran a koutů (s dodáním hmot) jakékoliv délky  
https://podminky.urs.cz/item/CS_URS_2024_01/619345131</t>
  </si>
  <si>
    <t>619996117</t>
  </si>
  <si>
    <t>Ochrana podlahy obedněním z OSB desek</t>
  </si>
  <si>
    <t>1.NP 29.41+26.62+11.33+25.32+32.12 =124.800 [A] 
1-2.NP 39.87+23.34+20.6 =83.810 [B] 
2.NP 96.81 =96.810 [C] 
''Součet  
Celkem 305.42=305.420 [D]</t>
  </si>
  <si>
    <t>Ochrana podlahy obedněním z OSB desekOchrana stavebních konstrukcí a samostatných prvků včetně pozdějšího odstranění obedněním z OSB desek podlahy  
https://podminky.urs.cz/item/CS_URS_2024_01/619996117  
Ochrana stavebních konstrukcí a samostatných prvků včetně pozdějšího odstranění obedněním z OSB desek podlahy  
https://podminky.urs.cz/item/CS_URS_2024_01/619996117  
Ochrana stavebních konstrukcí a samostatných prvků včetně pozdějšího odstranění obedněním z OSB desek podlahy  
https://podminky.urs.cz/item/CS_URS_2024_01/619996117  
Ochrana stavebních konstrukcí a samostatných prvků včetně pozdějšího odstranění obedněním z OSB desek podlahy  
https://podminky.urs.cz/item/CS_URS_2024_01/619996117</t>
  </si>
  <si>
    <t>619996137</t>
  </si>
  <si>
    <t>Ochrana samostatných konstrukcí a prvků obedněním z OSB desek</t>
  </si>
  <si>
    <t>chodba 1.032c 300 =300.000 [A] 
příjezdová hala 1.060 320 =320.000 [B] 
chodba 1.080a,b,c 80 =80.000 [C] 
salonky 1.081 a 1.082 120 =120.000 [D] 
''Součet  
Celkem 820=820.000 [E]</t>
  </si>
  <si>
    <t>Ochrana samostatných konstrukcí a prvků obedněním z OSB desekOchrana stavebních konstrukcí a samostatných prvků včetně pozdějšího odstranění obedněním z OSB desek samostatných konstrukcí a prvků  
https://podminky.urs.cz/item/CS_URS_2024_01/619996137  
Ochrana stavebních konstrukcí a samostatných prvků včetně pozdějšího odstranění obedněním z OSB desek samostatných konstrukcí a prvků  
https://podminky.urs.cz/item/CS_URS_2024_01/619996137  
Ochrana stavebních konstrukcí a samostatných prvků včetně pozdějšího odstranění obedněním z OSB desek samostatných konstrukcí a prvků  
https://podminky.urs.cz/item/CS_URS_2024_01/619996137  
Ochrana stavebních konstrukcí a samostatných prvků včetně pozdějšího odstranění obedněním z OSB desek samostatných konstrukcí a prvků  
https://podminky.urs.cz/item/CS_URS_2024_01/619996137</t>
  </si>
  <si>
    <t>619996145</t>
  </si>
  <si>
    <t>Ochrana samostatných konstrukcí a prvků obalením geotextilií</t>
  </si>
  <si>
    <t>chodba 1.032c 450 =450.000 [A] 
příjezdová hala 1.060 380 =380.000 [B] 
chodba 1.080a,b,c 150 =150.000 [C] 
salonky 1.081 a 1.082 180 =180.000 [D] 
''Součet  
Celkem 1160=1 160.000 [E]</t>
  </si>
  <si>
    <t>Ochrana samostatných konstrukcí a prvků obalením geotextiliíOchrana stavebních konstrukcí a samostatných prvků včetně pozdějšího odstranění obalením geotextilií samostatných konstrukcí a prvků  
https://podminky.urs.cz/item/CS_URS_2024_01/619996145  
Ochrana stavebních konstrukcí a samostatných prvků včetně pozdějšího odstranění obalením geotextilií samostatných konstrukcí a prvků  
https://podminky.urs.cz/item/CS_URS_2024_01/619996145  
Ochrana stavebních konstrukcí a samostatných prvků včetně pozdějšího odstranění obalením geotextilií samostatných konstrukcí a prvků  
https://podminky.urs.cz/item/CS_URS_2024_01/619996145  
Ochrana stavebních konstrukcí a samostatných prvků včetně pozdějšího odstranění obalením geotextilií samostatných konstrukcí a prvků  
https://podminky.urs.cz/item/CS_URS_2024_01/619996145</t>
  </si>
  <si>
    <t>622311131</t>
  </si>
  <si>
    <t>Potažení vnějších stěn vápenným štukem tloušťky do 3 mm</t>
  </si>
  <si>
    <t>''dle tabulky skladeb - stěny - S/13' S13  
Celkem 831.822=831.822 [A]</t>
  </si>
  <si>
    <t>Potažení vnějších stěn vápenným štukem tloušťky do 3 mmPotažení vnějších ploch štukem vápenným, tloušťky do 3 mm stěn  
https://podminky.urs.cz/item/CS_URS_2024_01/622311131  
Potažení vnějších ploch štukem vápenným, tloušťky do 3 mm stěn  
https://podminky.urs.cz/item/CS_URS_2024_01/622311131  
Potažení vnějších ploch štukem vápenným, tloušťky do 3 mm stěn  
https://podminky.urs.cz/item/CS_URS_2024_01/622311131  
Potažení vnějších ploch štukem vápenným, tloušťky do 3 mm stěn  
https://podminky.urs.cz/item/CS_URS_2024_01/622311131</t>
  </si>
  <si>
    <t>622321111</t>
  </si>
  <si>
    <t>Vápenocementová omítka hrubá jednovrstvá zatřená vnějších stěn nanášená ručně</t>
  </si>
  <si>
    <t>'skladba - stěny - S/13  
'''dle tabulky skladeb - stěny - S/13' 19,23*(8,225*2+6,275*2)-(1,58*1,36*4+1,8*2,49*4+0,8*1,97*3+1*2,34*2+1,96*2,5+1,91*2,5+1,84*2,5*2+1,53*2,5*4+1, 
15.24*(6.97*2+6.595*2)-(1.85*2.92+1.86*2.97+1.605*2.36+1.595*2.36+1.21*2.41+1.64*2.55+1.65*2.55+6.965*3.3+1.1*2.19+1.2*2.2+1.4*1.97+1.69*2.1*2) =345.788 [A] 
''Součet  
Celkem 831.822=831.822 [B]</t>
  </si>
  <si>
    <t>Vápenocementová omítka hrubá jednovrstvá zatřená vnějších stěn nanášená ručněOmítka vápenocementová vnějších ploch nanášená ručně jednovrstvá, tloušťky do 15 mm hrubá zatřená stěn  
https://podminky.urs.cz/item/CS_URS_2024_01/622321111  
Omítka vápenocementová vnějších ploch nanášená ručně jednovrstvá, tloušťky do 15 mm hrubá zatřená stěn  
https://podminky.urs.cz/item/CS_URS_2024_01/622321111  
Omítka vápenocementová vnějších ploch nanášená ručně jednovrstvá, tloušťky do 15 mm hrubá zatřená stěn  
https://podminky.urs.cz/item/CS_URS_2024_01/622321111  
Omítka vápenocementová vnějších ploch nanášená ručně jednovrstvá, tloušťky do 15 mm hrubá zatřená stěn  
https://podminky.urs.cz/item/CS_URS_2024_01/622321111</t>
  </si>
  <si>
    <t>631311115</t>
  </si>
  <si>
    <t>Mazanina tl přes 50 do 80 mm z betonu prostého bez zvýšených nároků na prostředí tř. C 20/25</t>
  </si>
  <si>
    <t>''dle tabulky skladeb - podlahy - P/01' P01*0,05  
'''dle tabulky skladeb - podlahy - P/02' P02*0,05  
'''dle tabulky skladeb - podlahy - P/03' P03*0,05  
'''dle tabulky skladeb - podlahy - P/06a' P06a*0,05  
'''dle tabulky skladeb - podlahy - P/17' P17*0,06  
'''dle tabulky skladeb - podlahy - P/18' P18*0,05  
'''dle tabulky skladeb - podlahy - P/18a' P18a*0,05  
'''dle tabulky skladeb - podlahy - P/19' P19*0,05  
'''dle tabulky skladeb - podlahy - P/20' P20*0,05  
'''dle tabulky skladeb - podlahy - P/25' P25*0,05  
'''dle tabulky skladeb - podlahy - P/25a' P25a*0,05  
'''dle tabulky skladeb - podlahy - P/26' P26*0,05  
'''dle tabulky skladeb - podlahy - P/29' P29*0,06  
'''dle tabulky skladeb - podlahy - P/54' P54*0,05  
'''dle tabulky skladeb - podlahy - P/55' P55*0,05  
''Součet  
Celkem 66.138=66.138 [A]</t>
  </si>
  <si>
    <t>Mazanina tl přes 50 do 80 mm z betonu prostého bez zvýšených nároků na prostředí tř. C 20/25Mazanina z betonu prostého bez zvýšených nároků na prostředí tl. přes 50 do 80 mm tř. C 20/25  
https://podminky.urs.cz/item/CS_URS_2024_01/631311115  
Mazanina z betonu prostého bez zvýšených nároků na prostředí tl. přes 50 do 80 mm tř. C 20/25  
https://podminky.urs.cz/item/CS_URS_2024_01/631311115  
Mazanina z betonu prostého bez zvýšených nároků na prostředí tl. přes 50 do 80 mm tř. C 20/25  
https://podminky.urs.cz/item/CS_URS_2024_01/631311115  
Mazanina z betonu prostého bez zvýšených nároků na prostředí tl. přes 50 do 80 mm tř. C 20/25  
https://podminky.urs.cz/item/CS_URS_2024_01/631311115</t>
  </si>
  <si>
    <t>631311135</t>
  </si>
  <si>
    <t>Mazanina tl přes 120 do 240 mm z betonu prostého bez zvýšených nároků na prostředí tř. C 20/25</t>
  </si>
  <si>
    <t>dle tabulky kamenických výrobků - KA/19 31*2*0.15*2 =18.600 [A] 
dle tabulky kamenických výrobků - KA/20 20*2*0.15 =6.000 [B] 
''Součet  
Celkem 24.6=24.600 [C]</t>
  </si>
  <si>
    <t>Mazanina tl přes 120 do 240 mm z betonu prostého bez zvýšených nároků na prostředí tř. C 20/25Mazanina z betonu prostého bez zvýšených nároků na prostředí tl. přes 120 do 240 mm tř. C 20/25  
https://podminky.urs.cz/item/CS_URS_2024_01/631311135  
Mazanina z betonu prostého bez zvýšených nároků na prostředí tl. přes 120 do 240 mm tř. C 20/25  
https://podminky.urs.cz/item/CS_URS_2024_01/631311135  
Mazanina z betonu prostého bez zvýšených nároků na prostředí tl. přes 120 do 240 mm tř. C 20/25  
https://podminky.urs.cz/item/CS_URS_2024_01/631311135  
Mazanina z betonu prostého bez zvýšených nároků na prostředí tl. přes 120 do 240 mm tř. C 20/25  
https://podminky.urs.cz/item/CS_URS_2024_01/631311135</t>
  </si>
  <si>
    <t>631362021</t>
  </si>
  <si>
    <t>Výztuž mazanin svařovanými sítěmi Kari</t>
  </si>
  <si>
    <t>''dle tabulky skladeb - podlahy - P/01' P01*1,98*0,001  
'''dle tabulky skladeb - podlahy - P/02' P02*1,98*0,001  
'''dle tabulky skladeb - podlahy - P/03' P03*1,98*0,001  
'''dle tabulky skladeb - podlahy - P/04 - do potěru' P04*3,03*0,001  
'''dle tabulky skladeb - podlahy - P/05 - do potěru' P05*1,98*0,001  
'''dle tabulky skladeb - podlahy - P/06a' P06a*1,98*0,001  
'''dle tabulky skladeb - podlahy - P/08 - do potěru' P08*1,98*0,001  
'''dle tabulky skladeb - podlahy - P/09 - do potěru' P09*1,98*0,001  
'''dle tabulky skladeb - podlahy - P/10 - do potěru' (P10+P10sch)*1,98*0,001  
'''dle tabulky skladeb - podlahy - P/12 - do potěru' P12*1,98*0,001  
'''dle tabulky skladeb - podlahy - P/13 - do potěru' P13*1,98*0,001  
'''dle tabulky skladeb - podlahy - P/14 - do potěru' P14*1,98*0,001  
'''dle tabulky skladeb - podlahy - P/15 - do potěru' P15*1,98*0,001  
'''dle tabulky skladeb - podlahy - P/16 - do potěru' P16*1,98*0,001  
'''dle tabulky skladeb - podlahy - P/17' P17*1,98*0,001  
'''dle tabulky skladeb - podlahy - P/18' P18*1,98*0,001*2  
'''dle tabulky skladeb - podlahy - P/18a' P18a*1,98*0,001*2  
'''dle tabulky skladeb - podlahy - P/19' P19*1,98*0,001  
'''dle tabulky skladeb - podlahy - P/21 - do potěru' P21*1,98*0,001  
'''dle tabulky skladeb - podlahy - P/22 - do potěru' P22*1,98*0,001  
'''dle tabulky skladeb - podlahy - P/23 - do potěru' P23*1,98*0,001  
'''dle tabulky skladeb - podlahy - P/24 - do potěru' P24*1,98*0,001  
'''dle tabulky skladeb - podlahy - P/25' P25*1,98*0,001*2  
'''dle tabulky skladeb - podlahy - P/25a' P25a*1,98*0,001*2  
'''dle tabulky skladeb - podlahy - P/26' P26*1,98*0,001*2  
'''dle tabulky skladeb - podlahy - P/26a - do potěru' P26a*1,98*0,001*2  
'''dle tabulky skladeb - podlahy - P/27 - do potěru' P27*1,98*0,001  
'''dle tabulky skladeb - podlahy - P/28 - do potěru' P28*1,98*0,001  
'''dle tabulky skladeb - podlahy - P/29' P29*1,98*0,001  
'''dle tabulky skladeb - podlahy - P/30 - do potěru' P30*1,98*0,001  
'''dle tabulky skladeb - podlahy - P/31 - do potěru' P31*1,98*0,001  
'''dle tabulky skladeb - podlahy - P/32 - do potěru' P32*1,98*0,001  
'''dle tabulky skladeb - podlahy - P/33 - do potěru' P33*1,98*0,001  
'''dle tabulky skladeb - podlahy - P/34 - do potěru' P34*1,98*0,001  
'''dle tabulky skladeb - podlahy - P/35 - do potěru' P35*1,98*0,001  
'''dle tabulky skladeb - podlahy - P/36 - do potěru' P36*1,98*0,001  
'''dle tabulky skladeb - podlahy - P/37 - do potěru' P37*1,98*0,001*2  
'''dle tabulky skladeb - podlahy - P/38 - do potěru' P38*1,98*0,001  
'''dle tabulky skladeb - podlahy - P/39 - do potěru' P39*1,98*0,001  
'''dle tabulky skladeb - podlahy - P/41 - do potěru' P41*1,98*0,001  
'''dle tabulky skladeb - podlahy - P/42 - do potěru' P42*1,98*0,001  
'''dle tabulky skladeb - podlahy - P/43 - do potěru' P43*1,98*0,001  
'''dle tabulky skladeb - podlahy - P/44 - do potěru' P44*1,98*0,001  
'''dle tabulky skladeb - podlahy - P/45 - do potěru' P45*1,98*0,001  
'''dle tabulky skladeb - podlahy - P/46 - do potěru' P46*1,98*0,001  
'''dle tabulky skladeb - podlahy - P/47 - do potěru' P47*1,98*0,001  
'''dle tabulky skladeb - podlahy - P/48 - do potěru' P48*1,98*0,001  
'''dle tabulky skladeb - podlahy - P/49 - do potěru' P49*1,98*0,001  
'''dle tabulky skladeb - podlahy - P/50 - do potěru' P50*1,98*0,001  
'''dle tabulky skladeb - podlahy - P/51 - do potěru' P51*1,98*0,001  
'''dle tabulky skladeb - podlahy - P/52 - do potěru' P52*1,98*0,001  
'''dle tabulky skladeb - podlahy - P/55' P55*1,98*0,001  
dle tabulky kamenických výrobků - KA/19 31*2*4.44*0.001 =0.275 [A] 
''Součet  
Celkem 16.336=16.336 [B]</t>
  </si>
  <si>
    <t>Výztuž mazanin svařovanými sítěmi KariVýztuž mazanin ze svařovaných sítí z drátů typu KARI  
https://podminky.urs.cz/item/CS_URS_2024_01/631362021  
Výztuž mazanin ze svařovaných sítí z drátů typu KARI  
https://podminky.urs.cz/item/CS_URS_2024_01/631362021  
Výztuž mazanin ze svařovaných sítí z drátů typu KARI  
https://podminky.urs.cz/item/CS_URS_2024_01/631362021  
Výztuž mazanin ze svařovaných sítí z drátů typu KARI  
https://podminky.urs.cz/item/CS_URS_2024_01/631362021</t>
  </si>
  <si>
    <t>632451234</t>
  </si>
  <si>
    <t>Potěr cementový samonivelační litý C25 tl přes 45 do 50 mm</t>
  </si>
  <si>
    <t>''dle tabulky skladeb - podlahy - P/04' P04  
'''dle tabulky skladeb - podlahy - P/05' P05  
'''dle tabulky skladeb - podlahy - P/08' P08  
'''dle tabulky skladeb - podlahy - P/09' P09  
'''dle tabulky skladeb - podlahy - P/10' P10+P10sch  
'''dle tabulky skladeb - podlahy - P/12' P12  
'''dle tabulky skladeb - podlahy - P/13' P13  
'''dle tabulky skladeb - podlahy - P/14' P14  
'''dle tabulky skladeb - podlahy - P/15' P15  
'''dle tabulky skladeb - podlahy - P/16' P16  
'''dle tabulky skladeb - podlahy - P/18' P18  
'''dle tabulky skladeb - podlahy - P/18a' P18a  
'''dle tabulky skladeb - podlahy - P/21' P21  
'''dle tabulky skladeb - podlahy - P/22' P22  
'''dle tabulky skladeb - podlahy - P/23' P23  
'''dle tabulky skladeb - podlahy - P/24' P24  
'''dle tabulky skladeb - podlahy - P/25' P25  
'''dle tabulky skladeb - podlahy - P/25a' P25a  
'''dle tabulky skladeb - podlahy - P/26' P26  
'''dle tabulky skladeb - podlahy - P/26a' P26a*2  
'''dle tabulky skladeb - podlahy - P/27' P27  
'''dle tabulky skladeb - podlahy - P/28' P28  
'''dle tabulky skladeb - podlahy - P/30' P30  
'''dle tabulky skladeb - podlahy - P/31' P31  
'''dle tabulky skladeb - podlahy - P/32' P32  
'''dle tabulky skladeb - podlahy - P/33' P33  
'''dle tabulky skladeb - podlahy - P/34' P34  
'''dle tabulky skladeb - podlahy - P/35' P35  
'''dle tabulky skladeb - podlahy - P/36' P36  
'''dle tabulky skladeb - podlahy - P/37' P37*2  
'''dle tabulky skladeb - podlahy - P/38' P38  
'''dle tabulky skladeb - podlahy - P/39' P39  
'''dle tabulky skladeb - podlahy - P/40' P40  
'''dle tabulky skladeb - podlahy - P/41' P41  
'''dle tabulky skladeb - podlahy - P/42' P42  
'''dle tabulky skladeb - podlahy - P/43' P43  
'''dle tabulky skladeb - podlahy - P/44' P44  
'''dle tabulky skladeb - podlahy - P/45' P45  
'''dle tabulky skladeb - podlahy - P/46' P46  
'''dle tabulky skladeb - podlahy - P/47' P47  
'''dle tabulky skladeb - podlahy - P/48' P48  
'''dle tabulky skladeb - podlahy - P/49' P49  
'''dle tabulky skladeb - podlahy - P/50' P50  
'''dle tabulky skladeb - podlahy - P/51' P51  
'''dle tabulky skladeb - podlahy - P/52' P52  
''Součet  
Celkem 7114.65=7 114.650 [A]</t>
  </si>
  <si>
    <t>Potěr cementový samonivelační litý C25 tl přes 45 do 50 mmPotěr cementový samonivelační litý tř. C 25, tl. přes 45 do 50 mm  
https://podminky.urs.cz/item/CS_URS_2024_01/632451234  
Potěr cementový samonivelační litý tř. C 25, tl. přes 45 do 50 mm  
https://podminky.urs.cz/item/CS_URS_2024_01/632451234  
Potěr cementový samonivelační litý tř. C 25, tl. přes 45 do 50 mm  
https://podminky.urs.cz/item/CS_URS_2024_01/632451234  
Potěr cementový samonivelační litý tř. C 25, tl. přes 45 do 50 mm  
https://podminky.urs.cz/item/CS_URS_2024_01/632451234</t>
  </si>
  <si>
    <t>632451292</t>
  </si>
  <si>
    <t>Příplatek k cementovému samonivelačnímu litému potěru C25 ZKD 5 mm tl přes 50 mm</t>
  </si>
  <si>
    <t>''dle tabulky skladeb - podlahy - P/05' P05*2  
'''dle tabulky skladeb - podlahy - P/08' P08*2  
'''dle tabulky skladeb - podlahy - P/09' P09*4  
'''dle tabulky skladeb - podlahy - P/10' (P10+P10sch)*2  
'''dle tabulky skladeb - podlahy - P/12' P12*2  
'''dle tabulky skladeb - podlahy - P/13' P13*2  
'''dle tabulky skladeb - podlahy - P/14' P14*2  
'''dle tabulky skladeb - podlahy - P/15' P15*2  
'''dle tabulky skladeb - podlahy - P/16' P16*2  
'''dle tabulky skladeb - podlahy - P/21' P21*2  
'''dle tabulky skladeb - podlahy - P/22' P22*4  
'''dle tabulky skladeb - podlahy - P/23' P23*2  
'''dle tabulky skladeb - podlahy - P/24' P24*2  
'''dle tabulky skladeb - podlahy - P/27' P27*2  
'''dle tabulky skladeb - podlahy - P/28' P28*2  
'''dle tabulky skladeb - podlahy - P/30' P30*2  
'''dle tabulky skladeb - podlahy - P/31' P31*2  
'''dle tabulky skladeb - podlahy - P/32' P32*2  
'''dle tabulky skladeb - podlahy - P/33' P33*2  
'''dle tabulky skladeb - podlahy - P/34' P34*2  
'''dle tabulky skladeb - podlahy - P/35' P35*2  
'''dle tabulky skladeb - podlahy - P/36' P36*2  
'''dle tabulky skladeb - podlahy - P/37' P37*2*2  
'''dle tabulky skladeb - podlahy - P/38' P38*2  
'''dle tabulky skladeb - podlahy - P/39' P39*2  
'''dle tabulky skladeb - podlahy - P/41' P41*2  
'''dle tabulky skladeb - podlahy - P/42' P42*2  
'''dle tabulky skladeb - podlahy - P/43' P43*2  
'''dle tabulky skladeb - podlahy - P/44' P44*2  
'''dle tabulky skladeb - podlahy - P/45' P45*2  
'''dle tabulky skladeb - podlahy - P/46' P46*2  
'''dle tabulky skladeb - podlahy - P/47' P47*2  
'''dle tabulky skladeb - podlahy - P/48' P48*2  
'''dle tabulky skladeb - podlahy - P/49' P49*2  
'''dle tabulky skladeb - podlahy - P/50' P50*2  
'''dle tabulky skladeb - podlahy - P/51' P51*2  
'''dle tabulky skladeb - podlahy - P/52' P52*2  
''Součet  
Celkem 12395.16=12 395.160 [A]</t>
  </si>
  <si>
    <t>Příplatek k cementovému samonivelačnímu litému potěru C25 ZKD 5 mm tl přes 50 mmPotěr cementový samonivelační litý Příplatek k cenám za každých dalších i započatých 5 mm tloušťky přes 50 mm tř. C 25  
https://podminky.urs.cz/item/CS_URS_2024_01/632451292  
Potěr cementový samonivelační litý Příplatek k cenám za každých dalších i započatých 5 mm tloušťky přes 50 mm tř. C 25  
https://podminky.urs.cz/item/CS_URS_2024_01/632451292  
Potěr cementový samonivelační litý Příplatek k cenám za každých dalších i započatých 5 mm tloušťky přes 50 mm tř. C 25  
https://podminky.urs.cz/item/CS_URS_2024_01/632451292  
Potěr cementový samonivelační litý Příplatek k cenám za každých dalších i započatých 5 mm tloušťky přes 50 mm tř. C 25  
https://podminky.urs.cz/item/CS_URS_2024_01/632451292</t>
  </si>
  <si>
    <t>635111132</t>
  </si>
  <si>
    <t>Násyp pod podlahy z drobného kameniva 0-4 s udusáním</t>
  </si>
  <si>
    <t>dle tabulky kamenických výrobků - KA/19 31*2*(1.15+0.15) =80.600 [A] 
dle tabulky kamenických výrobků - KA/20 20*2*(1.15*0.15) =6.900 [B] 
''Součet  
Celkem 87.5=87.500 [C]</t>
  </si>
  <si>
    <t>Násyp pod podlahy z drobného kameniva 0-4 s udusánímNásyp zeštěrkopísku, písku nebo kameniva pod podlahy s udusáním a urovnáním povrchu z kameniva drobného 0-4  
https://podminky.urs.cz/item/CS_URS_2024_01/635111132  
Násyp zeštěrkopísku, písku nebo kameniva pod podlahy s udusáním a urovnáním povrchu z kameniva drobného 0-4  
https://podminky.urs.cz/item/CS_URS_2024_01/635111132  
Násyp zeštěrkopísku, písku nebo kameniva pod podlahy s udusáním a urovnáním povrchu z kameniva drobného 0-4  
https://podminky.urs.cz/item/CS_URS_2024_01/635111132  
Násyp zeštěrkopísku, písku nebo kameniva pod podlahy s udusáním a urovnáním povrchu z kameniva drobného 0-4  
https://podminky.urs.cz/item/CS_URS_2024_01/635111132</t>
  </si>
  <si>
    <t>635111142</t>
  </si>
  <si>
    <t>Násyp pod podlahy z hrubého kameniva 16-32 s udusáním</t>
  </si>
  <si>
    <t>dle tabulky kamenických výrobků - KA/19 31*2*0.47 =29.140 [A] 
dle tabulky kamenických výrobků - KA/20 20*2*0.53 =21.200 [B] 
''Součet  
Celkem 50.34=50.340 [C]</t>
  </si>
  <si>
    <t>Násyp pod podlahy z hrubého kameniva 16-32 s udusánímNásyp zeštěrkopísku, písku nebo kameniva pod podlahy s udusáním a urovnáním povrchu z kameniva hrubého 16-32  
https://podminky.urs.cz/item/CS_URS_2024_01/635111142  
Násyp zeštěrkopísku, písku nebo kameniva pod podlahy s udusáním a urovnáním povrchu z kameniva hrubého 16-32  
https://podminky.urs.cz/item/CS_URS_2024_01/635111142  
Násyp zeštěrkopísku, písku nebo kameniva pod podlahy s udusáním a urovnáním povrchu z kameniva hrubého 16-32  
https://podminky.urs.cz/item/CS_URS_2024_01/635111142  
Násyp zeštěrkopísku, písku nebo kameniva pod podlahy s udusáním a urovnáním povrchu z kameniva hrubého 16-32  
https://podminky.urs.cz/item/CS_URS_2024_01/635111142</t>
  </si>
  <si>
    <t>635321121</t>
  </si>
  <si>
    <t>Násyp pod podlahy ze skleněného recyklátu (pěnového skla) s udusáním</t>
  </si>
  <si>
    <t>''dle tabulky skladeb - podlahy - P/08' P08*(0,1+0,5)/2  
'''dle tabulky skladeb - podlahy - P/09' P09*(0,1+0,5)/2  
'''dle tabulky skladeb - podlahy - P/10' (P10+P10sch)*0,135  
'''dle tabulky skladeb - podlahy - P/12' P12*(0,1+0,5)/2  
'''dle tabulky skladeb - podlahy - P/13' P13*0,23  
'''dle tabulky skladeb - podlahy - P/14' P14*(0,1+0,5)/2  
'''dle tabulky skladeb - podlahy - P/15' P15*0,13  
'''dle tabulky skladeb - podlahy - P/18a' P18a*0,05  
'''dle tabulky skladeb - podlahy - P/22' P22*0,11  
'''dle tabulky skladeb - podlahy - P/23' P23*0,11  
'''dle tabulky skladeb - podlahy - P/24' P24*0,11  
'''dle tabulky skladeb - podlahy - P/25a' P25a*0,05  
'''dle tabulky skladeb - podlahy - P/26a' P26a*0,05  
'''dle tabulky skladeb - podlahy - P/27' P27*0,13  
'''dle tabulky skladeb - podlahy - P/29' P29*0,135  
'''dle tabulky skladeb - podlahy - P/30' P30*0,125  
'''dle tabulky skladeb - podlahy - P/31' P31*0,11  
'''dle tabulky skladeb - podlahy - P/32' P32*0,08  
'''dle tabulky skladeb - podlahy - P/33' P33*0,17  
'''dle tabulky skladeb - podlahy - P/34' P34*0,095  
'''dle tabulky skladeb - podlahy - P/35' P35*0,1  
'''dle tabulky skladeb - podlahy - P/36' P36*0,1  
'''dle tabulky skladeb - podlahy - P/37' P37*0,12  
'''dle tabulky skladeb - podlahy - P/38' P38*0,185  
'''dle tabulky skladeb - podlahy - P/39' P39*0,19  
'''dle tabulky skladeb - podlahy - P/41' P41*0,165  
'''dle tabulky skladeb - podlahy - P/42' P42*0,17  
'''dle tabulky skladeb - podlahy - P/43' P43*0,245  
'''dle tabulky skladeb - podlahy - P/44' P44*0,25  
'''dle tabulky skladeb - podlahy - P/45' P45*0,25  
'''dle tabulky skladeb - podlahy - P/46' P46*0,19  
'''dle tabulky skladeb - podlahy - P/47' P47*0,22  
'''dle tabulky skladeb - podlahy - P/48' P48*0,215  
'''dle tabulky skladeb - podlahy - P/49' P49*0,222  
'''dle tabulky skladeb - podlahy - P/50' P50*0,145  
'''dle tabulky skladeb - podlahy - P/51' P51*0,15  
'''dle tabulky skladeb - podlahy - P/52' P52*0,152  
'''dle tabulky skladeb - podlahy - P/54' P54*0,03  
''Součet  
Celkem 1154.889=1 154.889 [A]</t>
  </si>
  <si>
    <t>Násyp pod podlahy ze skleněného recyklátu (pěnového skla) s udusánímNásyp zrecyklátu pod podlahy s udusáním a urovnáním povrchu, zrecyklátu skleněného (pěnového skla)  
https://podminky.urs.cz/item/CS_URS_2024_01/635321121  
Násyp zrecyklátu pod podlahy s udusáním a urovnáním povrchu, zrecyklátu skleněného (pěnového skla)  
https://podminky.urs.cz/item/CS_URS_2024_01/635321121  
Násyp zrecyklátu pod podlahy s udusáním a urovnáním povrchu, zrecyklátu skleněného (pěnového skla)  
https://podminky.urs.cz/item/CS_URS_2024_01/635321121  
Násyp zrecyklátu pod podlahy s udusáním a urovnáním povrchu, zrecyklátu skleněného (pěnového skla)  
https://podminky.urs.cz/item/CS_URS_2024_01/635321121</t>
  </si>
  <si>
    <t>642942951</t>
  </si>
  <si>
    <t>Osazování zárubní dveřních skrytých do 2,5 m2</t>
  </si>
  <si>
    <t>dle tabulky dveří nových - DN/104 4 =4.000 [A] 
dle tabulky dveří nových - DN/106 1 =1.000 [B] 
dle tabulky dveří nových - DN/110 1 =1.000 [C] 
''Součet  
Celkem 6=6.000 [D]</t>
  </si>
  <si>
    <t>Osazování zárubní dveřních skrytých do 2,5 m2Osazování zárubní nebo rámů kovových dveřních lisovaných nebo z úhelníků bez dveřních křídel skrytých do 2,5 m2  
https://podminky.urs.cz/item/CS_URS_2024_01/642942951  
Osazování zárubní nebo rámů kovových dveřních lisovaných nebo z úhelníků bez dveřních křídel skrytých do 2,5 m2  
https://podminky.urs.cz/item/CS_URS_2024_01/642942951  
Osazování zárubní nebo rámů kovových dveřních lisovaných nebo z úhelníků bez dveřních křídel skrytých do 2,5 m2  
https://podminky.urs.cz/item/CS_URS_2024_01/642942951  
Osazování zárubní nebo rámů kovových dveřních lisovaných nebo z úhelníků bez dveřních křídel skrytých do 2,5 m2  
https://podminky.urs.cz/item/CS_URS_2024_01/642942951</t>
  </si>
  <si>
    <t>642944121</t>
  </si>
  <si>
    <t>Osazování ocelových zárubní dodatečné pl do 2,5 m2</t>
  </si>
  <si>
    <t>dle tabulky dveří nových - DN/85 3 =3.000 [A] 
dle tabulky dveří nových - DN/86 1 =1.000 [B] 
dle tabulky dveří nových - DN/87 1 =1.000 [C] 
dle tabulky dveří nových - DN/88 1 =1.000 [D] 
dle tabulky dveří nových - DN/89 1 =1.000 [E] 
dle tabulky dveří nových - DN/91 1 =1.000 [F] 
dle tabulky dveří nových - DN/103 2 =2.000 [G] 
dle tabulky dveří nových - DN/128 2 =2.000 [H] 
dle tabulky dveří nových - DN/129 1 =1.000 [I] 
dle tabulky dveří nových - DN/155 1 =1.000 [J] 
''Součet  
Celkem 14=14.000 [K]</t>
  </si>
  <si>
    <t>Osazování ocelových zárubní dodatečné pl do 2,5 m2Osazení ocelových dveřních zárubní lisovaných nebo zúhelníků dodatečně s vybetonováním prahu, plochy do 2,5 m2  
https://podminky.urs.cz/item/CS_URS_2024_01/642944121  
Osazení ocelových dveřních zárubní lisovaných nebo zúhelníků dodatečně s vybetonováním prahu, plochy do 2,5 m2  
https://podminky.urs.cz/item/CS_URS_2024_01/642944121  
Osazení ocelových dveřních zárubní lisovaných nebo zúhelníků dodatečně s vybetonováním prahu, plochy do 2,5 m2  
https://podminky.urs.cz/item/CS_URS_2024_01/642944121  
Osazení ocelových dveřních zárubní lisovaných nebo zúhelníků dodatečně s vybetonováním prahu, plochy do 2,5 m2  
https://podminky.urs.cz/item/CS_URS_2024_01/642944121</t>
  </si>
  <si>
    <t>642945111</t>
  </si>
  <si>
    <t>Osazování protipožárních nebo protiplynových zárubní dveří jednokřídlových do 2,5 m2</t>
  </si>
  <si>
    <t>dle tabulky dveří nových - DN/90 1 =1.000 [A] 
dle tabulky dveří nových - DN/92 2 =2.000 [B] 
dle tabulky dveří nových - DN/102 1 =1.000 [C] 
dle tabulky dveří nových - DN/124 1 =1.000 [D] 
dle tabulky dveří nových - DN/125 1 =1.000 [E] 
dle tabulky dveří nových - DN/126 1 =1.000 [F] 
dle tabulky dveří nových - DN/127 1 =1.000 [G] 
''Součet  
Celkem 8=8.000 [H]</t>
  </si>
  <si>
    <t>Osazování protipožárních nebo protiplynových zárubní dveří jednokřídlových do 2,5 m2Osazování ocelových zárubní protipožárních nebo protiplynových dveří do vynechaného otvoru, sobetonováním, dveří jednokřídlových do 2,5 m2  
https://podminky.urs.cz/item/CS_URS_2024_01/642945111  
Osazování ocelových zárubní protipožárních nebo protiplynových dveří do vynechaného otvoru, sobetonováním, dveří jednokřídlových do 2,5 m2  
https://podminky.urs.cz/item/CS_URS_2024_01/642945111  
Osazování ocelových zárubní protipožárních nebo protiplynových dveří do vynechaného otvoru, sobetonováním, dveří jednokřídlových do 2,5 m2  
https://podminky.urs.cz/item/CS_URS_2024_01/642945111  
Osazování ocelových zárubní protipožárních nebo protiplynových dveří do vynechaného otvoru, sobetonováním, dveří jednokřídlových do 2,5 m2  
https://podminky.urs.cz/item/CS_URS_2024_01/642945111</t>
  </si>
  <si>
    <t>642946111</t>
  </si>
  <si>
    <t>Osazování pouzdra posuvných dveří s jednou kapsou pro jedno křídlo š do 800 mm do zděné příčky</t>
  </si>
  <si>
    <t>dle tabulky dveří nových - DN/148 1 =1.000 [A] 
Celkem 1=1.000 [B]</t>
  </si>
  <si>
    <t>Osazování pouzdra posuvných dveří s jednou kapsou pro jedno křídlo š do 800 mm do zděné příčkyOsazení stavebního pouzdra posuvných dveří do zděné příčky sjednou kapsou pro jedno dveřní křídlo průchozí šířky do 800 mm  
https://podminky.urs.cz/item/CS_URS_2024_01/642946111  
Osazení stavebního pouzdra posuvných dveří do zděné příčky sjednou kapsou pro jedno dveřní křídlo průchozí šířky do 800 mm  
https://podminky.urs.cz/item/CS_URS_2024_01/642946111  
Osazení stavebního pouzdra posuvných dveří do zděné příčky sjednou kapsou pro jedno dveřní křídlo průchozí šířky do 800 mm  
https://podminky.urs.cz/item/CS_URS_2024_01/642946111  
Osazení stavebního pouzdra posuvných dveří do zděné příčky sjednou kapsou pro jedno dveřní křídlo průchozí šířky do 800 mm  
https://podminky.urs.cz/item/CS_URS_2024_01/642946111</t>
  </si>
  <si>
    <t>711</t>
  </si>
  <si>
    <t>Izolace proti vodě, vlhkosti a plynům</t>
  </si>
  <si>
    <t>62853004</t>
  </si>
  <si>
    <t>pás asfaltový natavitelný modifikovaný SBS s vložkou ze skleněné tkaniny a spalitelnou PE fólií nebo jemnozrnným minerálním posypem na horním povrchu tl 4,0mm</t>
  </si>
  <si>
    <t>''dle tabulky skladeb - podlahy - P/01' P01  
'''dle tabulky skladeb - podlahy - P/03' P03  
'''dle tabulky skladeb - podlahy - P/04' P04  
'''dle tabulky skladeb - podlahy - P/05' P05  
'''dle tabulky skladeb - podlahy - P/06' P06  
'''dle tabulky skladeb - podlahy - P/06a' P06a  
'''dle tabulky skladeb - podlahy - P/18' P18  
'''dle tabulky skladeb - podlahy - P/18a' P18a  
'''dle tabulky skladeb - podlahy - P/20' P20  
'''dle tabulky skladeb - podlahy - P/25' P25  
'''dle tabulky skladeb - podlahy - P/26' P26  
'''dle tabulky skladeb - podlahy - P/26a' P26a  
'''dle tabulky skladeb - podlahy - P/37' P37  
''Součet  
1216.95*1.1655 Přepočtené koeficientem množství =1 418.355 [A] 
Celkem 1418.355=1 418.355 [B]</t>
  </si>
  <si>
    <t>pás asfaltový natavitelný modifikovaný SBS s vložkou ze skleněné tkaniny a spalitelnou PE fólií nebo jemnozrnným minerálním posypem na horním povrchu tl 4,0mmpás asfaltový natavitelný modifikovaný SBS s vložkou ze skleněné tkaniny a spalitelnou PE fólií nebo jemnozrnným minerálním posypem na horním povrchu tl 4,0mm  
pás asfaltový natavitelný modifikovaný SBS s vložkou ze skleněné tkaniny a spalitelnou PE fólií nebo jemnozrnným minerálním posypem na horním povrchu tl 4,0mm  
pás asfaltový natavitelný modifikovaný SBS s vložkou ze skleněné tkaniny a spalitelnou PE fólií nebo jemnozrnným minerálním posypem na horním povrchu tl 4,0mm  
pás asfaltový natavitelný modifikovaný SBS s vložkou ze skleněné tkaniny a spalitelnou PE fólií nebo jemnozrnným minerálním posypem na horním povrchu tl 4,0mm</t>
  </si>
  <si>
    <t>62856011</t>
  </si>
  <si>
    <t>pás asfaltový natavitelný modifikovaný SBS s vložkou z hliníkové fólie s textilií a spalitelnou PE fólií nebo jemnozrnným minerálním posypem na horním povrchu t</t>
  </si>
  <si>
    <t>pás asfaltový natavitelný modifikovaný SBS s vložkou z hliníkové fólie s textilií a spalitelnou PE fólií nebo jemnozrnným minerálním posypem na horním povrchu tl 4,0mm</t>
  </si>
  <si>
    <t>''dle tabulky skladeb - podlahy - P/01' P01  
'''dle tabulky skladeb - podlahy - P/03' P03  
'''dle tabulky skladeb - podlahy - P/04' P04  
'''dle tabulky skladeb - podlahy - P/05' P05  
'''dle tabulky skladeb - podlahy - P/06' P06  
'''dle tabulky skladeb - podlahy - P/06a' P06a  
'''dle tabulky skladeb - podlahy - P/20' P20  
''Součet  
661.99*1.1655 Přepočtené koeficientem množství =771.549 [A] 
Celkem 771.549=771.549 [B]</t>
  </si>
  <si>
    <t>pás asfaltový natavitelný modifikovaný SBS s vložkou z hliníkové fólie s textilií a spalitelnou PE fólií nebo jemnozrnným minerálním posypem na horním povrchu tl 4,0mmpás asfaltový natavitelný modifikovaný SBS s vložkou z hliníkové fólie s textilií a spalitelnou PE fólií nebo jemnozrnným minerálním posypem na horním povrchu tl 4,0mm  
pás asfaltový natavitelný modifikovaný SBS s vložkou z hliníkové fólie s textilií a spalitelnou PE fólií nebo jemnozrnným minerálním posypem na horním povrchu tl 4,0mm  
pás asfaltový natavitelný modifikovaný SBS s vložkou z hliníkové fólie s textilií a spalitelnou PE fólií nebo jemnozrnným minerálním posypem na horním povrchu tl 4,0mm  
pás asfaltový natavitelný modifikovaný SBS s vložkou z hliníkové fólie s textilií a spalitelnou PE fólií nebo jemnozrnným minerálním posypem na horním povrchu tl 4,0mm</t>
  </si>
  <si>
    <t>711131811</t>
  </si>
  <si>
    <t>Odstranění izolace proti zemní vlhkosti vodorovné</t>
  </si>
  <si>
    <t>''dle tabulky skladeb - bouraných konstrukcí - SB/01' SB01  
'''dle tabulky skladeb - bouraných konstrukcí - SB/03' SB03  
'''dle tabulky skladeb - bouraných konstrukcí - SB/04' SB04  
'''dle tabulky skladeb - bouraných konstrukcí - SB/06' SB06  
'''dle tabulky skladeb - bouraných konstrukcí - SB/07' SB07  
'''dle tabulky skladeb - bouraných konstrukcí - SB/08' SB08  
'''dle tabulky skladeb - bouraných konstrukcí - SB/09' SB09  
'''dle tabulky skladeb - bouraných konstrukcí - SB/20' SB20  
'''dle tabulky skladeb - bouraných konstrukcí - SB/24' SB24  
''Součet  
Celkem 1135.344=1 135.344 [A]</t>
  </si>
  <si>
    <t>Odstranění izolace proti zemní vlhkosti vodorovnéOdstranění izolace proti zemní vlhkosti na ploše vodorovné V  
https://podminky.urs.cz/item/CS_URS_2024_01/711131811  
Odstranění izolace proti zemní vlhkosti na ploše vodorovné V  
https://podminky.urs.cz/item/CS_URS_2024_01/711131811  
Odstranění izolace proti zemní vlhkosti na ploše vodorovné V  
https://podminky.urs.cz/item/CS_URS_2024_01/711131811  
Odstranění izolace proti zemní vlhkosti na ploše vodorovné V  
https://podminky.urs.cz/item/CS_URS_2024_01/711131811</t>
  </si>
  <si>
    <t>711141559</t>
  </si>
  <si>
    <t>Provedení izolace proti zemní vlhkosti pásy přitavením vodorovné NAIP</t>
  </si>
  <si>
    <t>''dle tabulky skladeb - podlahy - P/01' P01*2  
'''dle tabulky skladeb - podlahy - P/03' P03*2  
'''dle tabulky skladeb - podlahy - P/04' P04*2  
'''dle tabulky skladeb - podlahy - P/05' P05*2  
'''dle tabulky skladeb - podlahy - P/06' P06*2  
'''dle tabulky skladeb - podlahy - P/06a' P06a*2  
'''dle tabulky skladeb - podlahy - P/18' P18  
'''dle tabulky skladeb - podlahy - P/18a' P18a  
'''dle tabulky skladeb - podlahy - P/20' P20*2  
'''dle tabulky skladeb - podlahy - P/25' P25  
'''dle tabulky skladeb - podlahy - P/26' P26  
'''dle tabulky skladeb - podlahy - P/26a' P26a  
'''dle tabulky skladeb - podlahy - P/37' P37  
''Součet  
Celkem 1878.94=1 878.940 [A]</t>
  </si>
  <si>
    <t>Provedení izolace proti zemní vlhkosti pásy přitavením vodorovné NAIPProvedení izolace proti zemní vlhkosti pásy přitavením NAIP na ploše vodorovné V  
https://podminky.urs.cz/item/CS_URS_2024_01/711141559  
Provedení izolace proti zemní vlhkosti pásy přitavením NAIP na ploše vodorovné V  
https://podminky.urs.cz/item/CS_URS_2024_01/711141559  
Provedení izolace proti zemní vlhkosti pásy přitavením NAIP na ploše vodorovné V  
https://podminky.urs.cz/item/CS_URS_2024_01/711141559  
Provedení izolace proti zemní vlhkosti pásy přitavením NAIP na ploše vodorovné V  
https://podminky.urs.cz/item/CS_URS_2024_01/711141559</t>
  </si>
  <si>
    <t>711161115</t>
  </si>
  <si>
    <t>Izolace proti zemní vlhkosti nopovou fólií vodorovná, nopek v 20,0 mm, tl do 1,0 mm</t>
  </si>
  <si>
    <t>''dle tabulky skladeb - podlahy - P/18' P18  
'''dle tabulky skladeb - podlahy - P/25' P25  
'''dle tabulky skladeb - podlahy - P/26' P26  
'''dle tabulky skladeb - podlahy - P/26a' P26a  
'''dle tabulky skladeb - podlahy - P/37' P37  
''Součet  
Celkem 551.15=551.150 [A]</t>
  </si>
  <si>
    <t>Izolace proti zemní vlhkosti nopovou fólií vodorovná, nopek v 20,0 mm, tl do 1,0 mmIzolace proti zemní vlhkosti a beztlakové vodě nopovými fóliemi na ploše vodorovné V vrstva ochranná, odvětrávací a drenážní výška nopku 20,0 mm, tl. fólie do 1,0 mm  
https://podminky.urs.cz/item/CS_URS_2024_01/711161115  
Izolace proti zemní vlhkosti a beztlakové vodě nopovými fóliemi na ploše vodorovné V vrstva ochranná, odvětrávací a drenážní výška nopku 20,0 mm, tl. fólie do 1,0 mm  
https://podminky.urs.cz/item/CS_URS_2024_01/711161115  
Izolace proti zemní vlhkosti a beztlakové vodě nopovými fóliemi na ploše vodorovné V vrstva ochranná, odvětrávací a drenážní výška nopku 20,0 mm, tl. fólie do 1,0 mm  
https://podminky.urs.cz/item/CS_URS_2024_01/711161115  
Izolace proti zemní vlhkosti a beztlakové vodě nopovými fóliemi na ploše vodorovné V vrstva ochranná, odvětrávací a drenážní výška nopku 20,0 mm, tl. fólie do 1,0 mm  
https://podminky.urs.cz/item/CS_URS_2024_01/711161115</t>
  </si>
  <si>
    <t>711493112</t>
  </si>
  <si>
    <t>Izolace proti podpovrchové a tlakové vodě vodorovná těsnicí stěrkou jednosložkovou na bázi cementu</t>
  </si>
  <si>
    <t>''dle tabulky skladeb - podlahy - P/05' P05  
'''dle tabulky skladeb - podlahy - P/09' P09  
'''dle tabulky skladeb - podlahy - P/14' P14  
'''dle tabulky skladeb - podlahy - P/15' P15  
'''dle tabulky skladeb - podlahy - P/17' P17  
'''dle tabulky skladeb - podlahy - P/18a' P18a  
'''dle tabulky skladeb - podlahy - P/21' P21  
'''dle tabulky skladeb - podlahy - P/22' P22  
'''dle tabulky skladeb - podlahy - P/29' P29  
'''dle tabulky skladeb - podlahy - P/32' P32  
'''dle tabulky skladeb - podlahy - P/42' P42  
'''dle tabulky skladeb - podlahy - P/44' P44  
'''dle tabulky skladeb - podlahy - P/46' P46  
'''dle tabulky skladeb - podlahy - P/49' P49  
'''dle tabulky skladeb - podlahy - P/52' P52  
''Součet  
Celkem 1438.79=1 438.790 [A]</t>
  </si>
  <si>
    <t>Izolace proti podpovrchové a tlakové vodě vodorovná těsnicí stěrkou jednosložkovou na bázi cementuIzolace proti podpovrchové a tlakové vodě - ostatní na ploše vodorovné V jednosložkovou na bázi cementu  
https://podminky.urs.cz/item/CS_URS_2024_01/711493112  
Izolace proti podpovrchové a tlakové vodě - ostatní na ploše vodorovné V jednosložkovou na bázi cementu  
https://podminky.urs.cz/item/CS_URS_2024_01/711493112  
Izolace proti podpovrchové a tlakové vodě - ostatní na ploše vodorovné V jednosložkovou na bázi cementu  
https://podminky.urs.cz/item/CS_URS_2024_01/711493112  
Izolace proti podpovrchové a tlakové vodě - ostatní na ploše vodorovné V jednosložkovou na bázi cementu  
https://podminky.urs.cz/item/CS_URS_2024_01/711493112</t>
  </si>
  <si>
    <t>711493122</t>
  </si>
  <si>
    <t>Izolace proti podpovrchové a tlakové vodě svislá těsnicí stěrkou jednosložkovou na bázi cementu</t>
  </si>
  <si>
    <t>'obklad1  
Celkem 1219.001=1 219.001 [A]</t>
  </si>
  <si>
    <t>Izolace proti podpovrchové a tlakové vodě svislá těsnicí stěrkou jednosložkovou na bázi cementuIzolace proti podpovrchové a tlakové vodě - ostatní na ploše svislé S jednosložkovou na bázi cementu  
https://podminky.urs.cz/item/CS_URS_2024_01/711493122  
Izolace proti podpovrchové a tlakové vodě - ostatní na ploše svislé S jednosložkovou na bázi cementu  
https://podminky.urs.cz/item/CS_URS_2024_01/711493122  
Izolace proti podpovrchové a tlakové vodě - ostatní na ploše svislé S jednosložkovou na bázi cementu  
https://podminky.urs.cz/item/CS_URS_2024_01/711493122  
Izolace proti podpovrchové a tlakové vodě - ostatní na ploše svislé S jednosložkovou na bázi cementu  
https://podminky.urs.cz/item/CS_URS_2024_01/711493122</t>
  </si>
  <si>
    <t>998711103</t>
  </si>
  <si>
    <t>Přesun hmot tonážní pro izolace proti vodě, vlhkosti a plynům v objektech v přes 12 do 60 m</t>
  </si>
  <si>
    <t>Přesun hmot tonážní pro izolace proti vodě, vlhkosti a plynům v objektech v přes 12 do 60 mPřesun hmot pro izolace proti vodě, vlhkosti a plynům stanovený zhmotnosti přesunovaného materiálu vodorovná dopravní vzdálenost do 50 m v objektech výšky přes 12 do 60 m  
https://podminky.urs.cz/item/CS_URS_2024_01/998711103  
Přesun hmot pro izolace proti vodě, vlhkosti a plynům stanovený zhmotnosti přesunovaného materiálu vodorovná dopravní vzdálenost do 50 m v objektech výšky přes 12 do 60 m  
https://podminky.urs.cz/item/CS_URS_2024_01/998711103  
Přesun hmot pro izolace proti vodě, vlhkosti a plynům stanovený zhmotnosti přesunovaného materiálu vodorovná dopravní vzdálenost do 50 m v objektech výšky přes 12 do 60 m  
https://podminky.urs.cz/item/CS_URS_2024_01/998711103  
Přesun hmot pro izolace proti vodě, vlhkosti a plynům stanovený zhmotnosti přesunovaného materiálu vodorovná dopravní vzdálenost do 50 m v objektech výšky přes 12 do 60 m  
https://podminky.urs.cz/item/CS_URS_2024_01/998711103</t>
  </si>
  <si>
    <t>713</t>
  </si>
  <si>
    <t>Izolace tepelné</t>
  </si>
  <si>
    <t>28329334</t>
  </si>
  <si>
    <t>fólie PE vyztužená Al vrstvou pro parotěsnou vrstvu 105g/m2</t>
  </si>
  <si>
    <t>59.67*1.265 Přepočtené koeficientem množství =75.483 [A] 
Celkem 75.483=75.483 [B]</t>
  </si>
  <si>
    <t>fólie PE vyztužená Al vrstvou pro parotěsnou vrstvu 105g/m2fólie PE vyztužená Al vrstvou pro parotěsnou vrstvu 105g/m2  
fólie PE vyztužená Al vrstvou pro parotěsnou vrstvu 105g/m2  
fólie PE vyztužená Al vrstvou pro parotěsnou vrstvu 105g/m2  
fólie PE vyztužená Al vrstvou pro parotěsnou vrstvu 105g/m2</t>
  </si>
  <si>
    <t>28375908</t>
  </si>
  <si>
    <t>deska EPS 150 pro konstrukce s vysokým zatížením ?=0,035 tl 40mm</t>
  </si>
  <si>
    <t>''dle tabulky skladeb - podlahy - P/03' P03  
'''dle tabulky skladeb - podlahy - P/04' P04  
''Součet  
364.57*1.05 Přepočtené koeficientem množství =382.799 [A] 
Celkem 382.799=382.799 [B]</t>
  </si>
  <si>
    <t>deska EPS 150 pro konstrukce s vysokým zatížením ?=0,035 tl 40mmdeska EPS 150 pro konstrukce s vysokým zatížením ?=0,035 tl 40mm  
deska EPS 150 pro konstrukce s vysokým zatížením ?=0,035 tl 40mm  
deska EPS 150 pro konstrukce s vysokým zatížením ?=0,035 tl 40mm  
deska EPS 150 pro konstrukce s vysokým zatížením ?=0,035 tl 40mm</t>
  </si>
  <si>
    <t>28375909</t>
  </si>
  <si>
    <t>deska EPS 150 pro konstrukce s vysokým zatížením ?=0,035 tl 50mm</t>
  </si>
  <si>
    <t>''dle tabulky skladeb - podlahy - P/06a' P06a  
35.12*1.05 Přepočtené koeficientem množství =36.876 [A] 
Celkem 36.876=36.876 [B]</t>
  </si>
  <si>
    <t>deska EPS 150 pro konstrukce s vysokým zatížením ?=0,035 tl 50mmdeska EPS 150 pro konstrukce s vysokým zatížením ?=0,035 tl 50mm  
deska EPS 150 pro konstrukce s vysokým zatížením ?=0,035 tl 50mm  
deska EPS 150 pro konstrukce s vysokým zatížením ?=0,035 tl 50mm  
deska EPS 150 pro konstrukce s vysokým zatížením ?=0,035 tl 50mm</t>
  </si>
  <si>
    <t>28375911</t>
  </si>
  <si>
    <t>deska EPS 150 pro konstrukce s vysokým zatížením ?=0,035 tl 70mm</t>
  </si>
  <si>
    <t>''dle tabulky skladeb - podlahy - P/05' P05  
'''dle tabulky skladeb - podlahy - P/20' P20  
''Součet  
234.43*1.05 Přepočtené koeficientem množství =246.152 [A] 
Celkem 246.152=246.152 [B]</t>
  </si>
  <si>
    <t>deska EPS 150 pro konstrukce s vysokým zatížením ?=0,035 tl 70mmdeska EPS 150 pro konstrukce s vysokým zatížením ?=0,035 tl 70mm  
deska EPS 150 pro konstrukce s vysokým zatížením ?=0,035 tl 70mm  
deska EPS 150 pro konstrukce s vysokým zatížením ?=0,035 tl 70mm  
deska EPS 150 pro konstrukce s vysokým zatížením ?=0,035 tl 70mm</t>
  </si>
  <si>
    <t>28375914</t>
  </si>
  <si>
    <t>deska EPS 150 pro konstrukce s vysokým zatížením ?=0,035 tl 100mm</t>
  </si>
  <si>
    <t>''dle tabulky skladeb - podlahy - P/01' P01  
8.08*1.05 Přepočtené koeficientem množství =8.484 [A] 
Celkem 8.484=8.484 [B]</t>
  </si>
  <si>
    <t>deska EPS 150 pro konstrukce s vysokým zatížením ?=0,035 tl 100mmdeska EPS 150 pro konstrukce s vysokým zatížením ?=0,035 tl 100mm  
deska EPS 150 pro konstrukce s vysokým zatížením ?=0,035 tl 100mm  
deska EPS 150 pro konstrukce s vysokým zatížením ?=0,035 tl 100mm  
deska EPS 150 pro konstrukce s vysokým zatížením ?=0,035 tl 100mm</t>
  </si>
  <si>
    <t>713120821</t>
  </si>
  <si>
    <t>Odstranění tepelné izolace podlah volně kladené z polystyrenu suchého tl do 100 mm</t>
  </si>
  <si>
    <t>''dle tabulky skladeb - bouraných konstrukcí - SB/01' SB01  
'''dle tabulky skladeb - bouraných konstrukcí - SB/07' SB07  
'''dle tabulky skladeb - bouraných konstrukcí - SB/08' SB08  
'''dle tabulky skladeb - bouraných konstrukcí - SB/09' SB09  
''Součet  
Celkem 295.837=295.837 [A]</t>
  </si>
  <si>
    <t>Odstranění tepelné izolace podlah volně kladené z polystyrenu suchého tl do 100 mmOdstranění tepelné izolace podlah z rohoží, pásů, dílců, desek, bloků podlah volně kladených nebo mezi trámy zpolystyrenu, tloušťka izolace suchého, tloušťka izolace do 100 mm  
https://podminky.urs.cz/item/CS_URS_2024_01/713120821  
Odstranění tepelné izolace podlah z rohoží, pásů, dílců, desek, bloků podlah volně kladených nebo mezi trámy zpolystyrenu, tloušťka izolace suchého, tloušťka izolace do 100 mm  
https://podminky.urs.cz/item/CS_URS_2024_01/713120821  
Odstranění tepelné izolace podlah z rohoží, pásů, dílců, desek, bloků podlah volně kladených nebo mezi trámy zpolystyrenu, tloušťka izolace suchého, tloušťka izolace do 100 mm  
https://podminky.urs.cz/item/CS_URS_2024_01/713120821  
Odstranění tepelné izolace podlah z rohoží, pásů, dílců, desek, bloků podlah volně kladených nebo mezi trámy zpolystyrenu, tloušťka izolace suchého, tloušťka izolace do 100 mm  
https://podminky.urs.cz/item/CS_URS_2024_01/713120821</t>
  </si>
  <si>
    <t>713121111</t>
  </si>
  <si>
    <t>Montáž izolace tepelné podlah volně kladenými rohožemi, pásy, dílci, deskami 1 vrstva</t>
  </si>
  <si>
    <t>''dle tabulky skladeb - podlahy - P/01' P01  
'''dle tabulky skladeb - podlahy - P/03' P03  
'''dle tabulky skladeb - podlahy - P/04' P04  
'''dle tabulky skladeb - podlahy - P/05' P05  
'''dle tabulky skladeb - podlahy - P/06a' P06a  
'''dle tabulky skladeb - podlahy - P/20' P20  
''Součet  
Celkem 642.2=642.200 [A]</t>
  </si>
  <si>
    <t>Montáž izolace tepelné podlah volně kladenými rohožemi, pásy, dílci, deskami 1 vrstvaMontáž tepelné izolace podlah rohožemi, pásy, deskami, dílci, bloky (izolační materiál ve specifikaci) kladenými volně jednovrstvá  
https://podminky.urs.cz/item/CS_URS_2024_01/713121111  
Montáž tepelné izolace podlah rohožemi, pásy, deskami, dílci, bloky (izolační materiál ve specifikaci) kladenými volně jednovrstvá  
https://podminky.urs.cz/item/CS_URS_2024_01/713121111  
Montáž tepelné izolace podlah rohožemi, pásy, deskami, dílci, bloky (izolační materiál ve specifikaci) kladenými volně jednovrstvá  
https://podminky.urs.cz/item/CS_URS_2024_01/713121111  
Montáž tepelné izolace podlah rohožemi, pásy, deskami, dílci, bloky (izolační materiál ve specifikaci) kladenými volně jednovrstvá  
https://podminky.urs.cz/item/CS_URS_2024_01/713121111</t>
  </si>
  <si>
    <t>713291333</t>
  </si>
  <si>
    <t>Montáž izolace tepelné parotěsné zábrany podlah folií</t>
  </si>
  <si>
    <t>''dle tabulky skladeb - podlahy - P/07' P07  
Celkem 59.67=59.670 [A]</t>
  </si>
  <si>
    <t>Montáž izolace tepelné parotěsné zábrany podlah foliíMontáž tepelné izolace chlazených a temperovaných místností - doplňky a konstrukční součásti parotěsné zábrany podlah fólií  
https://podminky.urs.cz/item/CS_URS_2024_01/713291333  
Montáž tepelné izolace chlazených a temperovaných místností - doplňky a konstrukční součásti parotěsné zábrany podlah fólií  
https://podminky.urs.cz/item/CS_URS_2024_01/713291333  
Montáž tepelné izolace chlazených a temperovaných místností - doplňky a konstrukční součásti parotěsné zábrany podlah fólií  
https://podminky.urs.cz/item/CS_URS_2024_01/713291333  
Montáž tepelné izolace chlazených a temperovaných místností - doplňky a konstrukční součásti parotěsné zábrany podlah fólií  
https://podminky.urs.cz/item/CS_URS_2024_01/713291333</t>
  </si>
  <si>
    <t>998713104</t>
  </si>
  <si>
    <t>Přesun hmot tonážní pro izolace tepelné v objektech v přes 24 do 36 m</t>
  </si>
  <si>
    <t>Přesun hmot tonážní pro izolace tepelné v objektech v přes 24 do 36 mPřesun hmot pro izolace tepelné stanovený zhmotnosti přesunovaného materiálu vodorovná dopravní vzdálenost do 50 m v objektech výšky přes 24 m do 36 m  
https://podminky.urs.cz/item/CS_URS_2024_01/998713104  
Přesun hmot pro izolace tepelné stanovený zhmotnosti přesunovaného materiálu vodorovná dopravní vzdálenost do 50 m v objektech výšky přes 24 m do 36 m  
https://podminky.urs.cz/item/CS_URS_2024_01/998713104  
Přesun hmot pro izolace tepelné stanovený zhmotnosti přesunovaného materiálu vodorovná dopravní vzdálenost do 50 m v objektech výšky přes 24 m do 36 m  
https://podminky.urs.cz/item/CS_URS_2024_01/998713104  
Přesun hmot pro izolace tepelné stanovený zhmotnosti přesunovaného materiálu vodorovná dopravní vzdálenost do 50 m v objektech výšky přes 24 m do 36 m  
https://podminky.urs.cz/item/CS_URS_2024_01/998713104</t>
  </si>
  <si>
    <t>722</t>
  </si>
  <si>
    <t>Zdravotechnika - vnitřní vodovod</t>
  </si>
  <si>
    <t>722254116</t>
  </si>
  <si>
    <t>Hydrantová skříň vnitřní s výzbrojí C 52 polyesterová hadice</t>
  </si>
  <si>
    <t>dle tabulky ostatních výrobků - OV/04 11 =11.000 [A] 
dle tabulky ostatních výrobků - OV/24 1 =1.000 [B] 
''Součet  
Celkem 12=12.000 [C]</t>
  </si>
  <si>
    <t>Hydrantová skříň vnitřní s výzbrojí C 52 polyesterová hadicePožární příslušenství a armatury hydrantové skříně vnitřní s výzbrojí C 52 (polyesterová hadice)  
https://podminky.urs.cz/item/CS_URS_2024_01/722254116  
Požární příslušenství a armatury hydrantové skříně vnitřní s výzbrojí C 52 (polyesterová hadice)  
https://podminky.urs.cz/item/CS_URS_2024_01/722254116  
Požární příslušenství a armatury hydrantové skříně vnitřní s výzbrojí C 52 (polyesterová hadice)  
https://podminky.urs.cz/item/CS_URS_2024_01/722254116  
Požární příslušenství a armatury hydrantové skříně vnitřní s výzbrojí C 52 (polyesterová hadice)  
https://podminky.urs.cz/item/CS_URS_2024_01/722254116</t>
  </si>
  <si>
    <t>998722104</t>
  </si>
  <si>
    <t>Přesun hmot tonážní pro vnitřní vodovod v objektech v přes 24 do 36 m</t>
  </si>
  <si>
    <t>Přesun hmot tonážní pro vnitřní vodovod v objektech v přes 24 do 36 mPřesun hmot pro vnitřní vodovod stanovený zhmotnosti přesunovaného materiálu vodorovná dopravní vzdálenost do 50 m v objektech výšky přes 24 do 36 m  
https://podminky.urs.cz/item/CS_URS_2024_01/998722104  
Přesun hmot pro vnitřní vodovod stanovený zhmotnosti přesunovaného materiálu vodorovná dopravní vzdálenost do 50 m v objektech výšky přes 24 do 36 m  
https://podminky.urs.cz/item/CS_URS_2024_01/998722104  
Přesun hmot pro vnitřní vodovod stanovený zhmotnosti přesunovaného materiálu vodorovná dopravní vzdálenost do 50 m v objektech výšky přes 24 do 36 m  
https://podminky.urs.cz/item/CS_URS_2024_01/998722104  
Přesun hmot pro vnitřní vodovod stanovený zhmotnosti přesunovaného materiálu vodorovná dopravní vzdálenost do 50 m v objektech výšky přes 24 do 36 m  
https://podminky.urs.cz/item/CS_URS_2024_01/998722104</t>
  </si>
  <si>
    <t>08</t>
  </si>
  <si>
    <t>elektronická bezdotyková podomítková umyvadlová baterie s inračerveným senzorem, montáž na zeď, minimalistický design, napajení 230/24V transformátorem.</t>
  </si>
  <si>
    <t>elektronická bezdotyková podomítková umyvadlová baterie s inračerveným senzorem, montáž na zeď, minimalistický design, napajení 230/24V transformátorem.Poznámka k položce:  
o50mm délka ramínka 210mm nerez brus  
Poznámka k položce:  
o50mm délka ramínka 210mm nerez brus  
Poznámka k položce:  
o50mm délka ramínka 210mm nerez brus  
Poznámka k položce:  
o50mm délka ramínka 210mm nerez brus</t>
  </si>
  <si>
    <t>sifon pro umyvadla, DN32.</t>
  </si>
  <si>
    <t>sifon pro umyvadla, DN32.Poznámka k položce:  
330x132-287mm mosaz  
Poznámka k položce:  
330x132-287mm mosaz  
Poznámka k položce:  
330x132-287mm mosaz  
Poznámka k položce:  
330x132-287mm mosaz</t>
  </si>
  <si>
    <t>sifon umyvadlový celokovový, prostorově úsporný, určený pro bezbariérové koupelny, na odpadní trubku O32mm</t>
  </si>
  <si>
    <t>sifon umyvadlový celokovový, prostorově úsporný, určený pro bezbariérové koupelny, na odpadní trubku O32mmPoznámka k položce:  
- mosaz s chromovou povrchovou úpravou  
Poznámka k položce:  
- mosaz s chromovou povrchovou úpravou  
Poznámka k položce:  
- mosaz s chromovou povrchovou úpravou  
Poznámka k položce:  
- mosaz s chromovou povrchovou úpravou</t>
  </si>
  <si>
    <t>5549OV13</t>
  </si>
  <si>
    <t>sprchová zástěna včetně dveří - dle specifikace v PD - OV/13</t>
  </si>
  <si>
    <t>dle tabulky ostatních výrobků - OV/13 1 =1.000 [A] 
Celkem 1=1.000 [B]</t>
  </si>
  <si>
    <t>sprchová zástěna včetně dveří - dle specifikace v PD - OV/13sprchová zástěna včetně dveří - dle specifikace v PD - OV/13  
sprchová zástěna včetně dveří - dle specifikace v PD - OV/13  
sprchová zástěna včetně dveří - dle specifikace v PD - OV/13  
sprchová zástěna včetně dveří - dle specifikace v PD - OV/13</t>
  </si>
  <si>
    <t>5549OV14</t>
  </si>
  <si>
    <t>sprchová zástěna včetně dveří - dle specifikace v PD - OV/14</t>
  </si>
  <si>
    <t>dle tabulky ostatních výrobků - OV/14 1 =1.000 [A] 
Celkem 1=1.000 [B]</t>
  </si>
  <si>
    <t>sprchová zástěna včetně dveří - dle specifikace v PD - OV/14sprchová zástěna včetně dveří - dle specifikace v PD - OV/14  
sprchová zástěna včetně dveří - dle specifikace v PD - OV/14  
sprchová zástěna včetně dveří - dle specifikace v PD - OV/14  
sprchová zástěna včetně dveří - dle specifikace v PD - OV/14</t>
  </si>
  <si>
    <t>5549OV17</t>
  </si>
  <si>
    <t>sprchová zástěna včetně dveří - dle specifikace v PD - OV/17</t>
  </si>
  <si>
    <t>dle tabulky ostatních výrobků - OV/17 1 =1.000 [A] 
Celkem 1=1.000 [B]</t>
  </si>
  <si>
    <t>sprchová zástěna včetně dveří - dle specifikace v PD - OV/17sprchová zástěna včetně dveří - dle specifikace v PD - OV/17  
sprchová zástěna včetně dveří - dle specifikace v PD - OV/17  
sprchová zástěna včetně dveří - dle specifikace v PD - OV/17  
sprchová zástěna včetně dveří - dle specifikace v PD - OV/17</t>
  </si>
  <si>
    <t>5549OV18</t>
  </si>
  <si>
    <t>sprchová zástěna včetně dveří - dle specifikace v PD - OV/18</t>
  </si>
  <si>
    <t>dle tabulky ostatních výrobků - OV/18 1 =1.000 [A] 
Celkem 1=1.000 [B]</t>
  </si>
  <si>
    <t>sprchová zástěna včetně dveří - dle specifikace v PD - OV/18sprchová zástěna včetně dveří - dle specifikace v PD - OV/18  
sprchová zástěna včetně dveří - dle specifikace v PD - OV/18  
sprchová zástěna včetně dveří - dle specifikace v PD - OV/18  
sprchová zástěna včetně dveří - dle specifikace v PD - OV/18</t>
  </si>
  <si>
    <t>5549OV43</t>
  </si>
  <si>
    <t>sprchová zástěna včetně dveří - dle specifikace v PD - OV/43</t>
  </si>
  <si>
    <t>dle tabulky ostatních výrobků - OV/43 1 =1.000 [A] 
Celkem 1=1.000 [B]</t>
  </si>
  <si>
    <t>sprchová zástěna včetně dveří - dle specifikace v PD - OV/43sprchová zástěna včetně dveří - dle specifikace v PD - OV/43  
sprchová zástěna včetně dveří - dle specifikace v PD - OV/43  
sprchová zástěna včetně dveří - dle specifikace v PD - OV/43  
sprchová zástěna včetně dveří - dle specifikace v PD - OV/43</t>
  </si>
  <si>
    <t>725110811</t>
  </si>
  <si>
    <t>Demontáž klozetů splachovací s nádrží</t>
  </si>
  <si>
    <t>1.PP 18 =18.000 [A] 
1.NP 1+1+2+1+1+2+4 =12.000 [B] 
1-2.NP 2+1+5+2+1+1 =12.000 [C] 
2.NP 3+10+5 =18.000 [D] 
3.NP 1+5+6 =12.000 [E] 
4.NP 3+4 =7.000 [F] 
5.NP 3+6 =9.000 [G] 
6.NP 2 =2.000 [H] 
''Součet  
Celkem 90=90.000 [I]</t>
  </si>
  <si>
    <t>Demontáž klozetů splachovací s nádržíDemontáž klozetů splachovacích s nádrží nebo tlakovým splachovačem  
https://podminky.urs.cz/item/CS_URS_2024_01/725110811  
Demontáž klozetů splachovacích s nádrží nebo tlakovým splachovačem  
https://podminky.urs.cz/item/CS_URS_2024_01/725110811  
Demontáž klozetů splachovacích s nádrží nebo tlakovým splachovačem  
https://podminky.urs.cz/item/CS_URS_2024_01/725110811  
Demontáž klozetů splachovacích s nádrží nebo tlakovým splachovačem  
https://podminky.urs.cz/item/CS_URS_2024_01/725110811</t>
  </si>
  <si>
    <t>725122813</t>
  </si>
  <si>
    <t>Demontáž pisoárových stání s nádrží a jedním záchodkem</t>
  </si>
  <si>
    <t>1.PP 5 =5.000 [A] 
1.NP 2 =2.000 [B] 
2.NP 3 =3.000 [C] 
5.NP 1+1 =2.000 [D] 
''Součet  
Celkem 12=12.000 [E]</t>
  </si>
  <si>
    <t>Demontáž pisoárových stání s nádrží a jedním záchodkemDemontáž pisoárů snádrží a 1 záchodkem  
https://podminky.urs.cz/item/CS_URS_2024_01/725122813  
Demontáž pisoárů snádrží a 1 záchodkem  
https://podminky.urs.cz/item/CS_URS_2024_01/725122813  
Demontáž pisoárů snádrží a 1 záchodkem  
https://podminky.urs.cz/item/CS_URS_2024_01/725122813  
Demontáž pisoárů snádrží a 1 záchodkem  
https://podminky.urs.cz/item/CS_URS_2024_01/725122813</t>
  </si>
  <si>
    <t>725210821</t>
  </si>
  <si>
    <t>Demontáž umyvadel bez výtokových armatur</t>
  </si>
  <si>
    <t>1.PP 16 =16.000 [A] 
1.NP 1+1+1+2+1+1+1+1+1+1+2+4 =17.000 [B] 
1-2.NP 3+1+1+1+1+6+1+2+1 =17.000 [C] 
2.NP 4+11+10 =25.000 [D] 
3.NP 6+5 =11.000 [E] 
4.NP 5+8 =13.000 [F] 
5.NP 3+12+1 =16.000 [G] 
6.NP 2 =2.000 [H] 
''Součet  
Celkem 117=117.000 [I]</t>
  </si>
  <si>
    <t>Demontáž umyvadel bez výtokových armaturDemontáž umyvadel bez výtokových armatur umyvadel  
https://podminky.urs.cz/item/CS_URS_2024_01/725210821  
Demontáž umyvadel bez výtokových armatur umyvadel  
https://podminky.urs.cz/item/CS_URS_2024_01/725210821  
Demontáž umyvadel bez výtokových armatur umyvadel  
https://podminky.urs.cz/item/CS_URS_2024_01/725210821  
Demontáž umyvadel bez výtokových armatur umyvadel  
https://podminky.urs.cz/item/CS_URS_2024_01/725210821</t>
  </si>
  <si>
    <t>725240812</t>
  </si>
  <si>
    <t>Demontáž vaniček sprchových bez výtokových armatur</t>
  </si>
  <si>
    <t>1.PP 2 =2.000 [A] 
1-2.NP 1 =1.000 [B] 
2.NP 2 =2.000 [C] 
3.NP 4 =4.000 [D] 
4.NP 2 =2.000 [E] 
5.NP 2+6 =8.000 [F] 
''Součet  
Celkem 19=19.000 [G]</t>
  </si>
  <si>
    <t>Demontáž vaniček sprchových bez výtokových armaturDemontáž sprchových kabin a vaniček bez výtokových armatur vaniček  
https://podminky.urs.cz/item/CS_URS_2024_01/725240812  
Demontáž sprchových kabin a vaniček bez výtokových armatur vaniček  
https://podminky.urs.cz/item/CS_URS_2024_01/725240812  
Demontáž sprchových kabin a vaniček bez výtokových armatur vaniček  
https://podminky.urs.cz/item/CS_URS_2024_01/725240812  
Demontáž sprchových kabin a vaniček bez výtokových armatur vaniček  
https://podminky.urs.cz/item/CS_URS_2024_01/725240812</t>
  </si>
  <si>
    <t>725244904</t>
  </si>
  <si>
    <t>Montáž sprchových dveří</t>
  </si>
  <si>
    <t>Montáž sprchových dveříSprchové dveře a zástěny montáž sprchových dveří  
https://podminky.urs.cz/item/CS_URS_2024_01/725244904  
Sprchové dveře a zástěny montáž sprchových dveří  
https://podminky.urs.cz/item/CS_URS_2024_01/725244904  
Sprchové dveře a zástěny montáž sprchových dveří  
https://podminky.urs.cz/item/CS_URS_2024_01/725244904  
Sprchové dveře a zástěny montáž sprchových dveří  
https://podminky.urs.cz/item/CS_URS_2024_01/725244904</t>
  </si>
  <si>
    <t>725244905</t>
  </si>
  <si>
    <t>Montáž zástěny sprchové bezdveřové</t>
  </si>
  <si>
    <t>Montáž zástěny sprchové bezdveřovéSprchové dveře a zástěny montáž sprchové zástěny bezdveřové (pevná stěna)  
https://podminky.urs.cz/item/CS_URS_2024_01/725244905  
Sprchové dveře a zástěny montáž sprchové zástěny bezdveřové (pevná stěna)  
https://podminky.urs.cz/item/CS_URS_2024_01/725244905  
Sprchové dveře a zástěny montáž sprchové zástěny bezdveřové (pevná stěna)  
https://podminky.urs.cz/item/CS_URS_2024_01/725244905  
Sprchové dveře a zástěny montáž sprchové zástěny bezdveřové (pevná stěna)  
https://podminky.urs.cz/item/CS_URS_2024_01/725244905</t>
  </si>
  <si>
    <t>725244906</t>
  </si>
  <si>
    <t>Montáž zástěny sprchové do niky</t>
  </si>
  <si>
    <t>dle tabulky ostatních výrobků - OV/13 1 =1.000 [A] 
dle tabulky ostatních výrobků - OV/14 1 =1.000 [B] 
dle tabulky ostatních výrobků - OV/17 1 =1.000 [C] 
dle tabulky ostatních výrobků - OV/18 1 =1.000 [D] 
dle tabulky ostatních výrobků - OV/43 1 =1.000 [E] 
''Součet  
Celkem 5=5.000 [F]</t>
  </si>
  <si>
    <t>Montáž zástěny sprchové do nikySprchové dveře a zástěny montáž sprchové zástěny do niky  
https://podminky.urs.cz/item/CS_URS_2024_01/725244906  
Sprchové dveře a zástěny montáž sprchové zástěny do niky  
https://podminky.urs.cz/item/CS_URS_2024_01/725244906  
Sprchové dveře a zástěny montáž sprchové zástěny do niky  
https://podminky.urs.cz/item/CS_URS_2024_01/725244906  
Sprchové dveře a zástěny montáž sprchové zástěny do niky  
https://podminky.urs.cz/item/CS_URS_2024_01/725244906</t>
  </si>
  <si>
    <t>725291668</t>
  </si>
  <si>
    <t>Montáž madla invalidního rovného</t>
  </si>
  <si>
    <t>Montáž madla invalidního rovnéhoMontáž doplňků zařízení koupelen a záchodů madla invalidního rovného  
https://podminky.urs.cz/item/CS_URS_2024_01/725291668  
Montáž doplňků zařízení koupelen a záchodů madla invalidního rovného  
https://podminky.urs.cz/item/CS_URS_2024_01/725291668  
Montáž doplňků zařízení koupelen a záchodů madla invalidního rovného  
https://podminky.urs.cz/item/CS_URS_2024_01/725291668  
Montáž doplňků zařízení koupelen a záchodů madla invalidního rovného  
https://podminky.urs.cz/item/CS_URS_2024_01/725291668</t>
  </si>
  <si>
    <t>725291670</t>
  </si>
  <si>
    <t>Montáž madla invalidního krakorcového sklopného</t>
  </si>
  <si>
    <t>Montáž madla invalidního krakorcového sklopnéhoMontáž doplňků zařízení koupelen a záchodů madla invalidního krakorcového sklopného  
https://podminky.urs.cz/item/CS_URS_2024_01/725291670  
Montáž doplňků zařízení koupelen a záchodů madla invalidního krakorcového sklopného  
https://podminky.urs.cz/item/CS_URS_2024_01/725291670  
Montáž doplňků zařízení koupelen a záchodů madla invalidního krakorcového sklopného  
https://podminky.urs.cz/item/CS_URS_2024_01/725291670  
Montáž doplňků zařízení koupelen a záchodů madla invalidního krakorcového sklopného  
https://podminky.urs.cz/item/CS_URS_2024_01/725291670</t>
  </si>
  <si>
    <t>725291673</t>
  </si>
  <si>
    <t>Montáž madla podpěrného do zdi</t>
  </si>
  <si>
    <t>Montáž madla podpěrného do zdiMontáž doplňků zařízení koupelen a záchodů madla podpěrného do zdi  
https://podminky.urs.cz/item/CS_URS_2024_01/725291673  
Montáž doplňků zařízení koupelen a záchodů madla podpěrného do zdi  
https://podminky.urs.cz/item/CS_URS_2024_01/725291673  
Montáž doplňků zařízení koupelen a záchodů madla podpěrného do zdi  
https://podminky.urs.cz/item/CS_URS_2024_01/725291673  
Montáž doplňků zařízení koupelen a záchodů madla podpěrného do zdi  
https://podminky.urs.cz/item/CS_URS_2024_01/725291673</t>
  </si>
  <si>
    <t>725310821</t>
  </si>
  <si>
    <t>Demontáž dřez jednoduchý na ocelové konzole bez výtokových armatur</t>
  </si>
  <si>
    <t>1-2.NP 1+1 =2.000 [A] 
2.NP 2+1 =3.000 [B] 
4.NP 1 =1.000 [C] 
''Součet  
Celkem 6=6.000 [D]</t>
  </si>
  <si>
    <t>Demontáž dřez jednoduchý na ocelové konzole bez výtokových armaturDemontáž dřezů jednodílných bez výtokových armatur na konzolách  
https://podminky.urs.cz/item/CS_URS_2024_01/725310821  
Demontáž dřezů jednodílných bez výtokových armatur na konzolách  
https://podminky.urs.cz/item/CS_URS_2024_01/725310821  
Demontáž dřezů jednodílných bez výtokových armatur na konzolách  
https://podminky.urs.cz/item/CS_URS_2024_01/725310821  
Demontáž dřezů jednodílných bez výtokových armatur na konzolách  
https://podminky.urs.cz/item/CS_URS_2024_01/725310821</t>
  </si>
  <si>
    <t>725330820</t>
  </si>
  <si>
    <t>Demontáž výlevka diturvitová</t>
  </si>
  <si>
    <t>2.NP 1 =1.000 [A] 
Celkem 1=1.000 [B]</t>
  </si>
  <si>
    <t>Demontáž výlevka diturvitováDemontáž výlevek bez výtokových armatur a bez nádrže a splachovacího potrubí diturvitových  
https://podminky.urs.cz/item/CS_URS_2024_01/725330820  
Demontáž výlevek bez výtokových armatur a bez nádrže a splachovacího potrubí diturvitových  
https://podminky.urs.cz/item/CS_URS_2024_01/725330820  
Demontáž výlevek bez výtokových armatur a bez nádrže a splachovacího potrubí diturvitových  
https://podminky.urs.cz/item/CS_URS_2024_01/725330820  
Demontáž výlevek bez výtokových armatur a bez nádrže a splachovacího potrubí diturvitových  
https://podminky.urs.cz/item/CS_URS_2024_01/725330820</t>
  </si>
  <si>
    <t>725829132</t>
  </si>
  <si>
    <t>Montáž baterie umyvadlové stojánkové automatické senzorové ostatní typ</t>
  </si>
  <si>
    <t>Montáž baterie umyvadlové stojánkové automatické senzorové ostatní typBaterie umyvadlové montáž ostatních typů stojánkových automatických senzorových  
https://podminky.urs.cz/item/CS_URS_2024_01/725829132  
Baterie umyvadlové montáž ostatních typů stojánkových automatických senzorových  
https://podminky.urs.cz/item/CS_URS_2024_01/725829132  
Baterie umyvadlové montáž ostatních typů stojánkových automatických senzorových  
https://podminky.urs.cz/item/CS_URS_2024_01/725829132  
Baterie umyvadlové montáž ostatních typů stojánkových automatických senzorových  
https://podminky.urs.cz/item/CS_URS_2024_01/725829132</t>
  </si>
  <si>
    <t>725869101</t>
  </si>
  <si>
    <t>Montáž zápachových uzávěrek umyvadlových do DN 40</t>
  </si>
  <si>
    <t>Montáž zápachových uzávěrek umyvadlových do DN 40Zápachové uzávěrky zařizovacích předmětů montáž zápachových uzávěrek umyvadlových do DN 40  
https://podminky.urs.cz/item/CS_URS_2024_01/725869101  
Zápachové uzávěrky zařizovacích předmětů montáž zápachových uzávěrek umyvadlových do DN 40  
https://podminky.urs.cz/item/CS_URS_2024_01/725869101  
Zápachové uzávěrky zařizovacích předmětů montáž zápachových uzávěrek umyvadlových do DN 40  
https://podminky.urs.cz/item/CS_URS_2024_01/725869101  
Zápachové uzávěrky zařizovacích předmětů montáž zápachových uzávěrek umyvadlových do DN 40  
https://podminky.urs.cz/item/CS_URS_2024_01/725869101</t>
  </si>
  <si>
    <t>C_01</t>
  </si>
  <si>
    <t>Madlo nástěnné levé</t>
  </si>
  <si>
    <t>Madlo nástěnné levéPoznámka k položce:  
890x630x110mm nerez lesk  
Poznámka k položce:  
890x630x110mm nerez lesk  
Poznámka k položce:  
890x630x110mm nerez lesk  
Poznámka k položce:  
890x630x110mm nerez lesk</t>
  </si>
  <si>
    <t>C_01L</t>
  </si>
  <si>
    <t>Madlo nástěnné levéPoznámka k položce:  
890x630x110mm nerez brus  
Poznámka k položce:  
890x630x110mm nerez brus  
Poznámka k položce:  
890x630x110mm nerez brus  
Poznámka k položce:  
890x630x110mm nerez brus</t>
  </si>
  <si>
    <t>C_01P</t>
  </si>
  <si>
    <t>Madlo nástěnné pravé</t>
  </si>
  <si>
    <t>Madlo nástěnné pravéPoznámka k položce:  
890x630x110mm nerez brus  
Poznámka k položce:  
890x630x110mm nerez brus  
Poznámka k položce:  
890x630x110mm nerez brus  
Poznámka k položce:  
890x630x110mm nerez brus</t>
  </si>
  <si>
    <t>C_02</t>
  </si>
  <si>
    <t>Madlo pevné, nerez brus</t>
  </si>
  <si>
    <t>Madlo pevné, nerez brusPoznámka k položce:  
700mm nerez brus  
Poznámka k položce:  
700mm nerez brus  
Poznámka k položce:  
700mm nerez brus  
Poznámka k položce:  
700mm nerez brus</t>
  </si>
  <si>
    <t>C_03</t>
  </si>
  <si>
    <t>Madlo pevné, nerez lesk</t>
  </si>
  <si>
    <t>Madlo pevné, nerez leskPoznámka k položce:  
829x250x100mm nerez brus  
Poznámka k položce:  
829x250x100mm nerez brus  
Poznámka k položce:  
829x250x100mm nerez brus  
Poznámka k položce:  
829x250x100mm nerez brus</t>
  </si>
  <si>
    <t>C_04</t>
  </si>
  <si>
    <t>Madlo sklopné, nerez lesk</t>
  </si>
  <si>
    <t>Madlo sklopné, nerez leskPoznámka k položce:  
829x250x100mm nerez brus  
Poznámka k položce:  
829x250x100mm nerez brus  
Poznámka k položce:  
829x250x100mm nerez lesk  
Poznámka k položce:  
829x250x100mm nerez lesk</t>
  </si>
  <si>
    <t>C_13</t>
  </si>
  <si>
    <t>Dělící stěna pisoárů, lakované bezpečnostní sklo</t>
  </si>
  <si>
    <t>dodávka a montáž 9 =9.000 [A] 
Celkem  9=9.000 [B]</t>
  </si>
  <si>
    <t>Dělící stěna pisoárů, lakované bezpečnostní skloPoznámka k položce:  
754x432mm hliníkové kotvící prvky, lakované bezpečnostní sklo  
Poznámka k položce:  
754x432mm hliníkové kotvící prvky, lakované bezpečnostní sklo  
Poznámka k položce:  
754x432mm hliníkové kotvící prvky, lakované bezpečnostní sklo  
Poznámka k položce:  
754x432mm hliníkové kotvící prvky, lakované bezpečnostní sklo</t>
  </si>
  <si>
    <t>C_19</t>
  </si>
  <si>
    <t>sprchové dveře otočné levé, bezrámové, atypický rozměr</t>
  </si>
  <si>
    <t>sprchové dveře otočné levé, bezrámové, atypický rozměrPoznámka k položce:  
výška 2100mm šířka 1255mm chrom, sklo čiré  
Poznámka k položce:  
výška 2100mm šířka 1255mm chrom, sklo čiré  
Poznámka k položce:  
výška 2100mm šířka 1255mm chrom, sklo čiré  
Poznámka k položce:  
výška 2100mm šířka 1255mm chrom, sklo čiré</t>
  </si>
  <si>
    <t>C_20</t>
  </si>
  <si>
    <t>Sada pro nouzovou signalizaci - signální tahové tlačítko FAP 3002</t>
  </si>
  <si>
    <t>dodávka a montáž 5=5.000 [A] 
Celkem 5=5.000 [B]</t>
  </si>
  <si>
    <t>Sada pro nouzovou signalizaci - signální tahové tlačítko FAP 3002Poznámka k položce:  
80x80mm plast  
Poznámka k položce:  
80x80mm plast  
Poznámka k položce:  
80x80mm plast  
Poznámka k položce:  
80x80mm plast</t>
  </si>
  <si>
    <t>C_21</t>
  </si>
  <si>
    <t>Sada pro nouzovou signalizaci - resetovací tlačítko FAP 2001</t>
  </si>
  <si>
    <t>Sada pro nouzovou signalizaci - resetovací tlačítko FAP 2001Poznámka k položce:  
80x80mm plast  
Poznámka k položce:  
80x80mm plast  
Poznámka k položce:  
80x80mm plast  
Poznámka k položce:  
80x80mm plast</t>
  </si>
  <si>
    <t>C_23</t>
  </si>
  <si>
    <t>skleněné sanitární příčky z bezpečnostního skla tl. 10 mm s přední stěnou s dveřmi bez nožiček v kombinaci s hliníkovým kováním a profilací. Nosný hliníkový pro</t>
  </si>
  <si>
    <t>skleněné sanitární příčky z bezpečnostního skla tl. 10 mm s přední stěnou s dveřmi bez nožiček v kombinaci s hliníkovým kováním a profilací. Nosný hliníkový profil je skryt uvnitř kabinky. Barevnost s</t>
  </si>
  <si>
    <t>skleněné sanitární příčky z bezpečnostního skla tl. 10 mm s přední stěnou s dveřmi bez nožiček v kombinaci s hliníkovým kováním a profilací. Nosný hliníkový profil je skryt uvnitř kabinky. Barevnost sPoznámka k položce:  
výška 2100mm šířka různá dle umístění hliník, lakované bezpečnostní sklo  
Poznámka k položce:  
výška 2100mm šířka různá dle umístění hliník, lakované bezpečnostní sklo  
Poznámka k položce:  
výška 2100mm šířka různá dle umístění hliník, lakované bezpečnostní sklo  
Poznámka k položce:  
výška 2100mm šířka různá dle umístění hliník, lakované bezpečnostní sklo</t>
  </si>
  <si>
    <t>C_26</t>
  </si>
  <si>
    <t>madlo se zádovou opěrkou k WC, snímatelné.</t>
  </si>
  <si>
    <t>madlo se zádovou opěrkou k WC, snímatelné.Poznámka k položce:  
543x180x140mm nerez brus polyuretan  
Poznámka k položce:  
543x180x140mm nerez brus polyuretan  
Poznámka k položce:  
543x180x140mm nerez brus polyuretan  
Poznámka k položce:  
543x180x140mm nerez brus polyuretan</t>
  </si>
  <si>
    <t>ovládací tlačítko WC, bezrámečkové, v úrovni obkladu, povlak easy-to-clean</t>
  </si>
  <si>
    <t>ovládací tlačítko WC, bezrámečkové, v úrovni obkladu, povlak easy-to-cleanPoznámka k položce:  
184x114mm nerezová ocel kartáčovaná</t>
  </si>
  <si>
    <t>oddálené ovládání WC, bezrámečkové, v úrovni obkladu, povlak easy-to-clean</t>
  </si>
  <si>
    <t>oddálené ovládání WC, bezrámečkové, v úrovni obkladu, povlak easy-to-cleanPoznámka k položce:  
112x50mm nerezová ocel kártáčovaná  
Poznámka k položce:  
112x50mm nerezová ocel kártáčovaná  
Poznámka k položce:  
112x50mm nerezová ocel kártáčovaná  
Poznámka k položce:  
112x50mm nerezová ocel kártáčovaná</t>
  </si>
  <si>
    <t>726191011</t>
  </si>
  <si>
    <t>Ovládací tlačítko WC pro montáž do předstěnových konstrukcí</t>
  </si>
  <si>
    <t>Ovládací tlačítko WC pro montáž do předstěnových konstrukcíOstatní příslušenství instalačních systémů montáž ovládacích tlačítek k WC  
https://podminky.urs.cz/item/CS_URS_2024_01/726191011  
Ostatní příslušenství instalačních systémů montáž ovládacích tlačítek k WC  
https://podminky.urs.cz/item/CS_URS_2024_01/726191011  
Ostatní příslušenství instalačních systémů montáž ovládacích tlačítek k WC  
https://podminky.urs.cz/item/CS_URS_2024_01/726191011  
Ostatní příslušenství instalačních systémů montáž ovládacích tlačítek k WC  
https://podminky.urs.cz/item/CS_URS_2024_01/726191011</t>
  </si>
  <si>
    <t>1125</t>
  </si>
  <si>
    <t>R9517</t>
  </si>
  <si>
    <t>Ovládací tlačítko WC plastové</t>
  </si>
  <si>
    <t>Ovládací tlačítko WC plastovéOvládací tlačítko pro dvě množství vody, pevný plast s povrchovou úpravou proti poškrábání, hranatý tvar, vestavné do obkladu.</t>
  </si>
  <si>
    <t>761</t>
  </si>
  <si>
    <t>Konstrukce prosvětlovací</t>
  </si>
  <si>
    <t>76181111R</t>
  </si>
  <si>
    <t>Strop deskový skleněný pochozí - dle specifikace v PD</t>
  </si>
  <si>
    <t>'Stropy ST10 - 6.NP  
dle tabulky skladeb - stropy - ST/10 21.65 =21.650 [A] 
Celkem 21.65=21.650 [B]</t>
  </si>
  <si>
    <t>Strop deskový skleněný pochozí - dle specifikace v PDStrop deskový skleněný pochozí - včetně nosníků z uzavřených ocelových profilů  
Strop deskový skleněný pochozí - včetně nosníků z uzavřených ocelových profilů  
Strop deskový skleněný pochozí - včetně nosníků z uzavřených ocelových profilů  
Strop deskový skleněný pochozí - včetně nosníků z uzavřených ocelových profilů</t>
  </si>
  <si>
    <t>76181112R</t>
  </si>
  <si>
    <t>Strop deskový skleněný nepochozí - dle specifikace v PD</t>
  </si>
  <si>
    <t>'Stropy ST12 - 1.NP  
dle tabulky skladeb - stropy - ST/12 1.22*4.97 =6.063 [A] 
''Stropy ST12 - 2.NP  
6.19+17.87+20.24 =44.300 [B] 
''Stropy ST12 - 7.NP  
15.78 =15.780 [C] 
''Mezisoučet  
''Součet  
Celkem 66.143=66.143 [D]</t>
  </si>
  <si>
    <t>Strop deskový skleněný nepochozí - dle specifikace v PDStrop deskový skleněný pochozí - včetně nosníků z uzavřených ocelových profilů  
Strop deskový skleněný pochozí - včetně nosníků z uzavřených ocelových profilů  
Strop deskový skleněný pochozí - včetně nosníků z uzavřených ocelových profilů  
Strop deskový skleněný pochozí - včetně nosníků z uzavřených ocelových profilů</t>
  </si>
  <si>
    <t>998761104</t>
  </si>
  <si>
    <t>Přesun hmot tonážní pro konstrukce prosvětlovací v objektech v přes 24 do 36 m</t>
  </si>
  <si>
    <t>Přesun hmot tonážní pro konstrukce prosvětlovací v objektech v přes 24 do 36 mPřesun hmot pro konstrukce prosvětlovací stanovený z hmotnosti přesunovaného materiálu vodorovná dopravní vzdálenost do 50 m základní v objektech výšky přes 24 do 36 m  
https://podminky.urs.cz/item/CS_URS_2024_01/998761104  
Přesun hmot pro konstrukce prosvětlovací stanovený z hmotnosti přesunovaného materiálu vodorovná dopravní vzdálenost do 50 m základní v objektech výšky přes 24 do 36 m  
https://podminky.urs.cz/item/CS_URS_2024_01/998761104  
Přesun hmot pro konstrukce prosvětlovací stanovený z hmotnosti přesunovaného materiálu vodorovná dopravní vzdálenost do 50 m základní v objektech výšky přes 24 do 36 m  
https://podminky.urs.cz/item/CS_URS_2024_01/998761104  
Přesun hmot pro konstrukce prosvětlovací stanovený z hmotnosti přesunovaného materiálu vodorovná dopravní vzdálenost do 50 m základní v objektech výšky přes 24 do 36 m  
https://podminky.urs.cz/item/CS_URS_2024_01/998761104</t>
  </si>
  <si>
    <t>762</t>
  </si>
  <si>
    <t>Konstrukce tesařské</t>
  </si>
  <si>
    <t>60722259</t>
  </si>
  <si>
    <t>deska dřevotřísková surová 2070x2800mm tl 38mm</t>
  </si>
  <si>
    <t>''dle tabulky skladeb - podlahy - P/07' P07  
59.67*1.08 Přepočtené koeficientem množství =64.444 [A] 
Celkem 64.444=64.444 [B]</t>
  </si>
  <si>
    <t>deska dřevotřísková surová 2070x2800mm tl 38mmdeska dřevotřísková surová 2070x2800mm tl 38mm  
deska dřevotřísková surová 2070x2800mm tl 38mm  
deska dřevotřísková surová 2070x2800mm tl 38mm  
deska dřevotřísková surová 2070x2800mm tl 38mm</t>
  </si>
  <si>
    <t>61223303</t>
  </si>
  <si>
    <t>I-nosník velký 60x100mm výška 240mm impregnovaný</t>
  </si>
  <si>
    <t>214.812*1.05 Přepočtené koeficientem množství =225.553 [A] 
Celkem 225.553=225.553 [B]</t>
  </si>
  <si>
    <t>I-nosník velký 60x100mm výška 240mm impregnovanýI-nosník velký 60x100mm výška 240mm impregnovaný  
I-nosník velký 60x100mm výška 240mm impregnovaný  
I-nosník velký 60x100mm výška 240mm impregnovaný  
I-nosník velký 60x100mm výška 240mm impregnovaný</t>
  </si>
  <si>
    <t>762512245</t>
  </si>
  <si>
    <t>Montáž podlahové kce podkladové z desek dřevotřískových nebo cementotřískových šroubovaných na dřevo</t>
  </si>
  <si>
    <t>Montáž podlahové kce podkladové z desek dřevotřískových nebo cementotřískových šroubovaných na dřevoPodlahové konstrukce podkladové montáž zdesek dřevotřískových, dřevoštěpkových nebo cementotřískových na podklad dřevěný šroubováním  
https://podminky.urs.cz/item/CS_URS_2024_01/762512245  
Podlahové konstrukce podkladové montáž zdesek dřevotřískových, dřevoštěpkových nebo cementotřískových na podklad dřevěný šroubováním  
https://podminky.urs.cz/item/CS_URS_2024_01/762512245  
Podlahové konstrukce podkladové montáž zdesek dřevotřískových, dřevoštěpkových nebo cementotřískových na podklad dřevěný šroubováním  
https://podminky.urs.cz/item/CS_URS_2024_01/762512245  
Podlahové konstrukce podkladové montáž zdesek dřevotřískových, dřevoštěpkových nebo cementotřískových na podklad dřevěný šroubováním  
https://podminky.urs.cz/item/CS_URS_2024_01/762512245</t>
  </si>
  <si>
    <t>762512261</t>
  </si>
  <si>
    <t>Montáž podlahové kce podkladového roštu</t>
  </si>
  <si>
    <t>''dle tabulky skladeb - podlahy - P/07' P07*3,6  
Celkem 214.812=214.812 [A]</t>
  </si>
  <si>
    <t>Montáž podlahové kce podkladového roštuPodlahové konstrukce podkladové montáž roštu podkladového  
https://podminky.urs.cz/item/CS_URS_2024_01/762512261  
Podlahové konstrukce podkladové montáž roštu podkladového  
https://podminky.urs.cz/item/CS_URS_2024_01/762512261  
Podlahové konstrukce podkladové montáž roštu podkladového  
https://podminky.urs.cz/item/CS_URS_2024_01/762512261  
Podlahové konstrukce podkladové montáž roštu podkladového  
https://podminky.urs.cz/item/CS_URS_2024_01/762512261</t>
  </si>
  <si>
    <t>762522811</t>
  </si>
  <si>
    <t>Demontáž podlah s polštáři z prken tloušťky do 32 mm</t>
  </si>
  <si>
    <t>''dle tabulky skladeb - bouraných konstrukcí - SB/18' SB18  
'''dle tabulky skladeb - bouraných konstrukcí - SB/56' SB56  
'''dle tabulky skladeb - bouraných konstrukcí - SB/56a' SB56a  
'''dle tabulky skladeb - bouraných konstrukcí - SB/57' SB57  
'''dle tabulky skladeb - bouraných konstrukcí - SB/57a' SB57a  
'''dle tabulky skladeb - bouraných konstrukcí - SB/58' SB58  
''skladba - bourání - SB/102 - 7.NP  
dle tabulky skladeb - bouraných konstrukcí - SB/102 16.02 =16.020 [A] 
''Součet  
Celkem 662.934=662.934 [B]</t>
  </si>
  <si>
    <t>Demontáž podlah s polštáři z prken tloušťky do 32 mmDemontáž podlah s polštáři z prken tl. do 32 mm  
https://podminky.urs.cz/item/CS_URS_2024_01/762522811  
Demontáž podlah s polštáři z prken tl. do 32 mm  
https://podminky.urs.cz/item/CS_URS_2024_01/762522811  
Demontáž podlah s polštáři z prken tl. do 32 mm  
https://podminky.urs.cz/item/CS_URS_2024_01/762522811  
Demontáž podlah s polštáři z prken tl. do 32 mm  
https://podminky.urs.cz/item/CS_URS_2024_01/762522811</t>
  </si>
  <si>
    <t>762526811</t>
  </si>
  <si>
    <t>Demontáž podlah z dřevotřísky, překližky, sololitu tloušťky do 20 mm bez polštářů</t>
  </si>
  <si>
    <t>''dle tabulky skladeb - bouraných konstrukcí - SB/12' SB12  
dle tabulky skladeb - bouraných konstrukcí - SB/21 9.27-1.9*1.95 =5.565 [A] 
''skladba - bourání - SB/54 - 2.NP  
dle tabulky skladeb - bouraných konstrukcí - SB/54 136.55+22.25 =158.800 [B] 
''Součet  
Celkem 185.215=185.215 [C]</t>
  </si>
  <si>
    <t>Demontáž podlah z dřevotřísky, překližky, sololitu tloušťky do 20 mm bez polštářůDemontáž podlah z desek dřevotřískových, překližkových, sololitových tl. do 20 mm bez polštářů  
https://podminky.urs.cz/item/CS_URS_2024_01/762526811  
Demontáž podlah z desek dřevotřískových, překližkových, sololitových tl. do 20 mm bez polštářů  
https://podminky.urs.cz/item/CS_URS_2024_01/762526811  
Demontáž podlah z desek dřevotřískových, překližkových, sololitových tl. do 20 mm bez polštářů  
https://podminky.urs.cz/item/CS_URS_2024_01/762526811  
Demontáž podlah z desek dřevotřískových, překližkových, sololitových tl. do 20 mm bez polštářů  
https://podminky.urs.cz/item/CS_URS_2024_01/762526811</t>
  </si>
  <si>
    <t>998762104</t>
  </si>
  <si>
    <t>Přesun hmot tonážní pro kce tesařské v objektech v přes 24 do 36 m</t>
  </si>
  <si>
    <t>Přesun hmot tonážní pro kce tesařské v objektech v přes 24 do 36 mPřesun hmot pro konstrukce tesařské stanovený zhmotnosti přesunovaného materiálu vodorovná dopravní vzdálenost do 50 m v objektech výšky přes 24 do 36 m  
https://podminky.urs.cz/item/CS_URS_2024_01/998762104  
Přesun hmot pro konstrukce tesařské stanovený zhmotnosti přesunovaného materiálu vodorovná dopravní vzdálenost do 50 m v objektech výšky přes 24 do 36 m  
https://podminky.urs.cz/item/CS_URS_2024_01/998762104  
Přesun hmot pro konstrukce tesařské stanovený zhmotnosti přesunovaného materiálu vodorovná dopravní vzdálenost do 50 m v objektech výšky přes 24 do 36 m  
https://podminky.urs.cz/item/CS_URS_2024_01/998762104  
Přesun hmot pro konstrukce tesařské stanovený zhmotnosti přesunovaného materiálu vodorovná dopravní vzdálenost do 50 m v objektech výšky přes 24 do 36 m  
https://podminky.urs.cz/item/CS_URS_2024_01/998762104</t>
  </si>
  <si>
    <t>763</t>
  </si>
  <si>
    <t>Konstrukce suché výstavby</t>
  </si>
  <si>
    <t>59030714</t>
  </si>
  <si>
    <t>dvířka revizní jednokřídlá s automatickým zámkem 600x600mm</t>
  </si>
  <si>
    <t>dvířka revizní jednokřídlá s automatickým zámkem 600x600mmdvířka revizní jednokřídlá s automatickým zámkem 600x600mm  
dvířka revizní jednokřídlá s automatickým zámkem 600x600mm  
dvířka revizní jednokřídlá s automatickým zámkem 600x600mm  
dvířka revizní jednokřídlá s automatickým zámkem 600x600mm</t>
  </si>
  <si>
    <t>763111311</t>
  </si>
  <si>
    <t>SDK příčka tl 75 mm profil CW+UW 50 desky 1xA 12,5 s izolací EI 30 Rw do 45 dB</t>
  </si>
  <si>
    <t>'skladba - stěny - S/17 - 2.NP  
dle tabulky skladeb - stěny - S/17 4.17*3.855-0.8*2.1 =14.395 [A] 
''skladba - stěny - S/17 - 5.NP  
(3.05-1.05)*(2.08+1.25+0.205+1.27+0.94)-0.6*(1.97-1.05) =10.938 [B] 
''Součet  
Celkem 25.333=25.333 [C]</t>
  </si>
  <si>
    <t>SDK příčka tl 75 mm profil CW+UW 50 desky 1xA 12,5 s izolací EI 30 Rw do 45 dBPříčka ze sádrokartonových desek s nosnou konstrukcí zjednoduchých ocelových profilů UW, CW jednoduše opláštěná deskou standardní A tl. 12,5 mm, příčka tl. 75 mm, profil 50, s izolací, EI 30, Rw do 45 dB  
https://podminky.urs.cz/item/CS_URS_2024_01/763111311  
Příčka ze sádrokartonových desek s nosnou konstrukcí zjednoduchých ocelových profilů UW, CW jednoduše opláštěná deskou standardní A tl. 12,5 mm, příčka tl. 75 mm, profil 50, s izolací, EI 30, Rw do 45 dB  
https://podminky.urs.cz/item/CS_URS_2024_01/763111311  
Příčka ze sádrokartonových desek s nosnou konstrukcí zjednoduchých ocelových profilů UW, CW jednoduše opláštěná deskou standardní A tl. 12,5 mm, příčka tl. 75 mm, profil 50, s izolací, EI 30, Rw do 45 dB  
https://podminky.urs.cz/item/CS_URS_2024_01/763111311  
Příčka ze sádrokartonových desek s nosnou konstrukcí zjednoduchých ocelových profilů UW, CW jednoduše opláštěná deskou standardní A tl. 12,5 mm, příčka tl. 75 mm, profil 50, s izolací, EI 30, Rw do 45 dB  
https://podminky.urs.cz/item/CS_URS_2024_01/763111311</t>
  </si>
  <si>
    <t>763111316</t>
  </si>
  <si>
    <t>SDK příčka tl 125 mm profil CW+UW 100 desky 1xA 12,5 s izolací EI 30 Rw do 48 dB</t>
  </si>
  <si>
    <t>'skladba - stěny - S/16 - 1.PP  
dle tabulky skladeb - stěny - S/16 3*(5.62+5.625)-0.9*2.1 =31.845 [A] 
''Mezisoučet  
''skladba - stěny - S/16 - 1.PP - dočasná  
dle tabulky skladeb - stěny - S/16 3*(1+3.9+3.3+4.05+3.3+2*2+4.6*2+1.7*2+3*2+2.3+1.6+3.1+3+14+1.6+8.6+3.4+3.4+4.8)-0.9*2.1*2+10.95*2.8+8.36*2.5 =299.630 [B] 
''skladba - stěny - S/16 - 1.NP - dočasná  
3*(0.8+3.1+1.6+1.6+1.1+1.4+1.2+1+0.8+1.1+1.2+1+1.2+1.1+1.6+1*2+1.3+1*2+1.3+1*2+1.2+0.7+1.3+1.1)-0.6*2.1*11 =84.240 [C] 
''skladba - stěny - S/16 - 1-2.NP - dočasná  
3*(1.3+1.1*2+0.5+1.2+1.6)-0.6*2.1*2 =17.880 [D] 
''skladba - stěny - S/16 - 3.NP - dočasná  
3*(2.55+6.05)-0.9*2.2 =23.820 [E] 
''Mezisoučet  
''Součet  
Celkem 457.415=457.415 [F]</t>
  </si>
  <si>
    <t>SDK příčka tl 125 mm profil CW+UW 100 desky 1xA 12,5 s izolací EI 30 Rw do 48 dBPříčka ze sádrokartonových desek s nosnou konstrukcí zjednoduchých ocelových profilů UW, CW jednoduše opláštěná deskou standardní A tl. 12,5 mm, příčka tl. 125 mm, profil 100, s izolací, EI 30, Rw do 48 dB  
https://podminky.urs.cz/item/CS_URS_2024_01/763111316  
Příčka ze sádrokartonových desek s nosnou konstrukcí zjednoduchých ocelových profilů UW, CW jednoduše opláštěná deskou standardní A tl. 12,5 mm, příčka tl. 125 mm, profil 100, s izolací, EI 30, Rw do 48 dB  
https://podminky.urs.cz/item/CS_URS_2024_01/763111316  
Příčka ze sádrokartonových desek s nosnou konstrukcí zjednoduchých ocelových profilů UW, CW jednoduše opláštěná deskou standardní A tl. 12,5 mm, příčka tl. 125 mm, profil 100, s izolací, EI 30, Rw do 48 dB  
https://podminky.urs.cz/item/CS_URS_2024_01/763111316  
Příčka ze sádrokartonových desek s nosnou konstrukcí zjednoduchých ocelových profilů UW, CW jednoduše opláštěná deskou standardní A tl. 12,5 mm, příčka tl. 125 mm, profil 100, s izolací, EI 30, Rw do 48 dB  
https://podminky.urs.cz/item/CS_URS_2024_01/763111316</t>
  </si>
  <si>
    <t>763111331</t>
  </si>
  <si>
    <t>SDK příčka tl 75 mm profil CW+UW 50 desky 1xH2 12,5 s izolací EI 30 Rw do 45 dB</t>
  </si>
  <si>
    <t>'skladba - stěny - S/34 - 5.NP  
dle tabulky skladeb - stěny - S/34 1.05*(2.08+1.25+0.205+1.27+0.94-0.6*2) =4.772 [A] 
Celkem 4.772=4.772 [B]</t>
  </si>
  <si>
    <t>SDK příčka tl 75 mm profil CW+UW 50 desky 1xH2 12,5 s izolací EI 30 Rw do 45 dBPříčka ze sádrokartonových desek s nosnou konstrukcí zjednoduchých ocelových profilů UW, CW jednoduše opláštěná deskou impregnovanou H2 tl. 12,5 mm, příčka tl. 75 mm, profil 50, s izolací, EI 30, Rw do 45 dB  
https://podminky.urs.cz/item/CS_URS_2024_01/763111331  
Příčka ze sádrokartonových desek s nosnou konstrukcí zjednoduchých ocelových profilů UW, CW jednoduše opláštěná deskou impregnovanou H2 tl. 12,5 mm, příčka tl. 75 mm, profil 50, s izolací, EI 30, Rw do 45 dB  
https://podminky.urs.cz/item/CS_URS_2024_01/763111331  
Příčka ze sádrokartonových desek s nosnou konstrukcí zjednoduchých ocelových profilů UW, CW jednoduše opláštěná deskou impregnovanou H2 tl. 12,5 mm, příčka tl. 75 mm, profil 50, s izolací, EI 30, Rw do 45 dB  
https://podminky.urs.cz/item/CS_URS_2024_01/763111331  
Příčka ze sádrokartonových desek s nosnou konstrukcí zjednoduchých ocelových profilů UW, CW jednoduše opláštěná deskou impregnovanou H2 tl. 12,5 mm, příčka tl. 75 mm, profil 50, s izolací, EI 30, Rw do 45 dB  
https://podminky.urs.cz/item/CS_URS_2024_01/763111331</t>
  </si>
  <si>
    <t>763111717</t>
  </si>
  <si>
    <t>SDK příčka základní penetrační nátěr (oboustranně)</t>
  </si>
  <si>
    <t>''dle tabulky skladeb - stěny - S/34' S34  
Celkem 4.772=4.772 [A]</t>
  </si>
  <si>
    <t>SDK příčka základní penetrační nátěr (oboustranně)Příčka ze sádrokartonových desek ostatní konstrukce a práce na příčkách ze sádrokartonových desek základní penetrační nátěr (oboustranný)  
https://podminky.urs.cz/item/CS_URS_2024_01/763111717  
Příčka ze sádrokartonových desek ostatní konstrukce a práce na příčkách ze sádrokartonových desek základní penetrační nátěr (oboustranný)  
https://podminky.urs.cz/item/CS_URS_2024_01/763111717  
Příčka ze sádrokartonových desek ostatní konstrukce a práce na příčkách ze sádrokartonových desek základní penetrační nátěr (oboustranný)  
https://podminky.urs.cz/item/CS_URS_2024_01/763111717  
Příčka ze sádrokartonových desek ostatní konstrukce a práce na příčkách ze sádrokartonových desek základní penetrační nátěr (oboustranný)  
https://podminky.urs.cz/item/CS_URS_2024_01/763111717</t>
  </si>
  <si>
    <t>763111771</t>
  </si>
  <si>
    <t>Příplatek k SDK příčce za rovinnost kvality Q3</t>
  </si>
  <si>
    <t>''dle tabulky skladeb - stěny - S/16' S16  
'''dle tabulky skladeb - stěny - S/17' S17  
''Součet  
Celkem 57.178=57.178 [A]</t>
  </si>
  <si>
    <t>Příplatek k SDK příčce za rovinnost kvality Q3Příčka ze sádrokartonových desek Příplatek kcenám za rovinnost speciální tmelení kvality Q3  
https://podminky.urs.cz/item/CS_URS_2024_01/763111771  
Příčka ze sádrokartonových desek Příplatek kcenám za rovinnost speciální tmelení kvality Q3  
https://podminky.urs.cz/item/CS_URS_2024_01/763111771  
Příčka ze sádrokartonových desek Příplatek kcenám za rovinnost speciální tmelení kvality Q3  
https://podminky.urs.cz/item/CS_URS_2024_01/763111771  
Příčka ze sádrokartonových desek Příplatek kcenám za rovinnost speciální tmelení kvality Q3  
https://podminky.urs.cz/item/CS_URS_2024_01/763111771</t>
  </si>
  <si>
    <t>763111811</t>
  </si>
  <si>
    <t>Demontáž SDK příčky s jednoduchou ocelovou nosnou konstrukcí opláštění jednoduché</t>
  </si>
  <si>
    <t>'skladba - stěny - S/16 - dočasná  
''S16doc  
1.NP 2.99*4.57+3.61*3.86 =27.599 [A] 
''Součet  
Celkem 453.169=453.169 [B]</t>
  </si>
  <si>
    <t>Demontáž SDK příčky s jednoduchou ocelovou nosnou konstrukcí opláštění jednoduchéDemontáž příček ze sádrokartonových desek s nosnou konstrukcí z ocelových profilů jednoduchých, opláštění jednoduché  
https://podminky.urs.cz/item/CS_URS_2024_01/763111811  
Demontáž příček ze sádrokartonových desek s nosnou konstrukcí z ocelových profilů jednoduchých, opláštění jednoduché  
https://podminky.urs.cz/item/CS_URS_2024_01/763111811  
Demontáž příček ze sádrokartonových desek s nosnou konstrukcí z ocelových profilů jednoduchých, opláštění jednoduché  
https://podminky.urs.cz/item/CS_URS_2024_01/763111811  
Demontáž příček ze sádrokartonových desek s nosnou konstrukcí z ocelových profilů jednoduchých, opláštění jednoduché  
https://podminky.urs.cz/item/CS_URS_2024_01/763111811</t>
  </si>
  <si>
    <t>763113313</t>
  </si>
  <si>
    <t>SDK příčka instalační tl 155 - 650 mm zdvojený profil CW+UW 50 desky 2xA 12,5 s izolací EI 60 Rw do 54 dB</t>
  </si>
  <si>
    <t>1.-2.NP 3.15*2.75 =8.663 [A] 
Celkem 8.663=8.663 [B]</t>
  </si>
  <si>
    <t>SDK příčka instalační tl 155 - 650 mm zdvojený profil CW+UW 50 desky 2xA 12,5 s izolací EI 60 Rw do 54 dBPříčka instalační ze sádrokartonových desek s nosnou konstrukcí zezdvojených ocelových profilů UW, CW smezerou, CW profily navzájem spojeny páskem sádry dvojitě opláštěná deskami standardními A tl. 2 x 12,5 mm s izolací, EI 60, Rw do 54 dB, příčka tl. 155 - 650 mm, profil 50  
https://podminky.urs.cz/item/CS_URS_2024_01/763113313  
Příčka instalační ze sádrokartonových desek s nosnou konstrukcí zezdvojených ocelových profilů UW, CW smezerou, CW profily navzájem spojeny páskem sádry dvojitě opláštěná deskami standardními A tl. 2 x 12,5 mm s izolací, EI 60, Rw do 54 dB, příčka tl. 155 - 650 mm, profil 50  
https://podminky.urs.cz/item/CS_URS_2024_01/763113313  
Příčka instalační ze sádrokartonových desek s nosnou konstrukcí zezdvojených ocelových profilů UW, CW smezerou, CW profily navzájem spojeny páskem sádry dvojitě opláštěná deskami standardními A tl. 2 x 12,5 mm s izolací, EI 60, Rw do 54 dB, příčka tl. 155 - 650 mm, profil 50  
https://podminky.urs.cz/item/CS_URS_2024_01/763113313  
Příčka instalační ze sádrokartonových desek s nosnou konstrukcí zezdvojených ocelových profilů UW, CW smezerou, CW profily navzájem spojeny páskem sádry dvojitě opláštěná deskami standardními A tl. 2 x 12,5 mm s izolací, EI 60, Rw do 54 dB, příčka tl. 155 - 650 mm, profil 50  
https://podminky.urs.cz/item/CS_URS_2024_01/763113313</t>
  </si>
  <si>
    <t>763121465</t>
  </si>
  <si>
    <t>SDK stěna předsazená tl 75 mm profil CW+UW 50 desky 2xDFH2 12,5 s izolací EI 45</t>
  </si>
  <si>
    <t>'skladba - stěny - S/08 - 2.NP  
dle tabulky skladeb - stěny - S/08 1.05*(1.785+0.9+0.91)+1.05*1.6+1.05*(1.6+1.105) =8.295 [A] 
''skladba - stěny - S/08 - 3.NP  
1.05*0.92*2+1.05*(1.91+2.52)+1.05*(1.385+0.93) =9.014 [B] 
''skladba - stěny - S/08 - 5.NP  
1.05*1.69+1.05*0.94*2+1.05*1.71+1.05*(1.53+0.94*2+1.1)+1.05*0.735 =11.051 [C] 
''Mezisoučet  
''skladba - stěny - S/09 - 1.NP  
dle tabulky skladeb - stěny - S/09 1.2*(0.97+0.93+1.69+0.915)+1.2*(1.54*2+1.2) =10.542 [D] 
''skladba - stěny - S/10 - 1.NP  
dle tabulky skladeb - stěny - S/10 (2.6-1.2)*(0.97+0.93+1.69)+(3.3-1.2)*0.915+(2.6-1.2)*(1.54*2+1.2) =12.940 [E] 
''skladba - stěny - S/10 - 2.NP  
(3.3-1.05)*1.785+(2.6-1.05)*(0.9+0.91)+(3.3+1.05)*1.6+(2.6-1.05)*(1.6+1.105)+4.17*(2.59+0.53) =30.985 [F] 
''skladba - stěny - S/10 - 3.NP  
(2.6-1.05)*0.92*2+(3.48-1.05)*(1.91+2.52)+(2.6-1.05)*(1.385+0.93) =17.205 [G] 
''skladba - stěny - S/10 - 5.NP  
(3.37-1.05)*1.69+(3.37-1.05)*0.94*2+(3.38-1.05)*1.71+(3.38-1.05)*(1.53+0.94*2+1.1)+(3.38-1.05)*0.735 =24.488 [H] 
''Mezisoučet  
''Součet  
Celkem 124.52=124.520 [I]</t>
  </si>
  <si>
    <t>SDK stěna předsazená tl 75 mm profil CW+UW 50 desky 2xDFH2 12,5 s izolací EI 45Stěna předsazená ze sádrokartonových desek snosnou konstrukcí zocelových profilů CW, UW dvojitě opláštěná deskami protipožárními impregnovanými DFH2 tl. 2 x 12,5 mm s izolací, EI 45, stěna tl. 75 mm, profil 50  
https://podminky.urs.cz/item/CS_URS_2024_01/763121465  
Stěna předsazená ze sádrokartonových desek snosnou konstrukcí zocelových profilů CW, UW dvojitě opláštěná deskami protipožárními impregnovanými DFH2 tl. 2 x 12,5 mm s izolací, EI 45, stěna tl. 75 mm, profil 50  
https://podminky.urs.cz/item/CS_URS_2024_01/763121465  
Stěna předsazená ze sádrokartonových desek snosnou konstrukcí zocelových profilů CW, UW dvojitě opláštěná deskami protipožárními impregnovanými DFH2 tl. 2 x 12,5 mm s izolací, EI 45, stěna tl. 75 mm, profil 50  
https://podminky.urs.cz/item/CS_URS_2024_01/763121465  
Stěna předsazená ze sádrokartonových desek snosnou konstrukcí zocelových profilů CW, UW dvojitě opláštěná deskami protipožárními impregnovanými DFH2 tl. 2 x 12,5 mm s izolací, EI 45, stěna tl. 75 mm, profil 50  
https://podminky.urs.cz/item/CS_URS_2024_01/763121465</t>
  </si>
  <si>
    <t>76312146R</t>
  </si>
  <si>
    <t>SDK stěna předsazená tl 100 mm profil CW+UW 75 desky 2xDFH2 12,5 bez izolace EI 45</t>
  </si>
  <si>
    <t>'skladba - stěny - S/24 - 1.PP  
dle tabulky skladeb - stěny - S/24 (3.02-2.4)*(1.13+1.53)+(3.02-2.4)*4.24 =4.278 [A] 
''skladba - stěny - S/24 - 1.NP  
(2.6-1.2)*0.78+(2.6-1.05)*0.945+(2.12-1.05)*0.84+(2.6-1.2)*(0.975+0.96+0.97)+(3.3-1.2)*(1.955+1.72)+(2.6-1.2)*(0.95*2+1.1)+(2.6-1.2)*(1.9+1.61) =24.354 [B] 
(2.6-1.2)*(0.905+0.9+0.9+0.925)+(3.66-1.2)*2.25+(2.6-1.2)*1.1*2+(3.35-2.25)*0.91+(3.63-2.25)*2.35+(3.62-2.25)*0.96 =19.256 [C] 
''skladba - stěny - S/24 - 1-2.NP  
(2.6-1.05)*1.875+(2.6-1.05)*2.74+(2.6-1.05)*(0.995+0.94+0.94+2.2)+(2.6-1.05)*1.8+(2.6-1.05)*(3.27+0.905+0.94+0.955)+(2.9-1.05)*0.85+(2.9-2.25)*0.72=29.259 [D] 
''skladba - stěny - S/24 - 2.NP  
(2.6-1.05)*1.685+(2.6-1.05)*(0.945*2+0.935)+(3.2-1.05)*0.87+(3.2-1.05)*0.9+(2.6-1.05)*0.885+(2.6-1.05)*(0.915+3.09+1.86)+(3.3-1.05)*2.38 =26.614 [E] 
(2.6-1.05)*(1.13+1.135)+(2.6-1.05)*(0.94+1.12+0.8)+(3.75-1.05)*1.745+(2.6-1.05)*(0.975+1.845)-(0.45*0.71+0.425*0.7+0.435*0.7+0.69*0.7) =15.622 [F] 
(2.6-1.05)*(0.915+0.91) =2.829 [G] 
''skladba - stěny - S/24 - 3.NP  
(3-1.05)*1.045+(3-1.05)*1.06+(2.6-1.05)*0.99+(3.5-1.05)*1.02+(3.5-1.05)*0.99+(3.8-1.05)*1.825+(2.6-1.05)*(0.94+0.92+0.915+1.135+1.96) =24.681 [H] 
''skladba - stěny - S/24 - 4.NP  
(3-1.05)*1.02+(3-1.05)*1.03+(2.6-1.05)*0.97+(3.3-1.05)*1.15+(3.375-1.05)*(1.865+1.885)+(2.6-1.05)*0.945*3+(3.4-1.05)*0.95+(2.6-2.38)*1.02 =23.658 [I] 
''skladba - stěny - S/24 - 5.NP  
(2.94-1.05)*2.08+(2.9-1.05)*0.85+(3.05-1.05)*1.17+(2.97-1.05)*0.875+(2.81-2.1)*0.935+(2.6-1.2)*1.235+(2.6-1.2)*0.925+(3.37-1.05)*1.97 =17.782 [J] 
''skladba - stěny - S/24 - 6.NP  
2.25*0.915+2.25*0.87 =4.016 [K] 
''Mezisoučet  
''skladba - stěny - S/25 - 1.NP  
dle tabulky skladeb - stěny - S/25 1.2*0.78+1.05*0.945+1.05*0.84+2.25*(0.91+2.35+0.96) =12.305 [L] 
''skladba - stěny - S/25 - 1-2.NP  
1.05*1.875+1.05*2.74+1.05*(0.995+0.94+0.94+2.2)+1.05*1.8+1.05*(3.27+0.905+0.94+0.955)+1.05*0.85+2.25*0.725 =20.962 [M] 
''skladba - stěny - S/25 - 2.NP  
1.05*1.685+1.05*(0.945*2+0.935)+1.05*0.87+1.05*0.9+1.05*0.885+1.05*(0.915+3.09+1.86)+1.05*(2.38+1.13+1.135)+1.05*(0.94+1.12+0.8) =21.562 [N] 
1.05*(1.745+0.975+1.845)+1.05*(0.915+0.91) =6.710 [O] 
''skladba - stěny - S/25 - 3.NP  
1.05*1.045+1.05*1.06+1.05*0.99+1.05*1.02+1.05*0.99+1.05*1.825+1.05*(0.94+0.92+0.915+1.135+1.96) =13.440 [P] 
''skladba - stěny - S/25 - 4.NP  
1.05*1.02+1.05*1.03+1.05*0.97+1.05*1.15+1.05*(1.865+1.885+0.945*3+0.95)+2.38*1.02 =14.718 [Q] 
''skladba - stěny - S/25 - 5.NP  
1.05*2.08+1.05*0.85+1.05*1.17+1.05*0.875+2.1*0.935+1.2*(1.235+0.925)+1.05*1.97+2.25*1.1 =14.323 [R] 
''skladba - stěny - S/25 - 6.NP  
1.905*1.82 =3.467 [S] 
''Mezisoučet  
''skladba - stěny - S/26 - 1.NP  
dle tabulky skladeb - stěny - S/26 1.2*(0.975+0.96+0.97)+1.2*(1.955+1.72+0.95*2+1.1)+1.2*(1.9+1.61)+1.2*(0.905+0.9+0.9+0.925)+1.2*2.25+1.2*1.1*2 =25.404 [T] 
''skladba - stěny - S/30 - 1.PP  
dle tabulky skladeb - stěny - S/30 2.4*(1.13+1.53)+2.4*4.24 =16.560 [U] 
''Součet  
Celkem 341.803=341.803 [V]</t>
  </si>
  <si>
    <t>SDK stěna předsazená tl 100 mm profil CW+UW 75 desky 2xDFH2 12,5 bez izolace EI 45Stěna předsazená ze sádrokartonových desek snosnou konstrukcí zocelových profilů CW, UW dvojitě opláštěná deskami protipožárními impregnovanými DFH2 tl. 2 x 12,5 mm bez izolace, EI 45, stěna tl. 100 mm, profil 75  
Stěna předsazená ze sádrokartonových desek snosnou konstrukcí zocelových profilů CW, UW dvojitě opláštěná deskami protipožárními impregnovanými DFH2 tl. 2 x 12,5 mm bez izolace, EI 45, stěna tl. 100 mm, profil 75  
Stěna předsazená ze sádrokartonových desek snosnou konstrukcí zocelových profilů CW, UW dvojitě opláštěná deskami protipožárními impregnovanými DFH2 tl. 2 x 12,5 mm bez izolace, EI 45, stěna tl. 100 mm, profil 75  
Stěna předsazená ze sádrokartonových desek snosnou konstrukcí zocelových profilů CW, UW dvojitě opláštěná deskami protipožárními impregnovanými DFH2 tl. 2 x 12,5 mm bez izolace, EI 45, stěna tl. 100 mm, profil 75</t>
  </si>
  <si>
    <t>763121714</t>
  </si>
  <si>
    <t>SDK stěna předsazená základní penetrační nátěr</t>
  </si>
  <si>
    <t>''dle tabulky skladeb - stěny - S/08' S08  
'''dle tabulky skladeb - stěny - S/09' S09  
'''dle tabulky skladeb - stěny - S/10' S10  
'''dle tabulky skladeb - stěny - S/25' S25  
'''dle tabulky skladeb - stěny - S/26' S26  
'''dle tabulky skladeb - stěny - S/30' S30  
''Součet  
Celkem 284.513=284.513 [A]</t>
  </si>
  <si>
    <t>SDK stěna předsazená základní penetrační nátěrStěna předsazená ze sádrokartonových desek ostatní konstrukce a práce na předsazených stěnách ze sádrokartonových desek základní penetrační nátěr  
https://podminky.urs.cz/item/CS_URS_2024_01/763121714  
Stěna předsazená ze sádrokartonových desek ostatní konstrukce a práce na předsazených stěnách ze sádrokartonových desek základní penetrační nátěr  
https://podminky.urs.cz/item/CS_URS_2024_01/763121714  
Stěna předsazená ze sádrokartonových desek ostatní konstrukce a práce na předsazených stěnách ze sádrokartonových desek základní penetrační nátěr  
https://podminky.urs.cz/item/CS_URS_2024_01/763121714  
Stěna předsazená ze sádrokartonových desek ostatní konstrukce a práce na předsazených stěnách ze sádrokartonových desek základní penetrační nátěr  
https://podminky.urs.cz/item/CS_URS_2024_01/763121714</t>
  </si>
  <si>
    <t>763121761</t>
  </si>
  <si>
    <t>Příplatek k SDK stěně předsazené za rovinnost kvality Q3</t>
  </si>
  <si>
    <t>''dle tabulky skladeb - stěny - S/10' S10  
'''dle tabulky skladeb - stěny - S/24' S24  
''Součet  
Celkem 288.512=288.512 [A]</t>
  </si>
  <si>
    <t>Příplatek k SDK stěně předsazené za rovinnost kvality Q3Stěna předsazená ze sádrokartonových desek Příplatek kcenám za rovinnost kvality speciální tmelení kvality Q3  
https://podminky.urs.cz/item/CS_URS_2024_01/763121761  
Stěna předsazená ze sádrokartonových desek Příplatek kcenám za rovinnost kvality speciální tmelení kvality Q3  
https://podminky.urs.cz/item/CS_URS_2024_01/763121761  
Stěna předsazená ze sádrokartonových desek Příplatek kcenám za rovinnost kvality speciální tmelení kvality Q3  
https://podminky.urs.cz/item/CS_URS_2024_01/763121761  
Stěna předsazená ze sádrokartonových desek Příplatek kcenám za rovinnost kvality speciální tmelení kvality Q3  
https://podminky.urs.cz/item/CS_URS_2024_01/763121761</t>
  </si>
  <si>
    <t>763121811</t>
  </si>
  <si>
    <t>Demontáž SDK předsazené/šachtové stěny s jednoduchou nosnou kcí opláštění jednoduché</t>
  </si>
  <si>
    <t>1.PP 3*(5.52+3.08+2.33*2+4.21*2+1.51*2+3.165+1.505+1.59+1.51) =97.410 [A] 
Celkem 97.41=97.410 [B]</t>
  </si>
  <si>
    <t>Demontáž SDK předsazené/šachtové stěny s jednoduchou nosnou kcí opláštění jednoduchéDemontáž předsazených nebo šachtových stěn ze sádrokartonových desek s nosnou konstrukcí zocelových profilů jednoduchých, opláštění jednoduché  
https://podminky.urs.cz/item/CS_URS_2024_01/763121811  
Demontáž předsazených nebo šachtových stěn ze sádrokartonových desek s nosnou konstrukcí zocelových profilů jednoduchých, opláštění jednoduché  
https://podminky.urs.cz/item/CS_URS_2024_01/763121811  
Demontáž předsazených nebo šachtových stěn ze sádrokartonových desek s nosnou konstrukcí zocelových profilů jednoduchých, opláštění jednoduché  
https://podminky.urs.cz/item/CS_URS_2024_01/763121811  
Demontáž předsazených nebo šachtových stěn ze sádrokartonových desek s nosnou konstrukcí zocelových profilů jednoduchých, opláštění jednoduché  
https://podminky.urs.cz/item/CS_URS_2024_01/763121811</t>
  </si>
  <si>
    <t>763131441</t>
  </si>
  <si>
    <t>SDK podhled desky 2xDF 12,5 bez izolace dvouvrstvá spodní kce profil CD+UD REI 120</t>
  </si>
  <si>
    <t>'Stropy ST02 - 1.PP  
dle tabulky skladeb - stropy - ST/02 56.34+233.51+8.08+38.11+2.92+12.98 =351.940 [A] 
''Stropy ST02 - MP  
4.8+12.49+24.58+17.84+20.67+18.49+16.84+16.24+20.53+17.47+3.19+13.43+11.13+17.01+20.79+3.81+9+5.97+8.9 =263.180 [B] 
''Stropy ST02 - 1.NP  
2.52+3.56+14.97+74.96+42.17+16.83+12.71+1.85+2.68+8.4+1.62 =182.270 [C] 
''Stropy ST02 - 2.NP  
15.42+2.95+2.81+0.67+14.36+10.23+12.11+2.22+1.75+39.44+15.5+5.07+62.52+15.5+4.67+56+9.5+4.48+16.35+11.05+58.78+46.24+3.63+5.72+3.67 =420.640 [D] 
''Stropy ST02 - 3.NP  
16.6+0.98+15.61+28.98+13.57+11.13+3.02+10.59+37.6+15.66+7.78+10.61+19.97+13.8+10.94+2.08+12.51+4.89+6.86+6.03+6+12.55+7.98+6.61+4.73+3.47+3.28+42.1=335.930 [E] 
45.92+3.99 =49.910 [F] 
''Stropy ST02 - 4.NP  
0.95+15.41+15.64+20.3+10.21+36.17+19.83+13.74+6.37+12.6+1.99+5.71+2.86+5.02+56.21+47.91+4.18+7.29 =282.390 [G] 
''Stropy ST02 - 5.NP  
1.46+26.83+26.8+23.1+7.38+2.79+4.13+1.36+7.57+23.07+32.59+13.3+17.79+32.07+43.92+8.18+15.34+5.45+8.54+46.75+23.69+7.97+20.86+7.96+24.04+30.95+30.61=494.500 [H] 
30.51+18.19+13.73+40.96+25+24.9+25.56+36.86+32.38+25.9+25.13+25.19+19.71+19.67+15.69+16.07+14.11 =409.560 [I] 
''Stropy ST02 - 6.NP  
29.87+13.98+17.65+24.77+25.32+36.86+32.38+18.89 =199.720 [J] 
''Mezisoučet  
''Stropy ST09 - MP  
dle tabulky skladeb - stropy - ST/09 5.88+13.87 =19.750 [K] 
''Stropy ST09 - 1.NP  
15.87+12.63 =28.500 [L] 
''Stropy ST09 - 2.NP  
6.51+12.4+23.96 =42.870 [M] 
''Stropy ST09 - 3.NP  
5.74+11.54 =17.280 [N] 
''Stropy ST09 - 4.NP  
6.49+13.43+7.15+23.06 =50.130 [O] 
''Stropy ST09 - 5.NP  
6.21+14.1+25.35 =45.660 [P] 
''Mezisoučet  
''Stropy ST13 - 1.PP  
dle tabulky skladeb - stropy - ST/13 2.92 =2.920 [Q] 
''Stropy ST13 - MP  
18.84-1.22*4.97+18.01 =30.787 [R] 
''Mezisoučet  
''Součet  
Celkem 3227.967=3 227.967 [S]</t>
  </si>
  <si>
    <t>SDK podhled desky 2xDF 12,5 bez izolace dvouvrstvá spodní kce profil CD+UD REI 120Podhled ze sádrokartonových desek dvouvrstvá zavěšená spodní konstrukce zocelových profilů CD,UD dvojitě opláštěná deskami protipožárními DF, tl. 2 x 12,5 mm, bez izolace, REI do 120  
https://podminky.urs.cz/item/CS_URS_2024_01/763131441  
Podhled ze sádrokartonových desek dvouvrstvá zavěšená spodní konstrukce zocelových profilů CD,UD dvojitě opláštěná deskami protipožárními DF, tl. 2 x 12,5 mm, bez izolace, REI do 120  
https://podminky.urs.cz/item/CS_URS_2024_01/763131441  
Podhled ze sádrokartonových desek dvouvrstvá zavěšená spodní konstrukce zocelových profilů CD,UD dvojitě opláštěná deskami protipožárními DF, tl. 2 x 12,5 mm, bez izolace, REI do 120  
https://podminky.urs.cz/item/CS_URS_2024_01/763131441  
Podhled ze sádrokartonových desek dvouvrstvá zavěšená spodní konstrukce zocelových profilů CD,UD dvojitě opláštěná deskami protipožárními DF, tl. 2 x 12,5 mm, bez izolace, REI do 120  
https://podminky.urs.cz/item/CS_URS_2024_01/763131441</t>
  </si>
  <si>
    <t>763131461</t>
  </si>
  <si>
    <t>SDK podhled desky 2xH2 12,5 bez izolace dvouvrstvá spodní kce profil CD+UD</t>
  </si>
  <si>
    <t>'Stropy ST01 - 1.PP  
dle tabulky skladeb - stropy - ST/01 6.72+4.14+3.56+2.79+2.96+8.53+17.96+8.09+12.31+14.99 =82.050 [A] 
''Stropy ST01 - MP  
4.45+1.56+1.7+1.42+1.73+1.2+6.94+1.08+1.08+2.97+6.42+1.12+1.03+1.05+1.54+3.86 =39.150 [B] 
''Stropy ST01 - 1.NP  
1.4+2.02+1.17+11.65+9.95+3.06+1.74+1.73+1.78+1.73+2.19+3.9+1.58+1.56+1.32+1.69+1.69 =50.160 [C] 
''Stropy ST01 - 2.NP  
1.88+2.36+2.49+1.9+1.24+1.66+3.13+2.51+2.04+4.9+1.68+1.68+2.3+1.84+1.64+1.47+1.72+1.75+1.5+5.44+3.34 =48.470 [D] 
''Stropy ST01 - 3.NP  
2.25+3.12+4.17+1.86+1.26+1.09+3.32+1.46+2.26+4.69+3.47+3.47 =32.420 [E] 
''Stropy ST01 - 4.NP  
1.92+3.14+3.15+1.99+1.43+4.2+2.01+2.29+1.55+3.64+2.28+1.47+1.73 =30.800 [F] 
''Stropy ST01 - 5.NP  
3.85+3.2+1.28+1.96+1.1+2.05+2.31+2.13 =17.880 [G] 
''Stropy ST01 - 6.NP  
5.74+5.03+2.73 =13.500 [H] 
''Mezisoučet  
''Součet  
Celkem 314.43=314.430 [I]</t>
  </si>
  <si>
    <t>SDK podhled desky 2xH2 12,5 bez izolace dvouvrstvá spodní kce profil CD+UDPodhled ze sádrokartonových desek dvouvrstvá zavěšená spodní konstrukce zocelových profilů CD,UD dvojitě opláštěná deskami impregnovanou H2, tl. 2 x 12,5 mm, bez izolace  
https://podminky.urs.cz/item/CS_URS_2024_01/763131461  
Podhled ze sádrokartonových desek dvouvrstvá zavěšená spodní konstrukce zocelových profilů CD,UD dvojitě opláštěná deskami impregnovanou H2, tl. 2 x 12,5 mm, bez izolace  
https://podminky.urs.cz/item/CS_URS_2024_01/763131461  
Podhled ze sádrokartonových desek dvouvrstvá zavěšená spodní konstrukce zocelových profilů CD,UD dvojitě opláštěná deskami impregnovanou H2, tl. 2 x 12,5 mm, bez izolace  
https://podminky.urs.cz/item/CS_URS_2024_01/763131461  
Podhled ze sádrokartonových desek dvouvrstvá zavěšená spodní konstrukce zocelových profilů CD,UD dvojitě opláštěná deskami impregnovanou H2, tl. 2 x 12,5 mm, bez izolace  
https://podminky.urs.cz/item/CS_URS_2024_01/763131461</t>
  </si>
  <si>
    <t>763131471</t>
  </si>
  <si>
    <t>SDK podhled deska 1xDFH2 12,5 bez izolace dvouvrstvá spodní kce profil CD+UD REI do 90</t>
  </si>
  <si>
    <t>'Stropy ST05 - 1.NP  
dle tabulky skladeb - stropy - ST/05 1 =1.000 [A] 
''Mezisoučet  
''Stropy ST08 - 1.NP  
dle tabulky skladeb - stropy - ST/08 4.9 =4.900 [B] 
''Stropy ST08 - 2.NP  
5.68+6.46+5.29+5.33+3.09 =25.850 [C] 
''Stropy ST08 - 3.NP  
7.73+1.77+1.66+1.06+6.4+1.02+1.6+4.87 =26.110 [D] 
''Stropy ST08 - 4.NP  
5.16+2.23+7.37+2.09+1.04 =17.890 [E] 
''Stropy ST08 - 5.NP  
5.94+7.51+5.52+5.19+2.43 =26.590 [F] 
''Mezisoučet  
''Součet  
Celkem 102.34=102.340 [G]</t>
  </si>
  <si>
    <t>SDK podhled deska 1xDFH2 12,5 bez izolace dvouvrstvá spodní kce profil CD+UD REI do 90Podhled ze sádrokartonových desek dvouvrstvá zavěšená spodní konstrukce zocelových profilů CD,UD jednoduše opláštěná deskou impregnovanou protipožární DFH2, tl. 12,5 mm, bez izolace, REI do 90  
https://podminky.urs.cz/item/CS_URS_2024_01/763131471  
Podhled ze sádrokartonových desek dvouvrstvá zavěšená spodní konstrukce zocelových profilů CD,UD jednoduše opláštěná deskou impregnovanou protipožární DFH2, tl. 12,5 mm, bez izolace, REI do 90  
https://podminky.urs.cz/item/CS_URS_2024_01/763131471  
Podhled ze sádrokartonových desek dvouvrstvá zavěšená spodní konstrukce zocelových profilů CD,UD jednoduše opláštěná deskou impregnovanou protipožární DFH2, tl. 12,5 mm, bez izolace, REI do 90  
https://podminky.urs.cz/item/CS_URS_2024_01/763131471  
Podhled ze sádrokartonových desek dvouvrstvá zavěšená spodní konstrukce zocelových profilů CD,UD jednoduše opláštěná deskou impregnovanou protipožární DFH2, tl. 12,5 mm, bez izolace, REI do 90  
https://podminky.urs.cz/item/CS_URS_2024_01/763131471</t>
  </si>
  <si>
    <t>763131831</t>
  </si>
  <si>
    <t>Demontáž SDK podhledu s jednovrstvou nosnou kcí z ocelových profilů opláštění jednoduché</t>
  </si>
  <si>
    <t>'skladba - bourání - SB/02 - 1.PP  
dle tabulky skladeb - bouraných konstrukcí - SB/02 27.3+3.56+4.14+6.72+7.72+39.04+3.76+3.59+41.95 =137.780 [A] 
''skladba - bourání - SB/02 - 1.NP  
1.55+2.205*0.88+1.85*0.86+2.205*1.22+1.305*0.475+1.805*1.38+0.935*0.35+2.175*1.395+0.315*1.715 =14.784 [B] 
1.41+16.42+1.12*0.92+1.12*0.985+9.27+7.45+7.13+7.38+4.59 =55.784 [C] 
''skladba - bourání - SB/02 - 1-2.NP  
17.3+3.33+3.55+1.7 =25.880 [D] 
''skladba - bourání - SB/02 - 2.NP  
6.26+35.68+13.27+8.54+16.66+4.67+11.44+9.91+7.21 =113.640 [E] 
''skladba - bourání - SB/02 - 3.NP  
3.5+1.1+3.71 =8.310 [F] 
''skladba - bourání - SB/02 - 4.NP  
4.84+3.6+2.14+1.62+4.07 =16.270 [G] 
''skladba - bourání - SB/02 - 5.NP  
26.82+26.77+7.55+23.07+2.79+4.13+1.37+7.38+23.1+32.97+13.28+17.79+32.37+46.73+8.5+5.45+8.16+14.72+43.82+7.96+4.12*5.74+20.69+2.24+1.14+2.06+3.7+1+7=416.209 [H] 
24.04+30.53+30.62+30.95+3.86+18.18+9.2+14.58+36.3+9.03+2.43+2.33+8.58+4.01+15.41+37.76+24.95+25.9+25.2+16.25+2.9+25+25.55+25.16+16.12+2.99+24.7+2.7=495.230 [I] 
12.7+12.75+1.02+15.69+16.04+1.04+1.06+1.21+1.51 =63.020 [J] 
''skladba - bourání - SB/02 - 6.NP  
29.87+13.98+17.65+24.77+25.24+5.93+5.35 =122.790 [K] 
''Součet  
Celkem 1470.667=1 470.667 [L]</t>
  </si>
  <si>
    <t>Demontáž SDK podhledu s jednovrstvou nosnou kcí z ocelových profilů opláštění jednoduchéDemontáž podhledu nebo samostatného požárního předělu ze sádrokartonových desek s nosnou konstrukcí jednovrstvou zocelových profilů, opláštění jednoduché  
https://podminky.urs.cz/item/CS_URS_2024_01/763131831  
Demontáž podhledu nebo samostatného požárního předělu ze sádrokartonových desek s nosnou konstrukcí jednovrstvou zocelových profilů, opláštění jednoduché  
https://podminky.urs.cz/item/CS_URS_2024_01/763131831  
Demontáž podhledu nebo samostatného požárního předělu ze sádrokartonových desek s nosnou konstrukcí jednovrstvou zocelových profilů, opláštění jednoduché  
https://podminky.urs.cz/item/CS_URS_2024_01/763131831  
Demontáž podhledu nebo samostatného požárního předělu ze sádrokartonových desek s nosnou konstrukcí jednovrstvou zocelových profilů, opláštění jednoduché  
https://podminky.urs.cz/item/CS_URS_2024_01/763131831</t>
  </si>
  <si>
    <t>76313500R</t>
  </si>
  <si>
    <t>Klenbový podhled ze sadrokartonových desek včetně závěsné konstrukce</t>
  </si>
  <si>
    <t>'Stropy ST11 - 1.NP  
dle tabulky skladeb - stropy - ST/11 40.8*1.2 =48.960 [A] 
Celkem 48.96=48.960 [B]</t>
  </si>
  <si>
    <t>Klenbový podhled ze sadrokartonových desek včetně závěsné konstrukceKlenbový podhled ze sadrokartonových desek včetně závěsné konstrukce  
Klenbový podhled ze sadrokartonových desek včetně závěsné konstrukce  
Klenbový podhled ze sadrokartonových desek včetně závěsné konstrukce  
Klenbový podhled ze sadrokartonových desek včetně závěsné konstrukce</t>
  </si>
  <si>
    <t>763135821</t>
  </si>
  <si>
    <t>Demontáž podhledu sádrokartonového lamelového polozapuštěného</t>
  </si>
  <si>
    <t>'skladba - bourání - SB/02b - 1-2.NP  
dle tabulky skladeb - bouraných konstrukcí - SB/02b 8.6 =8.600 [A] 
''skladba - bourání - SB/02b - 1-2.NP  
6.67+8.55 =15.220 [B] 
''Součet  
Celkem 23.82=23.820 [C]</t>
  </si>
  <si>
    <t>Demontáž podhledu sádrokartonového lamelového polozapuštěnéhoDemontáž podhledu sádrokartonového lamelového polozapuštěného  
https://podminky.urs.cz/item/CS_URS_2024_01/763135821  
Demontáž podhledu sádrokartonového lamelového polozapuštěného  
https://podminky.urs.cz/item/CS_URS_2024_01/763135821  
Demontáž podhledu sádrokartonového lamelového polozapuštěného  
https://podminky.urs.cz/item/CS_URS_2024_01/763135821  
Demontáž podhledu sádrokartonového lamelového polozapuštěného  
https://podminky.urs.cz/item/CS_URS_2024_01/763135821</t>
  </si>
  <si>
    <t>763164531</t>
  </si>
  <si>
    <t>SDK obklad kcí tvaru L š do 0,8 m desky 1xA 12,5</t>
  </si>
  <si>
    <t>3.NP 2.05+2.58 =4.630 [A] 
Celkem 4.63=4.630 [B]</t>
  </si>
  <si>
    <t>SDK obklad kcí tvaru L š do 0,8 m desky 1xA 12,5Obklad konstrukcí sádrokartonovými deskami včetně ochranných úhelníků ve tvaru L rozvinuté šíře přes 0,4 do 0,8 m, opláštěný deskou standardní A, tl. 12,5 mm  
https://podminky.urs.cz/item/CS_URS_2024_01/763164531  
Obklad konstrukcí sádrokartonovými deskami včetně ochranných úhelníků ve tvaru L rozvinuté šíře přes 0,4 do 0,8 m, opláštěný deskou standardní A, tl. 12,5 mm  
https://podminky.urs.cz/item/CS_URS_2024_01/763164531  
Obklad konstrukcí sádrokartonovými deskami včetně ochranných úhelníků ve tvaru L rozvinuté šíře přes 0,4 do 0,8 m, opláštěný deskou standardní A, tl. 12,5 mm  
https://podminky.urs.cz/item/CS_URS_2024_01/763164531  
Obklad konstrukcí sádrokartonovými deskami včetně ochranných úhelníků ve tvaru L rozvinuté šíře přes 0,4 do 0,8 m, opláštěný deskou standardní A, tl. 12,5 mm  
https://podminky.urs.cz/item/CS_URS_2024_01/763164531</t>
  </si>
  <si>
    <t>763164731</t>
  </si>
  <si>
    <t>SDK obklad kcí uzavřeného tvaru š do 1,6 m desky 1xA 12,5</t>
  </si>
  <si>
    <t>dle tabulky skladeb - stěny - S/32 3.68*2 =7.360 [A] 
Celkem 7.36=7.360 [B]</t>
  </si>
  <si>
    <t>SDK obklad kcí uzavřeného tvaru š do 1,6 m desky 1xA 12,5Obklad konstrukcí sádrokartonovými deskami včetně ochranných úhelníků uzavřeného tvaru rozvinuté šíře přes 0,8 do 1,6 m, opláštěný deskou standardní A, tl. 12,5 mm  
https://podminky.urs.cz/item/CS_URS_2024_01/763164731  
Obklad konstrukcí sádrokartonovými deskami včetně ochranných úhelníků uzavřeného tvaru rozvinuté šíře přes 0,8 do 1,6 m, opláštěný deskou standardní A, tl. 12,5 mm  
https://podminky.urs.cz/item/CS_URS_2024_01/763164731  
Obklad konstrukcí sádrokartonovými deskami včetně ochranných úhelníků uzavřeného tvaru rozvinuté šíře přes 0,8 do 1,6 m, opláštěný deskou standardní A, tl. 12,5 mm  
https://podminky.urs.cz/item/CS_URS_2024_01/763164731  
Obklad konstrukcí sádrokartonovými deskami včetně ochranných úhelníků uzavřeného tvaru rozvinuté šíře přes 0,8 do 1,6 m, opláštěný deskou standardní A, tl. 12,5 mm  
https://podminky.urs.cz/item/CS_URS_2024_01/763164731</t>
  </si>
  <si>
    <t>763172355</t>
  </si>
  <si>
    <t>Montáž dvířek revizních jednoplášťových SDK kcí vel. 600 x 600 mm pro podhledy</t>
  </si>
  <si>
    <t>dle tabulky ostatních výrobků - OV/25 22 =22.000 [A] 
Celkem 22=22.000 [B]</t>
  </si>
  <si>
    <t>Montáž dvířek revizních jednoplášťových SDK kcí vel. 600 x 600 mm pro podhledyMontáž dvířek pro konstrukce ze sádrokartonových desek revizních jednoplášťových pro podhledy velikost (šxv) 600 x 600 mm  
https://podminky.urs.cz/item/CS_URS_2024_01/763172355  
Montáž dvířek pro konstrukce ze sádrokartonových desek revizních jednoplášťových pro podhledy velikost (šxv) 600 x 600 mm  
https://podminky.urs.cz/item/CS_URS_2024_01/763172355  
Montáž dvířek pro konstrukce ze sádrokartonových desek revizních jednoplášťových pro podhledy velikost (šxv) 600 x 600 mm  
https://podminky.urs.cz/item/CS_URS_2024_01/763172355  
Montáž dvířek pro konstrukce ze sádrokartonových desek revizních jednoplášťových pro podhledy velikost (šxv) 600 x 600 mm  
https://podminky.urs.cz/item/CS_URS_2024_01/763172355</t>
  </si>
  <si>
    <t>763411811</t>
  </si>
  <si>
    <t>Demontáž sanitárních příček z desek</t>
  </si>
  <si>
    <t>1.PP 2*(4.24+1.5*3-0.6*4+5.52-0.6*5+1.5*4+2.93+1.22-0.6*2+3.16+1.7*2-0.6*3) =45.140 [A] 
1.NP 2.22*2.04+2.02*(5.355+3.485+3.835+0.26)-0.8*1.97*3+3.76*(0.65+1.36) =33.487 [B] 
''Součet  
Celkem 78.627=78.627 [C]</t>
  </si>
  <si>
    <t>Demontáž sanitárních příček z desekDemontáž sanitárních příček vhodných do mokrého nebo suchého prostředí z desek  
https://podminky.urs.cz/item/CS_URS_2024_01/763411811  
Demontáž sanitárních příček vhodných do mokrého nebo suchého prostředí z desek  
https://podminky.urs.cz/item/CS_URS_2024_01/763411811  
Demontáž sanitárních příček vhodných do mokrého nebo suchého prostředí z desek  
https://podminky.urs.cz/item/CS_URS_2024_01/763411811  
Demontáž sanitárních příček vhodných do mokrého nebo suchého prostředí z desek  
https://podminky.urs.cz/item/CS_URS_2024_01/763411811</t>
  </si>
  <si>
    <t>763411821</t>
  </si>
  <si>
    <t>Demontáž dveří sanitárních příček</t>
  </si>
  <si>
    <t>1.PP 4+5+2+3 =14.000 [A] 
1.NP 3 =3.000 [B] 
''Součet  
Celkem 17=17.000 [C]</t>
  </si>
  <si>
    <t>Demontáž dveří sanitárních příčekDemontáž sanitárních příček vhodných do mokrého nebo suchého prostředí dveří  
https://podminky.urs.cz/item/CS_URS_2024_01/763411821  
Demontáž sanitárních příček vhodných do mokrého nebo suchého prostředí dveří  
https://podminky.urs.cz/item/CS_URS_2024_01/763411821  
Demontáž sanitárních příček vhodných do mokrého nebo suchého prostředí dveří  
https://podminky.urs.cz/item/CS_URS_2024_01/763411821  
Demontáž sanitárních příček vhodných do mokrého nebo suchého prostředí dveří  
https://podminky.urs.cz/item/CS_URS_2024_01/763411821</t>
  </si>
  <si>
    <t>763412211</t>
  </si>
  <si>
    <t>Dělící přepážky k pisoárům, desky laminované tl 12 mm</t>
  </si>
  <si>
    <t>dle tabulky ostatních výrobků - OV/19 4*0.4*2.1 =3.360 [A] 
Celkem 3.36=3.360 [B]</t>
  </si>
  <si>
    <t>Dělící přepážky k pisoárům, desky laminované tl 12 mmSanitární příčky vhodné do suchého prostředí dělící přepážky k pisoárům z dřevotřískových desek laminovaných tl. 12 mm  
https://podminky.urs.cz/item/CS_URS_2024_01/763412211  
Sanitární příčky vhodné do suchého prostředí dělící přepážky k pisoárům z dřevotřískových desek laminovaných tl. 12 mm  
https://podminky.urs.cz/item/CS_URS_2024_01/763412211  
Sanitární příčky vhodné do suchého prostředí dělící přepážky k pisoárům z dřevotřískových desek laminovaných tl. 12 mm  
https://podminky.urs.cz/item/CS_URS_2024_01/763412211  
Sanitární příčky vhodné do suchého prostředí dělící přepážky k pisoárům z dřevotřískových desek laminovaných tl. 12 mm  
https://podminky.urs.cz/item/CS_URS_2024_01/763412211</t>
  </si>
  <si>
    <t>763412214</t>
  </si>
  <si>
    <t>Dělící přepážky k pisoárům, desky laminované tl 32 mm</t>
  </si>
  <si>
    <t>dle tabulky ostatních výrobků - OV/06 2*0.6*2.1 =2.520 [A] 
Celkem 2.52=2.520 [B]</t>
  </si>
  <si>
    <t>Dělící přepážky k pisoárům, desky laminované tl 32 mmSanitární příčky vhodné do suchého prostředí dělící přepážky k pisoárům z dřevotřískových desek laminovaných tl. 32 mm  
https://podminky.urs.cz/item/CS_URS_2024_01/763412214  
Sanitární příčky vhodné do suchého prostředí dělící přepážky k pisoárům z dřevotřískových desek laminovaných tl. 32 mm  
https://podminky.urs.cz/item/CS_URS_2024_01/763412214  
Sanitární příčky vhodné do suchého prostředí dělící přepážky k pisoárům z dřevotřískových desek laminovaných tl. 32 mm  
https://podminky.urs.cz/item/CS_URS_2024_01/763412214  
Sanitární příčky vhodné do suchého prostředí dělící přepážky k pisoárům z dřevotřískových desek laminovaných tl. 32 mm  
https://podminky.urs.cz/item/CS_URS_2024_01/763412214</t>
  </si>
  <si>
    <t>763721801</t>
  </si>
  <si>
    <t>Demontáž dřevostaveb schodiště přímého s podstupnicemi šířky ramene do 1000 mm</t>
  </si>
  <si>
    <t>5.NP 3.24*2 =6.480 [A] 
Celkem 6.48=6.480 [B]</t>
  </si>
  <si>
    <t>Demontáž dřevostaveb schodiště přímého s podstupnicemi šířky ramene do 1000 mmDemontáž schodiště přímého s podstupnicemi, šířky ramene do 1000 mm  
https://podminky.urs.cz/item/CS_URS_2024_01/763721801  
Demontáž schodiště přímého s podstupnicemi, šířky ramene do 1000 mm  
https://podminky.urs.cz/item/CS_URS_2024_01/763721801  
Demontáž schodiště přímého s podstupnicemi, šířky ramene do 1000 mm  
https://podminky.urs.cz/item/CS_URS_2024_01/763721801  
Demontáž schodiště přímého s podstupnicemi, šířky ramene do 1000 mm  
https://podminky.urs.cz/item/CS_URS_2024_01/763721801</t>
  </si>
  <si>
    <t>998763304</t>
  </si>
  <si>
    <t>Přesun hmot tonážní pro sádrokartonové konstrukce v objektech v přes 24 do 36 m</t>
  </si>
  <si>
    <t>Přesun hmot tonážní pro sádrokartonové konstrukce v objektech v přes 24 do 36 mPřesun hmot pro konstrukce montované z desek sádrokartonových, sádrovláknitých, cementovláknitých nebo cementových stanovený zhmotnosti přesunovaného materiálu vodorovná dopravní vzdálenost do 50 m vobjektech výšky přes 24 do 36 m  
https://podminky.urs.cz/item/CS_URS_2024_01/998763304  
Přesun hmot pro konstrukce montované z desek sádrokartonových, sádrovláknitých, cementovláknitých nebo cementových stanovený zhmotnosti přesunovaného materiálu vodorovná dopravní vzdálenost do 50 m vobjektech výšky přes 24 do 36 m  
https://podminky.urs.cz/item/CS_URS_2024_01/998763304  
Přesun hmot pro konstrukce montované z desek sádrokartonových, sádrovláknitých, cementovláknitých nebo cementových stanovený zhmotnosti přesunovaného materiálu vodorovná dopravní vzdálenost do 50 m vobjektech výšky přes 24 do 36 m  
https://podminky.urs.cz/item/CS_URS_2024_01/998763304  
Přesun hmot pro konstrukce montované z desek sádrokartonových, sádrovláknitých, cementovláknitých nebo cementových stanovený zhmotnosti přesunovaného materiálu vodorovná dopravní vzdálenost do 50 m vobjektech výšky přes 24 do 36 m  
https://podminky.urs.cz/item/CS_URS_2024_01/998763304</t>
  </si>
  <si>
    <t>766</t>
  </si>
  <si>
    <t>Konstrukce truhlářské</t>
  </si>
  <si>
    <t>01</t>
  </si>
  <si>
    <t>umyvadlová deska z litého mramoru s integrovanými symetricky umístěnými kulatými umyvadly. Otvory na vhoz odpadků O200mm. Včetně čela výšky 250mm.</t>
  </si>
  <si>
    <t>umyvadlová deska z litého mramoru s integrovanými symetricky umístěnými kulatými umyvadly. Otvory na vhoz odpadků O200mm. Včetně čela výšky 250mm. hloubka desky 560mm výška čela 250mm průměr umyvadla 470mm délka různá dle umístění</t>
  </si>
  <si>
    <t>Místnost 1,064 – délka 3065 mm 
Místnost 1,065 – délka 1950 mm 
Místnost 1,088 – délka 2250 mm 
Místnost 1,095 – délka 2850 mm 
4=4.000 [A]</t>
  </si>
  <si>
    <t>umyvadlová deska z litého mramoru s integrovanými symetricky umístěnými kulatými umyvadly. Otvory na vhoz odpadků O200mm. Včetně čela výšky 250mm.Poznámka k položce:  
hloubka desky 560mm výška čela 250mm průměr umyvadla 470mm délka různá dle umístění litý mramor  
Poznámka k položce:  
hloubka desky 560mm výška čela 250mm průměr umyvadla 470mm délka různá dle umístění litý mramor  
Poznámka k položce:  
hloubka desky 560mm výška čela 250mm průměr umyvadla 470mm délka různá dle umístění litý mramor  
Poznámka k položce:  
hloubka desky 560mm výška čela 250mm průměr umyvadla 470mm délka různá dle umístění litý mramor</t>
  </si>
  <si>
    <t>umyvadlová deska z litého mramoru s integrovaným umyvadlem a otvorem O150mm na vhoz odpadků. Včetně čela výšky 250mm.</t>
  </si>
  <si>
    <t>umyvadlová deska z litého mramoru s integrovaným umyvadlem a otvorem O150mm na vhoz odpadků. Včetně čela výšky 250mm. hloubka desky 600mm výška čela 250mm průměr umyvadla 470mm</t>
  </si>
  <si>
    <t>Místnost 0,079 a– délka 1900 mm 
Místnost 0,079 b – délka 3080 mm 
Místnost 0,080a – délka 2330mm, 2560 mm 
4=4.000 [A]</t>
  </si>
  <si>
    <t>umyvadlová deska z litého mramoru s integrovaným umyvadlem a otvorem O150mm na vhoz odpadků. Včetně čela výšky 250mm.Poznámka k položce:  
800x800mm montážní výška 35mm litý mramor  
Poznámka k položce:  
800x800mm montážní výška 35mm litý mramor  
Poznámka k položce:  
800x800mm montážní výška 35mm litý mramor  
Poznámka k položce:  
800x800mm montážní výška 35mm litý mramor</t>
  </si>
  <si>
    <t>54914123</t>
  </si>
  <si>
    <t>kování rozetové klika/klika</t>
  </si>
  <si>
    <t>dle tabulky dveří nových - DN/05 2 =2.000 [A] 
dle tabulky dveří nových - DN/08 1 =1.000 [B] 
dle tabulky dveří nových - DN/09 2 =2.000 [C] 
dle tabulky dveří nových - DN/10 2 =2.000 [D] 
dle tabulky dveří nových - DN/14 2 =2.000 [E] 
dle tabulky dveří nových - DN/15 1 =1.000 [F] 
dle tabulky dveří nových - DN/16 1 =1.000 [G] 
dle tabulky dveří nových - DN/17 1 =1.000 [H] 
dle tabulky dveří nových - DN/23 6 =6.000 [I] 
dle tabulky dveří nových - DN/26 1 =1.000 [J] 
dle tabulky dveří nových - DN/30 7 =7.000 [K] 
dle tabulky dveří nových - DN/33 2 =2.000 [L] 
dle tabulky dveří nových - DN/39 12 =12.000 [M] 
dle tabulky dveří nových - DN/54 4 =4.000 [N] 
dle tabulky dveří nových - DN/56 1 =1.000 [O] 
dle tabulky dveří nových - DN/57 2 =2.000 [P] 
dle tabulky dveří nových - DN/58 3 =3.000 [Q] 
dle tabulky dveří nových - DN/59 16 =16.000 [R] 
dle tabulky dveří nových - DN/70 1 =1.000 [S] 
dle tabulky dveří nových - DN/73 2 =2.000 [T] 
dle tabulky dveří nových - DN/74 1 =1.000 [U] 
dle tabulky dveří nových - DN/76 1 =1.000 [V] 
dle tabulky dveří nových - DN/77 1 =1.000 [W] 
dle tabulky dveří nových - DN/83 2 =2.000 [X] 
dle tabulky dveří nových - DN/84 2 =2.000 [Y] 
dle tabulky dveří nových - DN/85 3 =3.000 [Z] 
dle tabulky dveří nových - DN/86 1 =1.000 [AA] 
dle tabulky dveří nových - DN/88 1 =1.000 [AB] 
dle tabulky dveří nových - DN/89 1 =1.000 [AC] 
dle tabulky dveří nových - DN/90 1 =1.000 [AD] 
dle tabulky dveří nových - DN/91 1 =1.000 [AE] 
dle tabulky dveří nových - DN/102 1 =1.000 [AF] 
dle tabulky dveří nových - DN/103 2 =2.000 [AG] 
dle tabulky dveří nových - DN/104 4 =4.000 [AH] 
dle tabulky dveří nových - DN/106 1 =1.000 [AI] 
dle tabulky dveří nových - DN/107 1 =1.000 [AJ] 
dle tabulky dveří nových - DN/112 1 =1.000 [AK] 
dle tabulky dveří nových - DN/113 1 =1.000 [AL] 
dle tabulky dveří nových - DN/114 1 =1.000 [AM] 
dle tabulky dveří nových - DN/115 1 =1.000 [AN] 
dle tabulky dveří nových - DN/118 4 =4.000 [AO] 
dle tabulky dveří nových - DN/127 1 =1.000 [AP] 
dle tabulky dveří nových - DN/128 2 =2.000 [AQ] 
dle tabulky dveří nových - DN/129 1 =1.000 [AR] 
dle tabulky dveří nových - DN/148 1 =1.000 [AS] 
dle tabulky dveří nových - DN/149 2 =2.000 [AT] 
dle tabulky dveří nových - DN/151 5 =5.000 [AU] 
dle tabulky dveří nových - DN/152 1 =1.000 [AV] 
''Součet  
Celkem 114=114.000 [AW]</t>
  </si>
  <si>
    <t>kování rozetové klika/klikakování rozetové klika/klika  
kování rozetové klika/klika  
kování rozetové klika/klika  
kování rozetové klika/klika</t>
  </si>
  <si>
    <t>54917250</t>
  </si>
  <si>
    <t>samozavírač dveří hydraulický</t>
  </si>
  <si>
    <t>samozavírač dveří hydraulickýsamozavírač dveří hydraulický  
samozavírač dveří hydraulický  
samozavírač dveří hydraulický  
samozavírač dveří hydraulický</t>
  </si>
  <si>
    <t>5491DN01</t>
  </si>
  <si>
    <t>dveřní klika, replika secesního kování - dle specifikace v PD - DN/01</t>
  </si>
  <si>
    <t>dle tabulky dveří nových - DN/01 7 =7.000 [A] 
Celkem 7=7.000 [B]</t>
  </si>
  <si>
    <t>dveřní klika, replika secesního kování - dle specifikace v PD - DN/01dveřní klika, replika secesního kování - dle specifikace v PD - DN/01  
dveřní klika, replika secesního kování - dle specifikace v PD - DN/01  
dveřní klika, replika secesního kování - dle specifikace v PD - DN/01  
dveřní klika, replika secesního kování - dle specifikace v PD - DN/01</t>
  </si>
  <si>
    <t>5491DN02</t>
  </si>
  <si>
    <t>replika secesního kování - dle specifikace v PD - DN/02</t>
  </si>
  <si>
    <t>dle tabulky dveří nových - DN/02 1 =1.000 [A] 
Celkem 1=1.000 [B]</t>
  </si>
  <si>
    <t>replika secesního kování - dle specifikace v PD - DN/02replika secesního kování - dle specifikace v PD - DN/02  
replika secesního kování - dle specifikace v PD - DN/02  
replika secesního kování - dle specifikace v PD - DN/02  
replika secesního kování - dle specifikace v PD - DN/02</t>
  </si>
  <si>
    <t>5491DN03</t>
  </si>
  <si>
    <t>replika secesního kování - dle specifikace v PD - DN/03</t>
  </si>
  <si>
    <t>dle tabulky dveří nových - DN/03 1 =1.000 [A] 
Celkem 1=1.000 [B]</t>
  </si>
  <si>
    <t>replika secesního kování - dle specifikace v PD - DN/03replika secesního kování - dle specifikace v PD - DN/03  
replika secesního kování - dle specifikace v PD - DN/03  
replika secesního kování - dle specifikace v PD - DN/03  
replika secesního kování - dle specifikace v PD - DN/03</t>
  </si>
  <si>
    <t>5491DN04</t>
  </si>
  <si>
    <t>replika secesního kování - dle specifikace v PD - DN/04</t>
  </si>
  <si>
    <t>dle tabulky dveří nových - DN/04 2 =2.000 [A] 
Celkem 2=2.000 [B]</t>
  </si>
  <si>
    <t>replika secesního kování - dle specifikace v PD - DN/04replika secesního kování - dle specifikace v PD - DN/04  
replika secesního kování - dle specifikace v PD - DN/04  
replika secesního kování - dle specifikace v PD - DN/04  
replika secesního kování - dle specifikace v PD - DN/04</t>
  </si>
  <si>
    <t>5491DN06</t>
  </si>
  <si>
    <t>elektromechanický zámek s klikami - dle specifikace v PD - DN/06</t>
  </si>
  <si>
    <t>dle tabulky dveří nových - DN/06 1 =1.000 [A] 
Celkem 1=1.000 [B]</t>
  </si>
  <si>
    <t>elektromechanický zámek s klikami - dle specifikace v PD - DN/06elektromechanický zámek s klikami - dle specifikace v PD - DN/06  
elektromechanický zámek s klikami - dle specifikace v PD - DN/06  
elektromechanický zámek s klikami - dle specifikace v PD - DN/06  
elektromechanický zámek s klikami - dle specifikace v PD - DN/06</t>
  </si>
  <si>
    <t>5491DN07</t>
  </si>
  <si>
    <t>elektromechanický zámek s klikami - dle specifikace v PD - DN/07</t>
  </si>
  <si>
    <t>dle tabulky dveří nových - DN/07 1 =1.000 [A] 
Celkem 1=1.000 [B]</t>
  </si>
  <si>
    <t>elektromechanický zámek s klikami - dle specifikace v PD - DN/07elektromechanický zámek s klikami - dle specifikace v PD - DN/07  
elektromechanický zámek s klikami - dle specifikace v PD - DN/07  
elektromechanický zámek s klikami - dle specifikace v PD - DN/07  
elektromechanický zámek s klikami - dle specifikace v PD - DN/07</t>
  </si>
  <si>
    <t>5491DN10</t>
  </si>
  <si>
    <t>elektromechanický zámek s klikami - dle specifikace v PD - DN/10</t>
  </si>
  <si>
    <t>dle tabulky dveří nových - DN/10 1 =1.000 [A] 
Celkem 1=1.000 [B]</t>
  </si>
  <si>
    <t>elektromechanický zámek s klikami - dle specifikace v PD - DN/10elektromechanický zámek s klikami - dle specifikace v PD - DN/10  
elektromechanický zámek s klikami - dle specifikace v PD - DN/10  
elektromechanický zámek s klikami - dle specifikace v PD - DN/10  
elektromechanický zámek s klikami - dle specifikace v PD - DN/10</t>
  </si>
  <si>
    <t>5491DN100</t>
  </si>
  <si>
    <t>elektromechanický zámek s klikami - dle specifikace v PD - DN/100</t>
  </si>
  <si>
    <t>dle tabulky dveří nových - DN/100 1 =1.000 [A] 
Celkem 1=1.000 [B]</t>
  </si>
  <si>
    <t>elektromechanický zámek s klikami - dle specifikace v PD - DN/100elektromechanický zámek s klikami - dle specifikace v PD - DN/100  
elektromechanický zámek s klikami - dle specifikace v PD - DN/100  
elektromechanický zámek s klikami - dle specifikace v PD - DN/100  
elektromechanický zámek s klikami - dle specifikace v PD - DN/100</t>
  </si>
  <si>
    <t>5491DN101</t>
  </si>
  <si>
    <t>elektromechanický zámek s klikami - dle specifikace v PD - DN/101</t>
  </si>
  <si>
    <t>dle tabulky dveří nových - DN/101 1 =1.000 [A] 
Celkem 1=1.000 [B]</t>
  </si>
  <si>
    <t>elektromechanický zámek s klikami - dle specifikace v PD - DN/101elektromechanický zámek s klikami - dle specifikace v PD - DN/101  
elektromechanický zámek s klikami - dle specifikace v PD - DN/101  
elektromechanický zámek s klikami - dle specifikace v PD - DN/101  
elektromechanický zámek s klikami - dle specifikace v PD - DN/101</t>
  </si>
  <si>
    <t>5491DN105</t>
  </si>
  <si>
    <t>replika secesního kování - dle specifikace v PD - DN/105</t>
  </si>
  <si>
    <t>dle tabulky dveří nových - DN/105 1 =1.000 [A] 
Celkem 1=1.000 [B]</t>
  </si>
  <si>
    <t>replika secesního kování - dle specifikace v PD - DN/105replika secesního kování - dle specifikace v PD - DN/105  
replika secesního kování - dle specifikace v PD - DN/105  
replika secesního kování - dle specifikace v PD - DN/105  
replika secesního kování - dle specifikace v PD - DN/105</t>
  </si>
  <si>
    <t>5491DN108</t>
  </si>
  <si>
    <t>replika secesního kování - dle specifikace v PD - DN/108</t>
  </si>
  <si>
    <t>dle tabulky dveří nových - DN/108 1 =1.000 [A] 
Celkem 1=1.000 [B]</t>
  </si>
  <si>
    <t>replika secesního kování - dle specifikace v PD - DN/108replika secesního kování - dle specifikace v PD - DN/108  
replika secesního kování - dle specifikace v PD - DN/108  
replika secesního kování - dle specifikace v PD - DN/108  
replika secesního kování - dle specifikace v PD - DN/108</t>
  </si>
  <si>
    <t>5491DN109</t>
  </si>
  <si>
    <t>replika secesního kování - dle specifikace v PD - DN/109</t>
  </si>
  <si>
    <t>dle tabulky dveří nových - DN/109 1 =1.000 [A] 
Celkem 1=1.000 [B]</t>
  </si>
  <si>
    <t>replika secesního kování - dle specifikace v PD - DN/109replika secesního kování - dle specifikace v PD - DN/109  
replika secesního kování - dle specifikace v PD - DN/109  
replika secesního kování - dle specifikace v PD - DN/109  
replika secesního kování - dle specifikace v PD - DN/109</t>
  </si>
  <si>
    <t>5491DN11</t>
  </si>
  <si>
    <t>replika secesního kování - dle specifikace v PD - DN/11</t>
  </si>
  <si>
    <t>dle tabulky dveří nových - DN/11 1 =1.000 [A] 
Celkem 1=1.000 [B]</t>
  </si>
  <si>
    <t>replika secesního kování - dle specifikace v PD - DN/11replika secesního kování - dle specifikace v PD - DN/11  
replika secesního kování - dle specifikace v PD - DN/11  
replika secesního kování - dle specifikace v PD - DN/11  
replika secesního kování - dle specifikace v PD - DN/11</t>
  </si>
  <si>
    <t>5491DN111</t>
  </si>
  <si>
    <t>elektromechanický zámek s klikami - dle specifikace v PD - DN/111</t>
  </si>
  <si>
    <t>dle tabulky dveří nových - DN/111 1 =1.000 [A] 
Celkem 1=1.000 [B]</t>
  </si>
  <si>
    <t>elektromechanický zámek s klikami - dle specifikace v PD - DN/111elektromechanický zámek s klikami - dle specifikace v PD - DN/111  
elektromechanický zámek s klikami - dle specifikace v PD - DN/111  
elektromechanický zámek s klikami - dle specifikace v PD - DN/111  
elektromechanický zámek s klikami - dle specifikace v PD - DN/111</t>
  </si>
  <si>
    <t>5491DN116</t>
  </si>
  <si>
    <t>dveřní klika, replika secesního kování - dle specifikace v PD - DN/116</t>
  </si>
  <si>
    <t>dle tabulky dveří nových - DN/116 1 =1.000 [A] 
Celkem 1=1.000 [B]</t>
  </si>
  <si>
    <t>dveřní klika, replika secesního kování - dle specifikace v PD - DN/116dveřní klika, replika secesního kování - dle specifikace v PD - DN/116  
dveřní klika, replika secesního kování - dle specifikace v PD - DN/116  
dveřní klika, replika secesního kování - dle specifikace v PD - DN/116  
dveřní klika, replika secesního kování - dle specifikace v PD - DN/116</t>
  </si>
  <si>
    <t>5491DN117</t>
  </si>
  <si>
    <t>dveřní klika, replika secesního kování - dle specifikace v PD - DN/117</t>
  </si>
  <si>
    <t>dle tabulky dveří nových - DN/117 1 =1.000 [A] 
Celkem 1=1.000 [B]</t>
  </si>
  <si>
    <t>dveřní klika, replika secesního kování - dle specifikace v PD - DN/117dveřní klika, replika secesního kování - dle specifikace v PD - DN/117  
dveřní klika, replika secesního kování - dle specifikace v PD - DN/117  
dveřní klika, replika secesního kování - dle specifikace v PD - DN/117  
dveřní klika, replika secesního kování - dle specifikace v PD - DN/117</t>
  </si>
  <si>
    <t>5491DN119</t>
  </si>
  <si>
    <t>replika secesního kování - dle specifikace v PD - DN/119</t>
  </si>
  <si>
    <t>dle tabulky dveří nových - DN/119 1 =1.000 [A] 
Celkem 1=1.000 [B]</t>
  </si>
  <si>
    <t>replika secesního kování - dle specifikace v PD - DN/119replika secesního kování - dle specifikace v PD - DN/119  
replika secesního kování - dle specifikace v PD - DN/119  
replika secesního kování - dle specifikace v PD - DN/119  
replika secesního kování - dle specifikace v PD - DN/119</t>
  </si>
  <si>
    <t>5491DN12</t>
  </si>
  <si>
    <t>replika secesního kování - dle specifikace v PD - DN/12</t>
  </si>
  <si>
    <t>dle tabulky dveří nových - DN/12 1 =1.000 [A] 
Celkem 1=1.000 [B]</t>
  </si>
  <si>
    <t>replika secesního kování - dle specifikace v PD - DN/12replika secesního kování - dle specifikace v PD - DN/12  
replika secesního kování - dle specifikace v PD - DN/12  
replika secesního kování - dle specifikace v PD - DN/12  
replika secesního kování - dle specifikace v PD - DN/12</t>
  </si>
  <si>
    <t>5491DN120</t>
  </si>
  <si>
    <t>elektromechanický zámek s klikami - dle specifikace v PD - DN/120</t>
  </si>
  <si>
    <t>dle tabulky dveří nových - DN/120 1 =1.000 [A] 
Celkem 1=1.000 [B]</t>
  </si>
  <si>
    <t>elektromechanický zámek s klikami - dle specifikace v PD - DN/120elektromechanický zámek s klikami - dle specifikace v PD - DN/120  
elektromechanický zámek s klikami - dle specifikace v PD - DN/120  
elektromechanický zámek s klikami - dle specifikace v PD - DN/120  
elektromechanický zámek s klikami - dle specifikace v PD - DN/120</t>
  </si>
  <si>
    <t>5491DN123</t>
  </si>
  <si>
    <t>replika secesního kování - dle specifikace v PD - DN/123</t>
  </si>
  <si>
    <t>dle tabulky dveří nových - DN/123 1 =1.000 [A] 
Celkem 1=1.000 [B]</t>
  </si>
  <si>
    <t>replika secesního kování - dle specifikace v PD - DN/123replika secesního kování - dle specifikace v PD - DN/123  
replika secesního kování - dle specifikace v PD - DN/123  
replika secesního kování - dle specifikace v PD - DN/123  
replika secesního kování - dle specifikace v PD - DN/123</t>
  </si>
  <si>
    <t>5491DN124</t>
  </si>
  <si>
    <t>elektromechanický zámek s klikami - dle specifikace v PD - DN/124</t>
  </si>
  <si>
    <t>dle tabulky dveří nových - DN/124 1 =1.000 [A] 
Celkem 1=1.000 [B]</t>
  </si>
  <si>
    <t>elektromechanický zámek s klikami - dle specifikace v PD - DN/124elektromechanický zámek s klikami - dle specifikace v PD - DN/124  
elektromechanický zámek s klikami - dle specifikace v PD - DN/124  
elektromechanický zámek s klikami - dle specifikace v PD - DN/124  
elektromechanický zámek s klikami - dle specifikace v PD - DN/124</t>
  </si>
  <si>
    <t>5491DN125</t>
  </si>
  <si>
    <t>elektromechanický zámek s klikami - dle specifikace v PD - DN/125</t>
  </si>
  <si>
    <t>dle tabulky dveří nových - DN/125 1 =1.000 [A] 
Celkem 1=1.000 [B]</t>
  </si>
  <si>
    <t>elektromechanický zámek s klikami - dle specifikace v PD - DN/125elektromechanický zámek s klikami - dle specifikace v PD - DN/125  
elektromechanický zámek s klikami - dle specifikace v PD - DN/125  
elektromechanický zámek s klikami - dle specifikace v PD - DN/125  
elektromechanický zámek s klikami - dle specifikace v PD - DN/125</t>
  </si>
  <si>
    <t>5491DN126</t>
  </si>
  <si>
    <t>elektromechanický zámek s klikami - dle specifikace v PD - DN/126</t>
  </si>
  <si>
    <t>dle tabulky dveří nových - DN/126 1 =1.000 [A] 
Celkem 1=1.000 [B]</t>
  </si>
  <si>
    <t>elektromechanický zámek s klikami - dle specifikace v PD - DN/126elektromechanický zámek s klikami - dle specifikace v PD - DN/126  
elektromechanický zámek s klikami - dle specifikace v PD - DN/126  
elektromechanický zámek s klikami - dle specifikace v PD - DN/126  
elektromechanický zámek s klikami - dle specifikace v PD - DN/126</t>
  </si>
  <si>
    <t>5491DN13</t>
  </si>
  <si>
    <t>replika secesního kování - dle specifikace v PD - DN/13</t>
  </si>
  <si>
    <t>dle tabulky dveří nových - DN/13 1 =1.000 [A] 
Celkem 1=1.000 [B]</t>
  </si>
  <si>
    <t>replika secesního kování - dle specifikace v PD - DN/13replika secesního kování - dle specifikace v PD - DN/13  
replika secesního kování - dle specifikace v PD - DN/13  
replika secesního kování - dle specifikace v PD - DN/13  
replika secesního kování - dle specifikace v PD - DN/13</t>
  </si>
  <si>
    <t>5491DN130</t>
  </si>
  <si>
    <t>dveřní klika, replika secesního kování - dle specifikace v PD - DN/130</t>
  </si>
  <si>
    <t>dle tabulky dveří nových - DN/130 1 =1.000 [A] 
Celkem 1=1.000 [B]</t>
  </si>
  <si>
    <t>dveřní klika, replika secesního kování - dle specifikace v PD - DN/130dveřní klika, replika secesního kování - dle specifikace v PD - DN/130  
dveřní klika, replika secesního kování - dle specifikace v PD - DN/130  
dveřní klika, replika secesního kování - dle specifikace v PD - DN/130  
dveřní klika, replika secesního kování - dle specifikace v PD - DN/130</t>
  </si>
  <si>
    <t>5491DN131</t>
  </si>
  <si>
    <t>elektromechanický zámek s klikami - dle specifikace v PD - DN/131</t>
  </si>
  <si>
    <t>dle tabulky dveří nových - DN/131 1 =1.000 [A] 
Celkem 1=1.000 [B]</t>
  </si>
  <si>
    <t>elektromechanický zámek s klikami - dle specifikace v PD - DN/131elektromechanický zámek s klikami - dle specifikace v PD - DN/131  
elektromechanický zámek s klikami - dle specifikace v PD - DN/131  
elektromechanický zámek s klikami - dle specifikace v PD - DN/131  
elektromechanický zámek s klikami - dle specifikace v PD - DN/131</t>
  </si>
  <si>
    <t>5491DN132</t>
  </si>
  <si>
    <t>dveřní klika, replika secesního kování - dle specifikace v PD - DN/132</t>
  </si>
  <si>
    <t>dle tabulky dveří nových - DN/132 2 =2.000 [A] 
Celkem 2=2.000 [B]</t>
  </si>
  <si>
    <t>dveřní klika, replika secesního kování - dle specifikace v PD - DN/132dveřní klika, replika secesního kování - dle specifikace v PD - DN/132  
dveřní klika, replika secesního kování - dle specifikace v PD - DN/132  
dveřní klika, replika secesního kování - dle specifikace v PD - DN/132  
dveřní klika, replika secesního kování - dle specifikace v PD - DN/132</t>
  </si>
  <si>
    <t>5491DN133</t>
  </si>
  <si>
    <t>elektromechanický zámek s klikami - dle specifikace v PD - DN/133</t>
  </si>
  <si>
    <t>dle tabulky dveří nových - DN/133 2 =2.000 [A] 
Celkem 2=2.000 [B]</t>
  </si>
  <si>
    <t>elektromechanický zámek s klikami - dle specifikace v PD - DN/133elektromechanický zámek s klikami - dle specifikace v PD - DN/133  
elektromechanický zámek s klikami - dle specifikace v PD - DN/133  
elektromechanický zámek s klikami - dle specifikace v PD - DN/133  
elektromechanický zámek s klikami - dle specifikace v PD - DN/133</t>
  </si>
  <si>
    <t>5491DN134</t>
  </si>
  <si>
    <t>replika secesního kování - dle specifikace v PD - DN/134</t>
  </si>
  <si>
    <t>dle tabulky dveří nových - DN/134 3 =3.000 [A] 
Celkem 3=3.000 [B]</t>
  </si>
  <si>
    <t>replika secesního kování - dle specifikace v PD - DN/134replika secesního kování - dle specifikace v PD - DN/134  
replika secesního kování - dle specifikace v PD - DN/134  
replika secesního kování - dle specifikace v PD - DN/134  
replika secesního kování - dle specifikace v PD - DN/134</t>
  </si>
  <si>
    <t>5491DN135</t>
  </si>
  <si>
    <t>elektromechanický zámek s klikami - dle specifikace v PD - DN/135</t>
  </si>
  <si>
    <t>dle tabulky dveří nových - DN/135 2 =2.000 [A] 
Celkem 2=2.000 [B]</t>
  </si>
  <si>
    <t>elektromechanický zámek s klikami - dle specifikace v PD - DN/135elektromechanický zámek s klikami - dle specifikace v PD - DN/135  
elektromechanický zámek s klikami - dle specifikace v PD - DN/135  
elektromechanický zámek s klikami - dle specifikace v PD - DN/135  
elektromechanický zámek s klikami - dle specifikace v PD - DN/135</t>
  </si>
  <si>
    <t>5491DN136</t>
  </si>
  <si>
    <t>elektromechanický zámek s klikami - dle specifikace v PD - DN/136</t>
  </si>
  <si>
    <t>dle tabulky dveří nových - DN/136 2 =2.000 [A] 
Celkem 2=2.000 [B]</t>
  </si>
  <si>
    <t>elektromechanický zámek s klikami - dle specifikace v PD - DN/136elektromechanický zámek s klikami - dle specifikace v PD - DN/136  
elektromechanický zámek s klikami - dle specifikace v PD - DN/136  
elektromechanický zámek s klikami - dle specifikace v PD - DN/136  
elektromechanický zámek s klikami - dle specifikace v PD - DN/136</t>
  </si>
  <si>
    <t>5491DN137</t>
  </si>
  <si>
    <t>dveřní klika, replika secesního kování - dle specifikace v PD - DN/137</t>
  </si>
  <si>
    <t>dle tabulky dveří nových - DN/137 2 =2.000 [A] 
Celkem 2=2.000 [B]</t>
  </si>
  <si>
    <t>dveřní klika, replika secesního kování - dle specifikace v PD - DN/137dveřní klika, replika secesního kování - dle specifikace v PD - DN/137  
dveřní klika, replika secesního kování - dle specifikace v PD - DN/137  
dveřní klika, replika secesního kování - dle specifikace v PD - DN/137  
dveřní klika, replika secesního kování - dle specifikace v PD - DN/137</t>
  </si>
  <si>
    <t>5491DN138</t>
  </si>
  <si>
    <t>elektromechanický zámek s klikami - dle specifikace v PD - DN/138</t>
  </si>
  <si>
    <t>dle tabulky dveří nových - DN/138 2 =2.000 [A] 
Celkem 2=2.000 [B]</t>
  </si>
  <si>
    <t>elektromechanický zámek s klikami - dle specifikace v PD - DN/138elektromechanický zámek s klikami - dle specifikace v PD - DN/138  
elektromechanický zámek s klikami - dle specifikace v PD - DN/138  
elektromechanický zámek s klikami - dle specifikace v PD - DN/138  
elektromechanický zámek s klikami - dle specifikace v PD - DN/138</t>
  </si>
  <si>
    <t>5491DN139</t>
  </si>
  <si>
    <t>elektromechanický zámek s klikami - dle specifikace v PD - DN/139</t>
  </si>
  <si>
    <t>dle tabulky dveří nových - DN/139 5 =5.000 [A] 
Celkem 5=5.000 [B]</t>
  </si>
  <si>
    <t>elektromechanický zámek s klikami - dle specifikace v PD - DN/139elektromechanický zámek s klikami - dle specifikace v PD - DN/139  
elektromechanický zámek s klikami - dle specifikace v PD - DN/139  
elektromechanický zámek s klikami - dle specifikace v PD - DN/139  
elektromechanický zámek s klikami - dle specifikace v PD - DN/139</t>
  </si>
  <si>
    <t>5491DN140</t>
  </si>
  <si>
    <t>replika secesního kování - dle specifikace v PD - DN/140</t>
  </si>
  <si>
    <t>dle tabulky dveří nových - DN/140 1 =1.000 [A] 
Celkem 1=1.000 [B]</t>
  </si>
  <si>
    <t>replika secesního kování - dle specifikace v PD - DN/140replika secesního kování - dle specifikace v PD - DN/140  
replika secesního kování - dle specifikace v PD - DN/140  
replika secesního kování - dle specifikace v PD - DN/140  
replika secesního kování - dle specifikace v PD - DN/140</t>
  </si>
  <si>
    <t>5491DN141</t>
  </si>
  <si>
    <t>dveřní klika, replika secesního kování - dle specifikace v PD - DN/141</t>
  </si>
  <si>
    <t>dle tabulky dveří nových - DN/141 1 =1.000 [A] 
Celkem 1=1.000 [B]</t>
  </si>
  <si>
    <t>dveřní klika, replika secesního kování - dle specifikace v PD - DN/141dveřní klika, replika secesního kování - dle specifikace v PD - DN/141  
dveřní klika, replika secesního kování - dle specifikace v PD - DN/141  
dveřní klika, replika secesního kování - dle specifikace v PD - DN/141  
dveřní klika, replika secesního kování - dle specifikace v PD - DN/141</t>
  </si>
  <si>
    <t>5491DN143</t>
  </si>
  <si>
    <t>replika secesního kování - dle specifikace v PD - DN/143</t>
  </si>
  <si>
    <t>dle tabulky dveří nových - DN/143 2 =2.000 [A] 
Celkem 2=2.000 [B]</t>
  </si>
  <si>
    <t>replika secesního kování - dle specifikace v PD - DN/143replika secesního kování - dle specifikace v PD - DN/143  
replika secesního kování - dle specifikace v PD - DN/143  
replika secesního kování - dle specifikace v PD - DN/143  
replika secesního kování - dle specifikace v PD - DN/143</t>
  </si>
  <si>
    <t>5491DN144</t>
  </si>
  <si>
    <t>elektromechanický zámek s klikami - dle specifikace v PD - DN/144</t>
  </si>
  <si>
    <t>dle tabulky dveří nových - DN/144 4 =4.000 [A] 
Celkem 4=4.000 [B]</t>
  </si>
  <si>
    <t>elektromechanický zámek s klikami - dle specifikace v PD - DN/144elektromechanický zámek s klikami - dle specifikace v PD - DN/144  
elektromechanický zámek s klikami - dle specifikace v PD - DN/144  
elektromechanický zámek s klikami - dle specifikace v PD - DN/144  
elektromechanický zámek s klikami - dle specifikace v PD - DN/144</t>
  </si>
  <si>
    <t>5491DN145</t>
  </si>
  <si>
    <t>elektromechanický zámek s klikami - dle specifikace v PD - DN/145</t>
  </si>
  <si>
    <t>dle tabulky dveří nových - DN/145 1 =1.000 [A] 
Celkem 1=1.000 [B]</t>
  </si>
  <si>
    <t>elektromechanický zámek s klikami - dle specifikace v PD - DN/145elektromechanický zámek s klikami - dle specifikace v PD - DN/145  
elektromechanický zámek s klikami - dle specifikace v PD - DN/145  
elektromechanický zámek s klikami - dle specifikace v PD - DN/145  
elektromechanický zámek s klikami - dle specifikace v PD - DN/145</t>
  </si>
  <si>
    <t>5491DN146</t>
  </si>
  <si>
    <t>elektromechanický zámek s klikami - dle specifikace v PD - DN/146</t>
  </si>
  <si>
    <t>dle tabulky dveří nových - DN/146 4 =4.000 [A] 
Celkem 4=4.000 [B]</t>
  </si>
  <si>
    <t>elektromechanický zámek s klikami - dle specifikace v PD - DN/146elektromechanický zámek s klikami - dle specifikace v PD - DN/146  
elektromechanický zámek s klikami - dle specifikace v PD - DN/146  
elektromechanický zámek s klikami - dle specifikace v PD - DN/146  
elektromechanický zámek s klikami - dle specifikace v PD - DN/146</t>
  </si>
  <si>
    <t>5491DN147</t>
  </si>
  <si>
    <t>elektromechanický zámek s klikami - dle specifikace v PD - DN/147</t>
  </si>
  <si>
    <t>dle tabulky dveří nových - DN/147 1 =1.000 [A] 
Celkem 1=1.000 [B]</t>
  </si>
  <si>
    <t>elektromechanický zámek s klikami - dle specifikace v PD - DN/147elektromechanický zámek s klikami - dle specifikace v PD - DN/147  
elektromechanický zámek s klikami - dle specifikace v PD - DN/147  
elektromechanický zámek s klikami - dle specifikace v PD - DN/147  
elektromechanický zámek s klikami - dle specifikace v PD - DN/147</t>
  </si>
  <si>
    <t>5491DN15</t>
  </si>
  <si>
    <t>elektromechanický zámek s klikami - dle specifikace v PD - DN/15</t>
  </si>
  <si>
    <t>dle tabulky dveří nových - DN/15 1 =1.000 [A] 
Celkem 1=1.000 [B]</t>
  </si>
  <si>
    <t>elektromechanický zámek s klikami - dle specifikace v PD - DN/15elektromechanický zámek s klikami - dle specifikace v PD - DN/15  
elektromechanický zámek s klikami - dle specifikace v PD - DN/15  
elektromechanický zámek s klikami - dle specifikace v PD - DN/15  
elektromechanický zámek s klikami - dle specifikace v PD - DN/15</t>
  </si>
  <si>
    <t>5491DN153</t>
  </si>
  <si>
    <t>elektromechanický zámek s klikami - dle specifikace v PD - DN/153</t>
  </si>
  <si>
    <t>dle tabulky dveří nových - DN/153 1 =1.000 [A] 
Celkem 1=1.000 [B]</t>
  </si>
  <si>
    <t>elektromechanický zámek s klikami - dle specifikace v PD - DN/153elektromechanický zámek s klikami - dle specifikace v PD - DN/153  
elektromechanický zámek s klikami - dle specifikace v PD - DN/153  
elektromechanický zámek s klikami - dle specifikace v PD - DN/153  
elektromechanický zámek s klikami - dle specifikace v PD - DN/153</t>
  </si>
  <si>
    <t>5491DN16</t>
  </si>
  <si>
    <t>elektromechanický zámek s klikami - dle specifikace v PD - DN/16</t>
  </si>
  <si>
    <t>dle tabulky dveří nových - DN/16 1 =1.000 [A] 
Celkem 1=1.000 [B]</t>
  </si>
  <si>
    <t>elektromechanický zámek s klikami - dle specifikace v PD - DN/16elektromechanický zámek s klikami - dle specifikace v PD - DN/16  
elektromechanický zámek s klikami - dle specifikace v PD - DN/16  
elektromechanický zámek s klikami - dle specifikace v PD - DN/16  
elektromechanický zámek s klikami - dle specifikace v PD - DN/16</t>
  </si>
  <si>
    <t>5491DN17</t>
  </si>
  <si>
    <t>elektromechanický zámek s klikami - dle specifikace v PD - DN/17</t>
  </si>
  <si>
    <t>dle tabulky dveří nových - DN/17 1 =1.000 [A] 
Celkem 1=1.000 [B]</t>
  </si>
  <si>
    <t>elektromechanický zámek s klikami - dle specifikace v PD - DN/17elektromechanický zámek s klikami - dle specifikace v PD - DN/17  
elektromechanický zámek s klikami - dle specifikace v PD - DN/17  
elektromechanický zámek s klikami - dle specifikace v PD - DN/17  
elektromechanický zámek s klikami - dle specifikace v PD - DN/17</t>
  </si>
  <si>
    <t>5491DN18</t>
  </si>
  <si>
    <t>dveřní klika, replika secesního kování - dle specifikace v PD - DN/18</t>
  </si>
  <si>
    <t>dle tabulky dveří nových - DN/18 9 =9.000 [A] 
Celkem 9=9.000 [B]</t>
  </si>
  <si>
    <t>dveřní klika, replika secesního kování - dle specifikace v PD - DN/18dveřní klika, replika secesního kování - dle specifikace v PD - DN/18  
dveřní klika, replika secesního kování - dle specifikace v PD - DN/18  
dveřní klika, replika secesního kování - dle specifikace v PD - DN/18  
dveřní klika, replika secesního kování - dle specifikace v PD - DN/18</t>
  </si>
  <si>
    <t>5491DN21</t>
  </si>
  <si>
    <t>replika secesního kování - dle specifikace v PD - DN/21</t>
  </si>
  <si>
    <t>dle tabulky dveří nových - DN/21 1 =1.000 [A] 
Celkem 1=1.000 [B]</t>
  </si>
  <si>
    <t>replika secesního kování - dle specifikace v PD - DN/21replika secesního kování - dle specifikace v PD - DN/21  
replika secesního kování - dle specifikace v PD - DN/21  
replika secesního kování - dle specifikace v PD - DN/21  
replika secesního kování - dle specifikace v PD - DN/21</t>
  </si>
  <si>
    <t>5491DN22</t>
  </si>
  <si>
    <t>replika secesního kování - dle specifikace v PD - DN/22</t>
  </si>
  <si>
    <t>dle tabulky dveří nových - DN/22 1 =1.000 [A] 
Celkem 1=1.000 [B]</t>
  </si>
  <si>
    <t>replika secesního kování - dle specifikace v PD - DN/22replika secesního kování - dle specifikace v PD - DN/22  
replika secesního kování - dle specifikace v PD - DN/22  
replika secesního kování - dle specifikace v PD - DN/22  
replika secesního kování - dle specifikace v PD - DN/22</t>
  </si>
  <si>
    <t>5491DN24</t>
  </si>
  <si>
    <t>replika secesního kování - dle specifikace v PD - DN/24</t>
  </si>
  <si>
    <t>dle tabulky dveří nových - DN/24 1 =1.000 [A] 
Celkem 1=1.000 [B]</t>
  </si>
  <si>
    <t>replika secesního kování - dle specifikace v PD - DN/24replika secesního kování - dle specifikace v PD - DN/24  
replika secesního kování - dle specifikace v PD - DN/24  
replika secesního kování - dle specifikace v PD - DN/24  
replika secesního kování - dle specifikace v PD - DN/24</t>
  </si>
  <si>
    <t>5491DN25</t>
  </si>
  <si>
    <t>replika secesního kování - dle specifikace v PD - DN/25</t>
  </si>
  <si>
    <t>dle tabulky dveří nových - DN/25 1 =1.000 [A] 
Celkem 1=1.000 [B]</t>
  </si>
  <si>
    <t>replika secesního kování - dle specifikace v PD - DN/25replika secesního kování - dle specifikace v PD - DN/25  
replika secesního kování - dle specifikace v PD - DN/25  
replika secesního kování - dle specifikace v PD - DN/25  
replika secesního kování - dle specifikace v PD - DN/25</t>
  </si>
  <si>
    <t>5491DN27</t>
  </si>
  <si>
    <t>replika secesního kování - dle specifikace v PD - DN/27</t>
  </si>
  <si>
    <t>dle tabulky dveří nových - DN/27 1 =1.000 [A] 
Celkem 1=1.000 [B]</t>
  </si>
  <si>
    <t>replika secesního kování - dle specifikace v PD - DN/27replika secesního kování - dle specifikace v PD - DN/27  
replika secesního kování - dle specifikace v PD - DN/27  
replika secesního kování - dle specifikace v PD - DN/27  
replika secesního kování - dle specifikace v PD - DN/27</t>
  </si>
  <si>
    <t>5491DN28</t>
  </si>
  <si>
    <t>dveřní klika, replika secesního kování - dle specifikace v PD - DN/28</t>
  </si>
  <si>
    <t>dle tabulky dveří nových - DN/28 5 =5.000 [A] 
Celkem 5=5.000 [B]</t>
  </si>
  <si>
    <t>dveřní klika, replika secesního kování - dle specifikace v PD - DN/28dveřní klika, replika secesního kování - dle specifikace v PD - DN/28  
dveřní klika, replika secesního kování - dle specifikace v PD - DN/28  
dveřní klika, replika secesního kování - dle specifikace v PD - DN/28  
dveřní klika, replika secesního kování - dle specifikace v PD - DN/28</t>
  </si>
  <si>
    <t>5491DN29</t>
  </si>
  <si>
    <t>dveřní klika, replika secesního kování - dle specifikace v PD - DN/29</t>
  </si>
  <si>
    <t>dle tabulky dveří nových - DN/29 5 =5.000 [A] 
Celkem 5=5.000 [B]</t>
  </si>
  <si>
    <t>dveřní klika, replika secesního kování - dle specifikace v PD - DN/29dveřní klika, replika secesního kování - dle specifikace v PD - DN/29  
dveřní klika, replika secesního kování - dle specifikace v PD - DN/29  
dveřní klika, replika secesního kování - dle specifikace v PD - DN/29  
dveřní klika, replika secesního kování - dle specifikace v PD - DN/29</t>
  </si>
  <si>
    <t>5491DN31</t>
  </si>
  <si>
    <t>dveřní klika, replika secesního kování - dle specifikace v PD - DN/31</t>
  </si>
  <si>
    <t>dle tabulky dveří nových - DN/31 4 =4.000 [A] 
Celkem 4=4.000 [B]</t>
  </si>
  <si>
    <t>dveřní klika, replika secesního kování - dle specifikace v PD - DN/31dveřní klika, replika secesního kování - dle specifikace v PD - DN/31  
dveřní klika, replika secesního kování - dle specifikace v PD - DN/31  
dveřní klika, replika secesního kování - dle specifikace v PD - DN/31  
dveřní klika, replika secesního kování - dle specifikace v PD - DN/31</t>
  </si>
  <si>
    <t>5491DN32</t>
  </si>
  <si>
    <t>dveřní klika, replika secesního kování - dle specifikace v PD - DN/32</t>
  </si>
  <si>
    <t>dle tabulky dveří nových - DN/32 4 =4.000 [A] 
Celkem 4=4.000 [B]</t>
  </si>
  <si>
    <t>dveřní klika, replika secesního kování - dle specifikace v PD - DN/32dveřní klika, replika secesního kování - dle specifikace v PD - DN/32  
dveřní klika, replika secesního kování - dle specifikace v PD - DN/32  
dveřní klika, replika secesního kování - dle specifikace v PD - DN/32  
dveřní klika, replika secesního kování - dle specifikace v PD - DN/32</t>
  </si>
  <si>
    <t>5491DN34</t>
  </si>
  <si>
    <t>replika secesního kování - dle specifikace v PD - DN/34</t>
  </si>
  <si>
    <t>dle tabulky dveří nových - DN/34 1 =1.000 [A] 
Celkem 1=1.000 [B]</t>
  </si>
  <si>
    <t>replika secesního kování - dle specifikace v PD - DN/34replika secesního kování - dle specifikace v PD - DN/34  
replika secesního kování - dle specifikace v PD - DN/34  
replika secesního kování - dle specifikace v PD - DN/34  
replika secesního kování - dle specifikace v PD - DN/34</t>
  </si>
  <si>
    <t>5491DN35</t>
  </si>
  <si>
    <t>replika secesního kování - dle specifikace v PD - DN/35</t>
  </si>
  <si>
    <t>dle tabulky dveří nových - DN/35 5 =5.000 [A] 
Celkem 5=5.000 [B]</t>
  </si>
  <si>
    <t>replika secesního kování - dle specifikace v PD - DN/35replika secesního kování - dle specifikace v PD - DN/35  
replika secesního kování - dle specifikace v PD - DN/35  
replika secesního kování - dle specifikace v PD - DN/35  
replika secesního kování - dle specifikace v PD - DN/35</t>
  </si>
  <si>
    <t>5491DN36</t>
  </si>
  <si>
    <t>elektromechanický zámek s klikami - dle specifikace v PD - DN/36</t>
  </si>
  <si>
    <t>dle tabulky dveří nových - DN/36 6 =6.000 [A] 
Celkem 6=6.000 [B]</t>
  </si>
  <si>
    <t>elektromechanický zámek s klikami - dle specifikace v PD - DN/36elektromechanický zámek s klikami - dle specifikace v PD - DN/36  
elektromechanický zámek s klikami - dle specifikace v PD - DN/36  
elektromechanický zámek s klikami - dle specifikace v PD - DN/36  
elektromechanický zámek s klikami - dle specifikace v PD - DN/36</t>
  </si>
  <si>
    <t>5491DN37</t>
  </si>
  <si>
    <t>replika secesního kování - dle specifikace v PD - DN/37</t>
  </si>
  <si>
    <t>dle tabulky dveří nových - DN/37 1 =1.000 [A] 
Celkem 1=1.000 [B]</t>
  </si>
  <si>
    <t>replika secesního kování - dle specifikace v PD - DN/37replika secesního kování - dle specifikace v PD - DN/37  
replika secesního kování - dle specifikace v PD - DN/37  
replika secesního kování - dle specifikace v PD - DN/37  
replika secesního kování - dle specifikace v PD - DN/37</t>
  </si>
  <si>
    <t>5491DN38</t>
  </si>
  <si>
    <t>elektromechanický zámek s klikami - dle specifikace v PD - DN/38</t>
  </si>
  <si>
    <t>dle tabulky dveří nových - DN/38 1 =1.000 [A] 
Celkem 1=1.000 [B]</t>
  </si>
  <si>
    <t>elektromechanický zámek s klikami - dle specifikace v PD - DN/38elektromechanický zámek s klikami - dle specifikace v PD - DN/36  
elektromechanický zámek s klikami - dle specifikace v PD - DN/36  
elektromechanický zámek s klikami - dle specifikace v PD - DN/36  
elektromechanický zámek s klikami - dle specifikace v PD - DN/36</t>
  </si>
  <si>
    <t>5491DN40</t>
  </si>
  <si>
    <t>replika secesního kování - dle specifikace v PD - DN/40</t>
  </si>
  <si>
    <t>dle tabulky dveří nových - DN/40 1 =1.000 [A] 
Celkem 1=1.000 [B]</t>
  </si>
  <si>
    <t>replika secesního kování - dle specifikace v PD - DN/40replika secesního kování - dle specifikace v PD - DN/40  
replika secesního kování - dle specifikace v PD - DN/40  
replika secesního kování - dle specifikace v PD - DN/40  
replika secesního kování - dle specifikace v PD - DN/40</t>
  </si>
  <si>
    <t>5491DN41</t>
  </si>
  <si>
    <t>replika secesního kování - dle specifikace v PD - DN/41</t>
  </si>
  <si>
    <t>dle tabulky dveří nových - DN/41 1 =1.000 [A] 
Celkem 1=1.000 [B]</t>
  </si>
  <si>
    <t>replika secesního kování - dle specifikace v PD - DN/41replika secesního kování - dle specifikace v PD - DN/41  
replika secesního kování - dle specifikace v PD - DN/41  
replika secesního kování - dle specifikace v PD - DN/41  
replika secesního kování - dle specifikace v PD - DN/41</t>
  </si>
  <si>
    <t>5491DN42</t>
  </si>
  <si>
    <t>dveřní klika, replika secesního kování - dle specifikace v PD - DN/42</t>
  </si>
  <si>
    <t>dle tabulky dveří nových - DN/42 1 =1.000 [A] 
Celkem 1=1.000 [B]</t>
  </si>
  <si>
    <t>dveřní klika, replika secesního kování - dle specifikace v PD - DN/42dveřní klika, replika secesního kování - dle specifikace v PD - DN/42  
dveřní klika, replika secesního kování - dle specifikace v PD - DN/42  
dveřní klika, replika secesního kování - dle specifikace v PD - DN/42  
dveřní klika, replika secesního kování - dle specifikace v PD - DN/42</t>
  </si>
  <si>
    <t>5491DN43</t>
  </si>
  <si>
    <t>elektromechanický zámek s klikami - dle specifikace v PD - DN/43</t>
  </si>
  <si>
    <t>dle tabulky dveří nových - DN/43 2 =2.000 [A] 
Celkem 2=2.000 [B]</t>
  </si>
  <si>
    <t>elektromechanický zámek s klikami - dle specifikace v PD - DN/43elektromechanický zámek s klikami - dle specifikace v PD - DN/43  
elektromechanický zámek s klikami - dle specifikace v PD - DN/43  
elektromechanický zámek s klikami - dle specifikace v PD - DN/43  
elektromechanický zámek s klikami - dle specifikace v PD - DN/43</t>
  </si>
  <si>
    <t>5491DN44</t>
  </si>
  <si>
    <t>dveřní klika, replika secesního kování - dle specifikace v PD - DN/44</t>
  </si>
  <si>
    <t>dle tabulky dveří nových - DN/44 1 =1.000 [A] 
Celkem 1=1.000 [B]</t>
  </si>
  <si>
    <t>dveřní klika, replika secesního kování - dle specifikace v PD - DN/44dveřní klika, replika secesního kování - dle specifikace v PD - DN/44  
dveřní klika, replika secesního kování - dle specifikace v PD - DN/44  
dveřní klika, replika secesního kování - dle specifikace v PD - DN/44  
dveřní klika, replika secesního kování - dle specifikace v PD - DN/44</t>
  </si>
  <si>
    <t>5491DN45</t>
  </si>
  <si>
    <t>dveřní klika, replika secesního kování - dle specifikace v PD - DN/45</t>
  </si>
  <si>
    <t>dle tabulky dveří nových - DN/45 1 =1.000 [A] 
Celkem 1=1.000 [B]</t>
  </si>
  <si>
    <t>dveřní klika, replika secesního kování - dle specifikace v PD - DN/45dveřní klika, replika secesního kování - dle specifikace v PD - DN/45  
dveřní klika, replika secesního kování - dle specifikace v PD - DN/45  
dveřní klika, replika secesního kování - dle specifikace v PD - DN/45  
dveřní klika, replika secesního kování - dle specifikace v PD - DN/45</t>
  </si>
  <si>
    <t>5491DN46</t>
  </si>
  <si>
    <t>dveřní klika, replika secesního kování - dle specifikace v PD - DN/46</t>
  </si>
  <si>
    <t>dle tabulky dveří nových - DN/46 2 =2.000 [A] 
Celkem 2=2.000 [B]</t>
  </si>
  <si>
    <t>dveřní klika, replika secesního kování - dle specifikace v PD - DN/46dveřní klika, replika secesního kování - dle specifikace v PD - DN/46  
dveřní klika, replika secesního kování - dle specifikace v PD - DN/46  
dveřní klika, replika secesního kování - dle specifikace v PD - DN/46  
dveřní klika, replika secesního kování - dle specifikace v PD - DN/46</t>
  </si>
  <si>
    <t>5491DN47</t>
  </si>
  <si>
    <t>elektromechanický zámek s klikami - dle specifikace v PD - DN/47</t>
  </si>
  <si>
    <t>dle tabulky dveří nových - DN/47 1 =1.000 [A] 
Celkem 1=1.000 [B]</t>
  </si>
  <si>
    <t>elektromechanický zámek s klikami - dle specifikace v PD - DN/47elektromechanický zámek s klikami - dle specifikace v PD - DN/47  
elektromechanický zámek s klikami - dle specifikace v PD - DN/47  
elektromechanický zámek s klikami - dle specifikace v PD - DN/47  
elektromechanický zámek s klikami - dle specifikace v PD - DN/47</t>
  </si>
  <si>
    <t>5491DN48</t>
  </si>
  <si>
    <t>replika secesního kování - dle specifikace v PD - DN/48</t>
  </si>
  <si>
    <t>dle tabulky dveří nových - DN/48 1 =1.000 [A] 
Celkem 1=1.000 [B]</t>
  </si>
  <si>
    <t>replika secesního kování - dle specifikace v PD - DN/48replika secesního kování - dle specifikace v PD - DN/48  
replika secesního kování - dle specifikace v PD - DN/48  
replika secesního kování - dle specifikace v PD - DN/48  
replika secesního kování - dle specifikace v PD - DN/48</t>
  </si>
  <si>
    <t>5491DN49</t>
  </si>
  <si>
    <t>replika secesního kování - dle specifikace v PD - DN/49</t>
  </si>
  <si>
    <t>dle tabulky dveří nových - DN/49 2 =2.000 [A] 
Celkem 2=2.000 [B]</t>
  </si>
  <si>
    <t>replika secesního kování - dle specifikace v PD - DN/49replika secesního kování - dle specifikace v PD - DN/49  
replika secesního kování - dle specifikace v PD - DN/49  
replika secesního kování - dle specifikace v PD - DN/49  
replika secesního kování - dle specifikace v PD - DN/49</t>
  </si>
  <si>
    <t>5491DN50</t>
  </si>
  <si>
    <t>replika secesního kování - dle specifikace v PD - DN/50</t>
  </si>
  <si>
    <t>dle tabulky dveří nových - DN/50 4 =4.000 [A] 
Celkem 4=4.000 [B]</t>
  </si>
  <si>
    <t>replika secesního kování - dle specifikace v PD - DN/50replika secesního kování - dle specifikace v PD - DN/50  
replika secesního kování - dle specifikace v PD - DN/50  
replika secesního kování - dle specifikace v PD - DN/50  
replika secesního kování - dle specifikace v PD - DN/50</t>
  </si>
  <si>
    <t>5491DN51</t>
  </si>
  <si>
    <t>replika secesního kování - dle specifikace v PD - DN/51</t>
  </si>
  <si>
    <t>dle tabulky dveří nových - DN/51 1 =1.000 [A] 
Celkem 1=1.000 [B]</t>
  </si>
  <si>
    <t>replika secesního kování - dle specifikace v PD - DN/51replika secesního kování - dle specifikace v PD - DN/51  
replika secesního kování - dle specifikace v PD - DN/51  
replika secesního kování - dle specifikace v PD - DN/51  
replika secesního kování - dle specifikace v PD - DN/51</t>
  </si>
  <si>
    <t>5491DN52</t>
  </si>
  <si>
    <t>dveřní klika, replika secesního kování - dle specifikace v PD - DN/52</t>
  </si>
  <si>
    <t>dle tabulky dveří nových - DN/52 1 =1.000 [A] 
Celkem 1=1.000 [B]</t>
  </si>
  <si>
    <t>dveřní klika, replika secesního kování - dle specifikace v PD - DN/52dveřní klika, replika secesního kování - dle specifikace v PD - DN/52  
dveřní klika, replika secesního kování - dle specifikace v PD - DN/52  
dveřní klika, replika secesního kování - dle specifikace v PD - DN/52  
dveřní klika, replika secesního kování - dle specifikace v PD - DN/52</t>
  </si>
  <si>
    <t>5491DN53</t>
  </si>
  <si>
    <t>elektromechanický zámek s klikami - dle specifikace v PD - DN/53</t>
  </si>
  <si>
    <t>dle tabulky dveří nových - DN/53 1 =1.000 [A] 
Celkem 1=1.000 [B]</t>
  </si>
  <si>
    <t>elektromechanický zámek s klikami - dle specifikace v PD - DN/53elektromechanický zámek s klikami - dle specifikace v PD - DN/53  
elektromechanický zámek s klikami - dle specifikace v PD - DN/53  
elektromechanický zámek s klikami - dle specifikace v PD - DN/53  
elektromechanický zámek s klikami - dle specifikace v PD - DN/53</t>
  </si>
  <si>
    <t>5491DN55</t>
  </si>
  <si>
    <t>elektromechanický zámek s klikami - dle specifikace v PD - DN/55</t>
  </si>
  <si>
    <t>dle tabulky dveří nových - DN/55 8 =8.000 [A] 
Celkem 8=8.000 [B]</t>
  </si>
  <si>
    <t>elektromechanický zámek s klikami - dle specifikace v PD - DN/55elektromechanický zámek s klikami - dle specifikace v PD - DN/55  
elektromechanický zámek s klikami - dle specifikace v PD - DN/55  
elektromechanický zámek s klikami - dle specifikace v PD - DN/55  
elektromechanický zámek s klikami - dle specifikace v PD - DN/55</t>
  </si>
  <si>
    <t>5491DN60</t>
  </si>
  <si>
    <t>replika secesního kování - dle specifikace v PD - DN/60</t>
  </si>
  <si>
    <t>dle tabulky dveří nových - DN/60 1 =1.000 [A] 
Celkem 1=1.000 [B]</t>
  </si>
  <si>
    <t>replika secesního kování - dle specifikace v PD - DN/60replika secesního kování - dle specifikace v PD - DN/60  
replika secesního kování - dle specifikace v PD - DN/60  
replika secesního kování - dle specifikace v PD - DN/60  
replika secesního kování - dle specifikace v PD - DN/60</t>
  </si>
  <si>
    <t>5491DN61</t>
  </si>
  <si>
    <t>dveřní klika, replika secesního kování - dle specifikace v PD - DN/61</t>
  </si>
  <si>
    <t>dle tabulky dveří nových - DN/61 1 =1.000 [A] 
Celkem 1=1.000 [B]</t>
  </si>
  <si>
    <t>dveřní klika, replika secesního kování - dle specifikace v PD - DN/61dveřní klika, replika secesního kování - dle specifikace v PD - DN/61  
dveřní klika, replika secesního kování - dle specifikace v PD - DN/61  
dveřní klika, replika secesního kování - dle specifikace v PD - DN/61  
dveřní klika, replika secesního kování - dle specifikace v PD - DN/61</t>
  </si>
  <si>
    <t>5491DN62</t>
  </si>
  <si>
    <t>replika secesního kování - dle specifikace v PD - DN/62</t>
  </si>
  <si>
    <t>dle tabulky dveří nových - DN/62 1 =1.000 [A] 
Celkem 1=1.000 [B]</t>
  </si>
  <si>
    <t>replika secesního kování - dle specifikace v PD - DN/62replika secesního kování - dle specifikace v PD - DN/62  
replika secesního kování - dle specifikace v PD - DN/62  
replika secesního kování - dle specifikace v PD - DN/62  
replika secesního kování - dle specifikace v PD - DN/62</t>
  </si>
  <si>
    <t>5491DN63</t>
  </si>
  <si>
    <t>dveřní klika, replika secesního kování - dle specifikace v PD - DN/63</t>
  </si>
  <si>
    <t>dle tabulky dveří nových - DN/63 1 =1.000 [A] 
Celkem 1=1.000 [B]</t>
  </si>
  <si>
    <t>dveřní klika, replika secesního kování - dle specifikace v PD - DN/63dveřní klika, replika secesního kování - dle specifikace v PD - DN/63  
dveřní klika, replika secesního kování - dle specifikace v PD - DN/63  
dveřní klika, replika secesního kování - dle specifikace v PD - DN/63  
dveřní klika, replika secesního kování - dle specifikace v PD - DN/63</t>
  </si>
  <si>
    <t>5491DN64</t>
  </si>
  <si>
    <t>dveřní klika, replika secesního kování - dle specifikace v PD - DN/64</t>
  </si>
  <si>
    <t>dle tabulky dveří nových - DN/64 1 =1.000 [A] 
Celkem 1=1.000 [B]</t>
  </si>
  <si>
    <t>dveřní klika, replika secesního kování - dle specifikace v PD - DN/64dveřní klika, replika secesního kování - dle specifikace v PD - DN/64  
dveřní klika, replika secesního kování - dle specifikace v PD - DN/64  
dveřní klika, replika secesního kování - dle specifikace v PD - DN/64  
dveřní klika, replika secesního kování - dle specifikace v PD - DN/64</t>
  </si>
  <si>
    <t>5491DN65</t>
  </si>
  <si>
    <t>elektromechanický zámek s klikami - dle specifikace v PD - DN/65</t>
  </si>
  <si>
    <t>dle tabulky dveří nových - DN/65 3 =3.000 [A] 
Celkem 3=3.000 [B]</t>
  </si>
  <si>
    <t>elektromechanický zámek s klikami - dle specifikace v PD - DN/65elektromechanický zámek s klikami - dle specifikace v PD - DN/65  
elektromechanický zámek s klikami - dle specifikace v PD - DN/65  
elektromechanický zámek s klikami - dle specifikace v PD - DN/65  
elektromechanický zámek s klikami - dle specifikace v PD - DN/65</t>
  </si>
  <si>
    <t>5491DN66</t>
  </si>
  <si>
    <t>elektromechanický zámek s klikami - dle specifikace v PD - DN/66</t>
  </si>
  <si>
    <t>dle tabulky dveří nových - DN/66 1 =1.000 [A] 
Celkem 1=1.000 [B]</t>
  </si>
  <si>
    <t>elektromechanický zámek s klikami - dle specifikace v PD - DN/66elektromechanický zámek s klikami - dle specifikace v PD - DN/66  
elektromechanický zámek s klikami - dle specifikace v PD - DN/66  
elektromechanický zámek s klikami - dle specifikace v PD - DN/66  
elektromechanický zámek s klikami - dle specifikace v PD - DN/66</t>
  </si>
  <si>
    <t>5491DN67</t>
  </si>
  <si>
    <t>elektromechanický zámek s klikami - dle specifikace v PD - DN/67</t>
  </si>
  <si>
    <t>dle tabulky dveří nových - DN/67 2 =2.000 [A] 
Celkem 2=2.000 [B]</t>
  </si>
  <si>
    <t>elektromechanický zámek s klikami - dle specifikace v PD - DN/67elektromechanický zámek s klikami - dle specifikace v PD - DN/67  
elektromechanický zámek s klikami - dle specifikace v PD - DN/67  
elektromechanický zámek s klikami - dle specifikace v PD - DN/67  
elektromechanický zámek s klikami - dle specifikace v PD - DN/67</t>
  </si>
  <si>
    <t>5491DN68</t>
  </si>
  <si>
    <t>elektromechanický zámek s klikami - dle specifikace v PD - DN/68</t>
  </si>
  <si>
    <t>dle tabulky dveří nových - DN/68 1 =1.000 [A] 
Celkem 1=1.000 [B]</t>
  </si>
  <si>
    <t>elektromechanický zámek s klikami - dle specifikace v PD - DN/68elektromechanický zámek s klikami - dle specifikace v PD - DN/68  
elektromechanický zámek s klikami - dle specifikace v PD - DN/68  
elektromechanický zámek s klikami - dle specifikace v PD - DN/68  
elektromechanický zámek s klikami - dle specifikace v PD - DN/68</t>
  </si>
  <si>
    <t>5491DN69</t>
  </si>
  <si>
    <t>replika secesního kování - dle specifikace v PD - DN/69</t>
  </si>
  <si>
    <t>dle tabulky dveří nových - DN/69 1 =1.000 [A] 
Celkem 1=1.000 [B]</t>
  </si>
  <si>
    <t>replika secesního kování - dle specifikace v PD - DN/69replika secesního kování - dle specifikace v PD - DN/69  
replika secesního kování - dle specifikace v PD - DN/69  
replika secesního kování - dle specifikace v PD - DN/69  
replika secesního kování - dle specifikace v PD - DN/69</t>
  </si>
  <si>
    <t>5491DN71</t>
  </si>
  <si>
    <t>elektromechanický zámek s klikami - dle specifikace v PD - DN/71</t>
  </si>
  <si>
    <t>dle tabulky dveří nových - DN/71 1 =1.000 [A] 
Celkem 1=1.000 [B]</t>
  </si>
  <si>
    <t>elektromechanický zámek s klikami - dle specifikace v PD - DN/71elektromechanický zámek s klikami - dle specifikace v PD - DN/71  
elektromechanický zámek s klikami - dle specifikace v PD - DN/71  
elektromechanický zámek s klikami - dle specifikace v PD - DN/71  
elektromechanický zámek s klikami - dle specifikace v PD - DN/71</t>
  </si>
  <si>
    <t>5491DN72</t>
  </si>
  <si>
    <t>elektromechanický zámek s klikami - dle specifikace v PD - DN/72</t>
  </si>
  <si>
    <t>dle tabulky dveří nových - DN/72 1 =1.000 [A] 
Celkem 1=1.000 [B]</t>
  </si>
  <si>
    <t>elektromechanický zámek s klikami - dle specifikace v PD - DN/72elektromechanický zámek s klikami - dle specifikace v PD - DN/72  
elektromechanický zámek s klikami - dle specifikace v PD - DN/72  
elektromechanický zámek s klikami - dle specifikace v PD - DN/72  
elektromechanický zámek s klikami - dle specifikace v PD - DN/72</t>
  </si>
  <si>
    <t>5491DN78</t>
  </si>
  <si>
    <t>elektromechanický zámek s klikami - dle specifikace v PD - DN/78</t>
  </si>
  <si>
    <t>dle tabulky dveří nových - DN/78 2 =2.000 [A] 
Celkem 2=2.000 [B]</t>
  </si>
  <si>
    <t>elektromechanický zámek s klikami - dle specifikace v PD - DN/78elektromechanický zámek s klikami - dle specifikace v PD - DN/78  
elektromechanický zámek s klikami - dle specifikace v PD - DN/78  
elektromechanický zámek s klikami - dle specifikace v PD - DN/78  
elektromechanický zámek s klikami - dle specifikace v PD - DN/78</t>
  </si>
  <si>
    <t>5491DN79</t>
  </si>
  <si>
    <t>dveřní klika, replika secesního kování - dle specifikace v PD - DN/79</t>
  </si>
  <si>
    <t>dle tabulky dveří nových - DN/79 1 =1.000 [A] 
Celkem 1=1.000 [B]</t>
  </si>
  <si>
    <t>dveřní klika, replika secesního kování - dle specifikace v PD - DN/79dveřní klika, replika secesního kování - dle specifikace v PD - DN/79  
dveřní klika, replika secesního kování - dle specifikace v PD - DN/79  
dveřní klika, replika secesního kování - dle specifikace v PD - DN/79  
dveřní klika, replika secesního kování - dle specifikace v PD - DN/79</t>
  </si>
  <si>
    <t>5491DN80</t>
  </si>
  <si>
    <t>dveřní klika, replika secesního kování - dle specifikace v PD - DN/80</t>
  </si>
  <si>
    <t>dle tabulky dveří nových - DN/80 2 =2.000 [A] 
Celkem 2=2.000 [B]</t>
  </si>
  <si>
    <t>dveřní klika, replika secesního kování - dle specifikace v PD - DN/80dveřní klika, replika secesního kování - dle specifikace v PD - DN/80  
dveřní klika, replika secesního kování - dle specifikace v PD - DN/80  
dveřní klika, replika secesního kování - dle specifikace v PD - DN/80  
dveřní klika, replika secesního kování - dle specifikace v PD - DN/80</t>
  </si>
  <si>
    <t>5491DN81</t>
  </si>
  <si>
    <t>dveřní klika, replika secesního kování - dle specifikace v PD - DN/81</t>
  </si>
  <si>
    <t>dle tabulky dveří nových - DN/81 2 =2.000 [A] 
Celkem 2=2.000 [B]</t>
  </si>
  <si>
    <t>dveřní klika, replika secesního kování - dle specifikace v PD - DN/81dveřní klika, replika secesního kování - dle specifikace v PD - DN/81  
dveřní klika, replika secesního kování - dle specifikace v PD - DN/81  
dveřní klika, replika secesního kování - dle specifikace v PD - DN/81  
dveřní klika, replika secesního kování - dle specifikace v PD - DN/81</t>
  </si>
  <si>
    <t>5491DN82</t>
  </si>
  <si>
    <t>dveřní klika, replika secesního kování - dle specifikace v PD - DN/82</t>
  </si>
  <si>
    <t>dle tabulky dveří nových - DN/82 1 =1.000 [A] 
Celkem 1=1.000 [B]</t>
  </si>
  <si>
    <t>dveřní klika, replika secesního kování - dle specifikace v PD - DN/82dveřní klika, replika secesního kování - dle specifikace v PD - DN/82  
dveřní klika, replika secesního kování - dle specifikace v PD - DN/82  
dveřní klika, replika secesního kování - dle specifikace v PD - DN/82  
dveřní klika, replika secesního kování - dle specifikace v PD - DN/82</t>
  </si>
  <si>
    <t>5491DN87</t>
  </si>
  <si>
    <t>elektromechanický zámek s klikami - dle specifikace v PD - DN/87</t>
  </si>
  <si>
    <t>dle tabulky dveří nových - DN/87 1 =1.000 [A] 
Celkem 1=1.000 [B]</t>
  </si>
  <si>
    <t>elektromechanický zámek s klikami - dle specifikace v PD - DN/87elektromechanický zámek s klikami - dle specifikace v PD - DN/87  
elektromechanický zámek s klikami - dle specifikace v PD - DN/87  
elektromechanický zámek s klikami - dle specifikace v PD - DN/87  
elektromechanický zámek s klikami - dle specifikace v PD - DN/87</t>
  </si>
  <si>
    <t>5491DN92</t>
  </si>
  <si>
    <t>elektromechanický zámek s klikami - dle specifikace v PD - DN/92</t>
  </si>
  <si>
    <t>dle tabulky dveří nových - DN/92 2 =2.000 [A] 
Celkem 2=2.000 [B]</t>
  </si>
  <si>
    <t>elektromechanický zámek s klikami - dle specifikace v PD - DN/92elektromechanický zámek s klikami - dle specifikace v PD - DN/92  
elektromechanický zámek s klikami - dle specifikace v PD - DN/92  
elektromechanický zámek s klikami - dle specifikace v PD - DN/92  
elektromechanický zámek s klikami - dle specifikace v PD - DN/92</t>
  </si>
  <si>
    <t>5491DN93</t>
  </si>
  <si>
    <t>elektromechanický zámek s klikami - dle specifikace v PD - DN/93</t>
  </si>
  <si>
    <t>dle tabulky dveří nových - DN/93 1 =1.000 [A] 
Celkem 1=1.000 [B]</t>
  </si>
  <si>
    <t>elektromechanický zámek s klikami - dle specifikace v PD - DN/93elektromechanický zámek s klikami - dle specifikace v PD - DN/93  
elektromechanický zámek s klikami - dle specifikace v PD - DN/93  
elektromechanický zámek s klikami - dle specifikace v PD - DN/93  
elektromechanický zámek s klikami - dle specifikace v PD - DN/93</t>
  </si>
  <si>
    <t>5491DN94</t>
  </si>
  <si>
    <t>dveřní klika, replika secesního kování - dle specifikace v PD - DN/94</t>
  </si>
  <si>
    <t>dle tabulky dveří nových - DN/94 1 =1.000 [A] 
Celkem 1=1.000 [B]</t>
  </si>
  <si>
    <t>dveřní klika, replika secesního kování - dle specifikace v PD - DN/94dveřní klika, replika secesního kování - dle specifikace v PD - DN/94  
dveřní klika, replika secesního kování - dle specifikace v PD - DN/94  
dveřní klika, replika secesního kování - dle specifikace v PD - DN/94  
dveřní klika, replika secesního kování - dle specifikace v PD - DN/94</t>
  </si>
  <si>
    <t>5491DN95</t>
  </si>
  <si>
    <t>elektromechanický zámek s klikami - dle specifikace v PD - DN/95</t>
  </si>
  <si>
    <t>dle tabulky dveří nových - DN/95 1 =1.000 [A] 
Celkem 1=1.000 [B]</t>
  </si>
  <si>
    <t>elektromechanický zámek s klikami - dle specifikace v PD - DN/95elektromechanický zámek s klikami - dle specifikace v PD - DN/95  
elektromechanický zámek s klikami - dle specifikace v PD - DN/95  
elektromechanický zámek s klikami - dle specifikace v PD - DN/95  
elektromechanický zámek s klikami - dle specifikace v PD - DN/95</t>
  </si>
  <si>
    <t>5491DN96</t>
  </si>
  <si>
    <t>elektromechanický zámek s klikami - dle specifikace v PD - DN/96</t>
  </si>
  <si>
    <t>dle tabulky dveří nových - DN/96 1 =1.000 [A] 
Celkem 1=1.000 [B]</t>
  </si>
  <si>
    <t>elektromechanický zámek s klikami - dle specifikace v PD - DN/96elektromechanický zámek s klikami - dle specifikace v PD - DN/96  
elektromechanický zámek s klikami - dle specifikace v PD - DN/96  
elektromechanický zámek s klikami - dle specifikace v PD - DN/96  
elektromechanický zámek s klikami - dle specifikace v PD - DN/96</t>
  </si>
  <si>
    <t>5491DN97</t>
  </si>
  <si>
    <t>replika secesního kování - dle specifikace v PD - DN/97</t>
  </si>
  <si>
    <t>dle tabulky dveří nových - DN/97 1 =1.000 [A] 
Celkem 1=1.000 [B]</t>
  </si>
  <si>
    <t>replika secesního kování - dle specifikace v PD - DN/97replika secesního kování - dle specifikace v PD - DN/97  
replika secesního kování - dle specifikace v PD - DN/97  
replika secesního kování - dle specifikace v PD - DN/97  
replika secesního kování - dle specifikace v PD - DN/97</t>
  </si>
  <si>
    <t>5491DN98</t>
  </si>
  <si>
    <t>elektromechanický zámek s klikami - dle specifikace v PD - DN/98</t>
  </si>
  <si>
    <t>dle tabulky dveří nových - DN/98 1 =1.000 [A] 
Celkem 1=1.000 [B]</t>
  </si>
  <si>
    <t>elektromechanický zámek s klikami - dle specifikace v PD - DN/98elektromechanický zámek s klikami - dle specifikace v PD - DN/98  
elektromechanický zámek s klikami - dle specifikace v PD - DN/98  
elektromechanický zámek s klikami - dle specifikace v PD - DN/98  
elektromechanický zámek s klikami - dle specifikace v PD - DN/98</t>
  </si>
  <si>
    <t>5491DN99</t>
  </si>
  <si>
    <t>elektromechanický zámek s klikami - dle specifikace v PD - DN/99</t>
  </si>
  <si>
    <t>dle tabulky dveří nových - DN/99 1 =1.000 [A] 
Celkem 1=1.000 [B]</t>
  </si>
  <si>
    <t>elektromechanický zámek s klikami - dle specifikace v PD - DN/99elektromechanický zámek s klikami - dle specifikace v PD - DN/99  
elektromechanický zámek s klikami - dle specifikace v PD - DN/99  
elektromechanický zámek s klikami - dle specifikace v PD - DN/99  
elektromechanický zámek s klikami - dle specifikace v PD - DN/99</t>
  </si>
  <si>
    <t>6111ON01</t>
  </si>
  <si>
    <t>dřevěné dvojité špaletové okno se světlíkem - dle specifikace v PD - ON/01</t>
  </si>
  <si>
    <t>dle tabulky oken - ON/01 4*1.92*2.5 =19.200 [A] 
Celkem 19.2=19.200 [B]</t>
  </si>
  <si>
    <t>dřevěné dvojité špaletové okno se světlíkem - dle specifikace v PD - ON/01dřevěné dvojité špaletové okno se světlíkem - dle specifikace v PD - ON/01  
dřevěné dvojité špaletové okno se světlíkem - dle specifikace v PD - ON/01  
dřevěné dvojité špaletové okno se světlíkem - dle specifikace v PD - ON/01  
dřevěné dvojité špaletové okno se světlíkem - dle specifikace v PD - ON/01</t>
  </si>
  <si>
    <t>6111ON02</t>
  </si>
  <si>
    <t>dřevěné dvojité špaletové okno bez světlíku - dle specifikace v PD - ON/02</t>
  </si>
  <si>
    <t>dle tabulky oken - ON/02 2*1.7*1.7 =5.780 [A] 
Celkem 5.78=5.780 [B]</t>
  </si>
  <si>
    <t>dřevěné dvojité špaletové okno bez světlíku - dle specifikace v PD - ON/02dřevěné dvojité špaletové okno bez světlíku - dle specifikace v PD - ON/02  
dřevěné dvojité špaletové okno bez světlíku - dle specifikace v PD - ON/02  
dřevěné dvojité špaletové okno bez světlíku - dle specifikace v PD - ON/02  
dřevěné dvojité špaletové okno bez světlíku - dle specifikace v PD - ON/02</t>
  </si>
  <si>
    <t>6111ON03</t>
  </si>
  <si>
    <t>dřevěné dvojité špaletové okno bez světlíku - dle specifikace v PD - ON/03</t>
  </si>
  <si>
    <t>dle tabulky oken - ON/03 4*1.9*1.97 =14.972 [A] 
Celkem 14.972=14.972 [B]</t>
  </si>
  <si>
    <t>dřevěné dvojité špaletové okno bez světlíku - dle specifikace v PD - ON/03dřevěné dvojité špaletové okno bez světlíku - dle specifikace v PD - ON/03  
dřevěné dvojité špaletové okno bez světlíku - dle specifikace v PD - ON/03  
dřevěné dvojité špaletové okno bez světlíku - dle specifikace v PD - ON/03  
dřevěné dvojité špaletové okno bez světlíku - dle specifikace v PD - ON/03</t>
  </si>
  <si>
    <t>61161000</t>
  </si>
  <si>
    <t>dveře jednokřídlé voštinové povrch lakovaný plné 600x1970-2100mm</t>
  </si>
  <si>
    <t>dle tabulky dveří nových - DN/05 2 =2.000 [A] 
dle tabulky dveří nových - DN/09 2 =2.000 [B] 
dle tabulky dveří nových - DN/26 1 =1.000 [C] 
dle tabulky dveří nových - DN/150 8 =8.000 [D] 
dle tabulky dveří nových - DN/151 5 =5.000 [E] 
''Součet  
Celkem 18=18.000 [F]</t>
  </si>
  <si>
    <t>dveře jednokřídlé voštinové povrch lakovaný plné 600x1970-2100mmdveře jednokřídlé voštinové povrch lakovaný plné 600x1970-2100mm  
dveře jednokřídlé voštinové povrch lakovaný plné 600x1970-2100mm  
dveře jednokřídlé voštinové povrch lakovaný plné 600x1970-2100mm  
dveře jednokřídlé voštinové povrch lakovaný plné 600x1970-2100mm</t>
  </si>
  <si>
    <t>61161001</t>
  </si>
  <si>
    <t>dveře jednokřídlé voštinové povrch lakovaný plné 700x1970-2100mm</t>
  </si>
  <si>
    <t>dle tabulky dveří nových - DN/39 12 =12.000 [A] 
dle tabulky dveří nových - DN/56 1 =1.000 [B] 
dle tabulky dveří nových - DN/57 2 =2.000 [C] 
dle tabulky dveří nových - DN/59 16 =16.000 [D] 
''Součet  
Celkem 31=31.000 [E]</t>
  </si>
  <si>
    <t>dveře jednokřídlé voštinové povrch lakovaný plné 700x1970-2100mmdveře jednokřídlé voštinové povrch lakovaný plné 700x1970-2100mm  
dveře jednokřídlé voštinové povrch lakovaný plné 700x1970-2100mm  
dveře jednokřídlé voštinové povrch lakovaný plné 700x1970-2100mm  
dveře jednokřídlé voštinové povrch lakovaný plné 700x1970-2100mm</t>
  </si>
  <si>
    <t>61161002</t>
  </si>
  <si>
    <t>dveře jednokřídlé voštinové povrch lakovaný plné 800x1970-2100mm</t>
  </si>
  <si>
    <t>dle tabulky dveří nových - DN/10 3 =3.000 [A] 
dle tabulky dveří nových - DN/33 2 =2.000 [B] 
dle tabulky dveří nových - DN/54 4 =4.000 [C] 
dle tabulky dveří nových - DN/58 3 =3.000 [D] 
dle tabulky dveří nových - DN/70 1 =1.000 [E] 
dle tabulky dveří nových - DN/73 2 =2.000 [F] 
dle tabulky dveří nových - DN/112 1 =1.000 [G] 
dle tabulky dveří nových - DN/113 1 =1.000 [H] 
''Součet  
Celkem 17=17.000 [I]</t>
  </si>
  <si>
    <t>dveře jednokřídlé voštinové povrch lakovaný plné 800x1970-2100mmdveře jednokřídlé voštinové povrch lakovaný plné 800x1970-2100mm  
dveře jednokřídlé voštinové povrch lakovaný plné 800x1970-2100mm  
dveře jednokřídlé voštinové povrch lakovaný plné 800x1970-2100mm  
dveře jednokřídlé voštinové povrch lakovaný plné 800x1970-2100mm</t>
  </si>
  <si>
    <t>61161003</t>
  </si>
  <si>
    <t>dveře jednokřídlé voštinové povrch lakovaný plné 900x1970-2100mm</t>
  </si>
  <si>
    <t>dle tabulky dveří nových - DN/08 1 =1.000 [A] 
dle tabulky dveří nových - DN/14 2 =2.000 [B] 
dle tabulky dveří nových - DN/23 6 =6.000 [C] 
dle tabulky dveří nových - DN/30 7 =7.000 [D] 
dle tabulky dveří nových - DN/107 1 =1.000 [E] 
dle tabulky dveří nových - DN/114 1 =1.000 [F] 
dle tabulky dveří nových - DN/149 2 =2.000 [G] 
''Součet  
Celkem 20=20.000 [H]</t>
  </si>
  <si>
    <t>dveře jednokřídlé voštinové povrch lakovaný plné 900x1970-2100mmdveře jednokřídlé voštinové povrch lakovaný plné 900x1970-2100mm  
dveře jednokřídlé voštinové povrch lakovaný plné 900x1970-2100mm  
dveře jednokřídlé voštinové povrch lakovaný plné 900x1970-2100mm  
dveře jednokřídlé voštinové povrch lakovaný plné 900x1970-2100mm</t>
  </si>
  <si>
    <t>61162073</t>
  </si>
  <si>
    <t>dveře jednokřídlé voštinové povrch laminátový plné 700x1970-2100mm</t>
  </si>
  <si>
    <t>dle tabulky dveří nových - DN/86 1 =1.000 [A] 
Celkem 1=1.000 [B]</t>
  </si>
  <si>
    <t>dveře jednokřídlé voštinové povrch laminátový plné 700x1970-2100mmdveře jednokřídlé voštinové povrch laminátový plné 700x1970-2100mm  
dveře jednokřídlé voštinové povrch laminátový plné 700x1970-2100mm  
dveře jednokřídlé voštinové povrch laminátový plné 700x1970-2100mm  
dveře jednokřídlé voštinové povrch laminátový plné 700x1970-2100mm</t>
  </si>
  <si>
    <t>61162074</t>
  </si>
  <si>
    <t>dveře jednokřídlé voštinové povrch laminátový plné 800x1970-2100mm</t>
  </si>
  <si>
    <t>dveře jednokřídlé voštinové povrch laminátový plné 800x1970-2100mmdveře jednokřídlé voštinové povrch laminátový plné 800x1970-2100mm  
dveře jednokřídlé voštinové povrch laminátový plné 800x1970-2100mm  
dveře jednokřídlé voštinové povrch laminátový plné 800x1970-2100mm  
dveře jednokřídlé voštinové povrch laminátový plné 800x1970-2100mm</t>
  </si>
  <si>
    <t>dle tabulky dveří nových - DN/85 3 =3.000 [A] 
dle tabulky dveří nových - DN/87 1 =1.000 [B] 
''Součet  
Celkem 4=4.000 [C]</t>
  </si>
  <si>
    <t>61162075</t>
  </si>
  <si>
    <t>dveře jednokřídlé voštinové povrch laminátový plné 900x1970-2100mm</t>
  </si>
  <si>
    <t>dveře jednokřídlé voštinové povrch laminátový plné 900x1970-2100mmdveře jednokřídlé voštinové povrch laminátový plné 900x1970-2100mm  
dveře jednokřídlé voštinové povrch laminátový plné 900x1970-2100mm  
dveře jednokřídlé voštinové povrch laminátový plné 900x1970-2100mm  
dveře jednokřídlé voštinové povrch laminátový plné 900x1970-2100mm</t>
  </si>
  <si>
    <t>61162077</t>
  </si>
  <si>
    <t>dveře jednokřídlé voštinové povrch laminátový plné 1100x1970-2100mm</t>
  </si>
  <si>
    <t>dle tabulky dveří nových - DN/91 1 =1.000 [A] 
Celkem 1=1.000 [B]</t>
  </si>
  <si>
    <t>dveře jednokřídlé voštinové povrch laminátový plné 1100x1970-2100mmdveře jednokřídlé voštinové povrch laminátový plné 1100x1970-2100mm  
dveře jednokřídlé voštinové povrch laminátový plné 1100x1970-2100mm  
dveře jednokřídlé voštinové povrch laminátový plné 1100x1970-2100mm  
dveře jednokřídlé voštinové povrch laminátový plné 1100x1970-2100mm</t>
  </si>
  <si>
    <t>6116DN01</t>
  </si>
  <si>
    <t>dveře interiérové jednokřídlé 800 x 2100 mm - dle specifikace v PD - DN/01</t>
  </si>
  <si>
    <t>dveře interiérové jednokřídlé 800 x 2100 mm - dle specifikace v PD - DN/01dveře interiérové jednokřídlé 800 x 2100 mm - dle specifikace v PD - DN/01  
dveře interiérové jednokřídlé 800 x 2100 mm - dle specifikace v PD - DN/01  
dveře interiérové jednokřídlé 800 x 2100 mm - dle specifikace v PD - DN/01  
dveře interiérové jednokřídlé 800 x 2100 mm - dle specifikace v PD - DN/01</t>
  </si>
  <si>
    <t>6116DN02</t>
  </si>
  <si>
    <t>dveře interiérové jednokřídlé 600 x 2100 mm - dle specifikace v PD - DN/02</t>
  </si>
  <si>
    <t>dveře interiérové jednokřídlé 600 x 2100 mm - dle specifikace v PD - DN/02dveře interiérové jednokřídlé 600 x 2100 mm - dle specifikace v PD - DN/02  
dveře interiérové jednokřídlé 600 x 2100 mm - dle specifikace v PD - DN/02  
dveře interiérové jednokřídlé 600 x 2100 mm - dle specifikace v PD - DN/02  
dveře interiérové jednokřídlé 600 x 2100 mm - dle specifikace v PD - DN/02</t>
  </si>
  <si>
    <t>6116DN03</t>
  </si>
  <si>
    <t>dveře interiérové jednokřídlé 900 x 2100 mm - dle specifikace v PD - DN/03</t>
  </si>
  <si>
    <t>dveře interiérové jednokřídlé 900 x 2100 mm - dle specifikace v PD - DN/03dveře interiérové jednokřídlé 900 x 2100 mm - dle specifikace v PD - DN/03  
dveře interiérové jednokřídlé 900 x 2100 mm - dle specifikace v PD - DN/03  
dveře interiérové jednokřídlé 900 x 2100 mm - dle specifikace v PD - DN/03  
dveře interiérové jednokřídlé 900 x 2100 mm - dle specifikace v PD - DN/03</t>
  </si>
  <si>
    <t>6116DN04</t>
  </si>
  <si>
    <t>dveře interiérové dvoukřídlé 2560 x 3040 mm - dle specifikace v PD - DN/04</t>
  </si>
  <si>
    <t>dveře interiérové dvoukřídlé 2560 x 3040 mm - dle specifikace v PD - DN/04dveře interiérové dvoukřídlé 2560 x 3040 mm - dle specifikace v PD - DN/04  
dveře interiérové dvoukřídlé 2560 x 3040 mm - dle specifikace v PD - DN/04  
dveře interiérové dvoukřídlé 2560 x 3040 mm - dle specifikace v PD - DN/04  
dveře interiérové dvoukřídlé 2560 x 3040 mm - dle specifikace v PD - DN/04</t>
  </si>
  <si>
    <t>6116DN06</t>
  </si>
  <si>
    <t>dveře interiérové jednokřídlé 900 x 2450 mm - dle specifikace v PD - DN/06</t>
  </si>
  <si>
    <t>dveře interiérové jednokřídlé 900 x 2450 mm - dle specifikace v PD - DN/06dveře interiérové jednokřídlé 900 x 2450 mm - dle specifikace v PD - DN/06  
dveře interiérové jednokřídlé 900 x 2450 mm - dle specifikace v PD - DN/06  
dveře interiérové jednokřídlé 900 x 2450 mm - dle specifikace v PD - DN/06  
dveře interiérové jednokřídlé 900 x 2450 mm - dle specifikace v PD - DN/06</t>
  </si>
  <si>
    <t>6116DN07</t>
  </si>
  <si>
    <t>dveře interiérové dvoukřídlé 1680 x 2400 mm - dle specifikace v PD - DN/07</t>
  </si>
  <si>
    <t>dveře interiérové dvoukřídlé 1680 x 2400 mm - dle specifikace v PD - DN/07dveře interiérové dvoukřídlé 1680 x 2400 mm - dle specifikace v PD - DN/07  
dveře interiérové dvoukřídlé 1680 x 2400 mm - dle specifikace v PD - DN/07  
dveře interiérové dvoukřídlé 1680 x 2400 mm - dle specifikace v PD - DN/07  
dveře interiérové dvoukřídlé 1680 x 2400 mm - dle specifikace v PD - DN/07</t>
  </si>
  <si>
    <t>6116DN100</t>
  </si>
  <si>
    <t>dveře interiérové dvoukřídlé 3200 x 3380 mm - dle specifikace v PD - DN/100</t>
  </si>
  <si>
    <t>dveře interiérové dvoukřídlé 3200 x 3380 mm - dle specifikace v PD - DN/100dveře interiérové dvoukřídlé 3200 x 3380 mm - dle specifikace v PD - DN/100  
dveře interiérové dvoukřídlé 3200 x 3380 mm - dle specifikace v PD - DN/100  
dveře interiérové dvoukřídlé 3200 x 3380 mm - dle specifikace v PD - DN/100  
dveře interiérové dvoukřídlé 3200 x 3380 mm - dle specifikace v PD - DN/100</t>
  </si>
  <si>
    <t>6116DN101</t>
  </si>
  <si>
    <t>dveře interiérové dvoukřídlé 3195 x 3380 mm - dle specifikace v PD - DN/101</t>
  </si>
  <si>
    <t>dveře interiérové dvoukřídlé 3195 x 3380 mm - dle specifikace v PD - DN/101dveře interiérové dvoukřídlé 3195 x 3380 mm - dle specifikace v PD - DN/101  
dveře interiérové dvoukřídlé 3195 x 3380 mm - dle specifikace v PD - DN/101  
dveře interiérové dvoukřídlé 3195 x 3380 mm - dle specifikace v PD - DN/101  
dveře interiérové dvoukřídlé 3195 x 3380 mm - dle specifikace v PD - DN/101</t>
  </si>
  <si>
    <t>6116DN104</t>
  </si>
  <si>
    <t>dveře interiérové jednokřídlé 700 x 2100 mm - dle specifikace v PD - DN/104</t>
  </si>
  <si>
    <t>dle tabulky dveří nových - DN/104 4 =4.000 [A] 
Celkem 4=4.000 [B]</t>
  </si>
  <si>
    <t>dveře interiérové jednokřídlé 700 x 2100 mm - dle specifikace v PD - DN/104dveře interiérové jednokřídlé 700 x 2100 mm - dle specifikace v PD - DN/104  
dveře interiérové jednokřídlé 700 x 2100 mm - dle specifikace v PD - DN/104  
dveře interiérové jednokřídlé 700 x 2100 mm - dle specifikace v PD - DN/104  
dveře interiérové jednokřídlé 700 x 2100 mm - dle specifikace v PD - DN/104</t>
  </si>
  <si>
    <t>6116DN105</t>
  </si>
  <si>
    <t>dveře interiérové jednokřídlé 700 x 1970 mm - dle specifikace v PD - DN/105</t>
  </si>
  <si>
    <t>dveře interiérové jednokřídlé 700 x 1970 mm - dle specifikace v PD - DN/105dveře interiérové jednokřídlé 700 x 1970 mm - dle specifikace v PD - DN/105  
dveře interiérové jednokřídlé 700 x 1970 mm - dle specifikace v PD - DN/105  
dveře interiérové jednokřídlé 700 x 1970 mm - dle specifikace v PD - DN/105  
dveře interiérové jednokřídlé 700 x 1970 mm - dle specifikace v PD - DN/105</t>
  </si>
  <si>
    <t>6116DN106</t>
  </si>
  <si>
    <t>dveře interiérové jednokřídlé 700 x 1300 mm - dle specifikace v PD - DN/106</t>
  </si>
  <si>
    <t>dle tabulky dveří nových - DN/106 1 =1.000 [A] 
Celkem 1=1.000 [B]</t>
  </si>
  <si>
    <t>dveře interiérové jednokřídlé 700 x 1300 mm - dle specifikace v PD - DN/106dveře interiérové jednokřídlé 700 x 1300 mm - dle specifikace v PD - DN/106  
dveře interiérové jednokřídlé 700 x 1300 mm - dle specifikace v PD - DN/106  
dveře interiérové jednokřídlé 700 x 1300 mm - dle specifikace v PD - DN/106  
dveře interiérové jednokřídlé 700 x 1300 mm - dle specifikace v PD - DN/106</t>
  </si>
  <si>
    <t>6116DN108</t>
  </si>
  <si>
    <t>dveře interiérové jednokřídlé 800 x 2100 mm - dle specifikace v PD - DN/108</t>
  </si>
  <si>
    <t>dveře interiérové jednokřídlé 800 x 2100 mm - dle specifikace v PD - DN/108dveře interiérové jednokřídlé 800 x 2100 mm - dle specifikace v PD - DN/108  
dveře interiérové jednokřídlé 800 x 2100 mm - dle specifikace v PD - DN/108  
dveře interiérové jednokřídlé 800 x 2100 mm - dle specifikace v PD - DN/108  
dveře interiérové jednokřídlé 800 x 2100 mm - dle specifikace v PD - DN/108</t>
  </si>
  <si>
    <t>6116DN109</t>
  </si>
  <si>
    <t>dveře interiérové jednokřídlé 900 x 2100 mm - dle specifikace v PD - DN/109</t>
  </si>
  <si>
    <t>dveře interiérové jednokřídlé 900 x 2100 mm - dle specifikace v PD - DN/109dveře interiérové jednokřídlé 900 x 2100 mm - dle specifikace v PD - DN/109  
dveře interiérové jednokřídlé 900 x 2100 mm - dle specifikace v PD - DN/109  
dveře interiérové jednokřídlé 900 x 2100 mm - dle specifikace v PD - DN/109  
dveře interiérové jednokřídlé 900 x 2100 mm - dle specifikace v PD - DN/109</t>
  </si>
  <si>
    <t>6116DN11</t>
  </si>
  <si>
    <t>dveře interiérové dvoukřídlé 1580 x 2950 mm - dle specifikace v PD - DN/11</t>
  </si>
  <si>
    <t>dveře interiérové dvoukřídlé 1580 x 2950 mm - dle specifikace v PD - DN/11dveře interiérové dvoukřídlé 1580 x 2950 mm - dle specifikace v PD - DN/11  
dveře interiérové dvoukřídlé 1580 x 2950 mm - dle specifikace v PD - DN/11  
dveře interiérové dvoukřídlé 1580 x 2950 mm - dle specifikace v PD - DN/11  
dveře interiérové dvoukřídlé 1580 x 2950 mm - dle specifikace v PD - DN/11</t>
  </si>
  <si>
    <t>6116DN110</t>
  </si>
  <si>
    <t>dveře interiérové jednokřídlé 900 x 2100 mm - dle specifikace v PD - DN/110</t>
  </si>
  <si>
    <t>dveře interiérové jednokřídlé 900 x 2100 mm - dle specifikace v PD - DN/110dveře interiérové jednokřídlé 900 x 2100 mm - dle specifikace v PD - DN/110  
dveře interiérové jednokřídlé 900 x 2100 mm - dle specifikace v PD - DN/110  
dveře interiérové jednokřídlé 900 x 2100 mm - dle specifikace v PD - DN/110  
dveře interiérové jednokřídlé 900 x 2100 mm - dle specifikace v PD - DN/110</t>
  </si>
  <si>
    <t>6116DN111</t>
  </si>
  <si>
    <t>dveře interiérové jednokřídlé 900 x 2100 mm - dle specifikace v PD - DN/111</t>
  </si>
  <si>
    <t>dveře interiérové jednokřídlé 900 x 2100 mm - dle specifikace v PD - DN/111dveře interiérové jednokřídlé 900 x 2100 mm - dle specifikace v PD - DN/111  
dveře interiérové jednokřídlé 900 x 2100 mm - dle specifikace v PD - DN/111  
dveře interiérové jednokřídlé 900 x 2100 mm - dle specifikace v PD - DN/111  
dveře interiérové jednokřídlé 900 x 2100 mm - dle specifikace v PD - DN/111</t>
  </si>
  <si>
    <t>6116DN115</t>
  </si>
  <si>
    <t>dveře interiérové jednokřídlé 600 x 1780 mm - dle specifikace v PD - DN/115</t>
  </si>
  <si>
    <t>dle tabulky dveří nových - DN/115 1 =1.000 [A] 
Celkem 1=1.000 [B]</t>
  </si>
  <si>
    <t>dveře interiérové jednokřídlé 600 x 1780 mm - dle specifikace v PD - DN/115dveře interiérové jednokřídlé 600 x 1780 mm - dle specifikace v PD - DN/115  
dveře interiérové jednokřídlé 600 x 1780 mm - dle specifikace v PD - DN/115  
dveře interiérové jednokřídlé 600 x 1780 mm - dle specifikace v PD - DN/115  
dveře interiérové jednokřídlé 600 x 1780 mm - dle specifikace v PD - DN/115</t>
  </si>
  <si>
    <t>420</t>
  </si>
  <si>
    <t>6116DN116</t>
  </si>
  <si>
    <t>dveře interiérové jednokřídlé 750 x 1970 mm - dle specifikace v PD - DN/116</t>
  </si>
  <si>
    <t>dveře interiérové jednokřídlé 750 x 1970 mm - dle specifikace v PD - DN/116dveře interiérové jednokřídlé 750 x 1970 mm - dle specifikace v PD - DN/116  
dveře interiérové jednokřídlé 750 x 1970 mm - dle specifikace v PD - DN/116  
dveře interiérové jednokřídlé 750 x 1970 mm - dle specifikace v PD - DN/116  
dveře interiérové jednokřídlé 750 x 1970 mm - dle specifikace v PD - DN/116</t>
  </si>
  <si>
    <t>421</t>
  </si>
  <si>
    <t>6116DN117</t>
  </si>
  <si>
    <t>dveře interiérové jednokřídlé 700 x 2100 mm - dle specifikace v PD - DN/117</t>
  </si>
  <si>
    <t>dveře interiérové jednokřídlé 700 x 2100 mm - dle specifikace v PD - DN/117dveře interiérové jednokřídlé 700 x 2100 mm - dle specifikace v PD - DN/117  
dveře interiérové jednokřídlé 700 x 2100 mm - dle specifikace v PD - DN/117  
dveře interiérové jednokřídlé 700 x 2100 mm - dle specifikace v PD - DN/117  
dveře interiérové jednokřídlé 700 x 2100 mm - dle specifikace v PD - DN/117</t>
  </si>
  <si>
    <t>422</t>
  </si>
  <si>
    <t>6116DN118</t>
  </si>
  <si>
    <t>dveře interiérové jednokřídlé 900 x 1970 mm - dle specifikace v PD - DN/118</t>
  </si>
  <si>
    <t>dle tabulky dveří nových - DN/118 4 =4.000 [A] 
Celkem 4=4.000 [B]</t>
  </si>
  <si>
    <t>dveře interiérové jednokřídlé 900 x 1970 mm - dle specifikace v PD - DN/118dveře interiérové jednokřídlé 900 x 1970 mm - dle specifikace v PD - DN/118  
dveře interiérové jednokřídlé 900 x 1970 mm - dle specifikace v PD - DN/118  
dveře interiérové jednokřídlé 900 x 1970 mm - dle specifikace v PD - DN/118  
dveře interiérové jednokřídlé 900 x 1970 mm - dle specifikace v PD - DN/118</t>
  </si>
  <si>
    <t>423</t>
  </si>
  <si>
    <t>6116DN119</t>
  </si>
  <si>
    <t>dveře interiérové dvoukřídlé 3150 x 3840 mm - dle specifikace v PD - DN/119</t>
  </si>
  <si>
    <t>dveře interiérové dvoukřídlé 3150 x 3840 mm - dle specifikace v PD - DN/119dveře interiérové dvoukřídlé 3150 x 3840 mm - dle specifikace v PD - DN/119  
dveře interiérové dvoukřídlé 3150 x 3840 mm - dle specifikace v PD - DN/119  
dveře interiérové dvoukřídlé 3150 x 3840 mm - dle specifikace v PD - DN/119  
dveře interiérové dvoukřídlé 3150 x 3840 mm - dle specifikace v PD - DN/119</t>
  </si>
  <si>
    <t>424</t>
  </si>
  <si>
    <t>6116DN12</t>
  </si>
  <si>
    <t>dveře interiérové dvoukřídlé 3555 x 3450 mm - dle specifikace v PD - DN/12</t>
  </si>
  <si>
    <t>dveře interiérové dvoukřídlé 3555 x 3450 mm - dle specifikace v PD - DN/12dveře interiérové dvoukřídlé 3555 x 3450 mm - dle specifikace v PD - DN/12  
dveře interiérové dvoukřídlé 3555 x 3450 mm - dle specifikace v PD - DN/12  
dveře interiérové dvoukřídlé 3555 x 3450 mm - dle specifikace v PD - DN/12  
dveře interiérové dvoukřídlé 3555 x 3450 mm - dle specifikace v PD - DN/12</t>
  </si>
  <si>
    <t>425</t>
  </si>
  <si>
    <t>6116DN120</t>
  </si>
  <si>
    <t>dveře interiérové dvoukřídlé 1400 x 2400 mm - dle specifikace v PD - DN/120</t>
  </si>
  <si>
    <t>dveře interiérové dvoukřídlé 1400 x 2400 mm - dle specifikace v PD - DN/120dveře interiérové dvoukřídlé 1400 x 2400 mm - dle specifikace v PD - DN/120  
dveře interiérové dvoukřídlé 1400 x 2400 mm - dle specifikace v PD - DN/120  
dveře interiérové dvoukřídlé 1400 x 2400 mm - dle specifikace v PD - DN/120  
dveře interiérové dvoukřídlé 1400 x 2400 mm - dle specifikace v PD - DN/120</t>
  </si>
  <si>
    <t>426</t>
  </si>
  <si>
    <t>6116DN123</t>
  </si>
  <si>
    <t>dveře interiérové jednokřídlé 1000 x 1970 mm - dle specifikace v PD - DN/123</t>
  </si>
  <si>
    <t>dveře interiérové jednokřídlé 1000 x 1970 mm - dle specifikace v PD - DN/123dveře interiérové jednokřídlé 1000 x 1970 mm - dle specifikace v PD - DN/123  
dveře interiérové jednokřídlé 1000 x 1970 mm - dle specifikace v PD - DN/123  
dveře interiérové jednokřídlé 1000 x 1970 mm - dle specifikace v PD - DN/123  
dveře interiérové jednokřídlé 1000 x 1970 mm - dle specifikace v PD - DN/123</t>
  </si>
  <si>
    <t>427</t>
  </si>
  <si>
    <t>6116DN124</t>
  </si>
  <si>
    <t>dveře interiérové jednokřídlé 800 x 1970 mm - dle specifikace v PD - DN/124</t>
  </si>
  <si>
    <t>dveře interiérové jednokřídlé 800 x 1970 mm - dle specifikace v PD - DN/124dveře interiérové jednokřídlé 800 x 1970 mm - dle specifikace v PD - DN/124  
dveře interiérové jednokřídlé 800 x 1970 mm - dle specifikace v PD - DN/124  
dveře interiérové jednokřídlé 800 x 1970 mm - dle specifikace v PD - DN/124  
dveře interiérové jednokřídlé 800 x 1970 mm - dle specifikace v PD - DN/124</t>
  </si>
  <si>
    <t>428</t>
  </si>
  <si>
    <t>6116DN125</t>
  </si>
  <si>
    <t>dveře interiérové jednokřídlé 900 x 2000 mm - dle specifikace v PD - DN/125</t>
  </si>
  <si>
    <t>dveře interiérové jednokřídlé 900 x 2000 mm - dle specifikace v PD - DN/125dveře interiérové jednokřídlé 900 x 2000 mm - dle specifikace v PD - DN/125  
dveře interiérové jednokřídlé 900 x 2000 mm - dle specifikace v PD - DN/125  
dveře interiérové jednokřídlé 900 x 2000 mm - dle specifikace v PD - DN/125  
dveře interiérové jednokřídlé 900 x 2000 mm - dle specifikace v PD - DN/125</t>
  </si>
  <si>
    <t>429</t>
  </si>
  <si>
    <t>6116DN126</t>
  </si>
  <si>
    <t>dveře interiérové jednokřídlé 900 x 2000 mm - dle specifikace v PD - DN/126</t>
  </si>
  <si>
    <t>dveře interiérové jednokřídlé 900 x 2000 mm - dle specifikace v PD - DN/126dveře interiérové jednokřídlé 900 x 2000 mm - dle specifikace v PD - DN/126  
dveře interiérové jednokřídlé 900 x 2000 mm - dle specifikace v PD - DN/126  
dveře interiérové jednokřídlé 900 x 2000 mm - dle specifikace v PD - DN/126  
dveře interiérové jednokřídlé 900 x 2000 mm - dle specifikace v PD - DN/126</t>
  </si>
  <si>
    <t>430</t>
  </si>
  <si>
    <t>6116DN127</t>
  </si>
  <si>
    <t>dveře interiérové jednokřídlé 600 x 1500 mm - dle specifikace v PD - DN/127</t>
  </si>
  <si>
    <t>dveře interiérové jednokřídlé 600 x 1500 mm - dle specifikace v PD - DN/127dveře interiérové jednokřídlé 600 x 1500 mm - dle specifikace v PD - DN/127  
dveře interiérové jednokřídlé 600 x 1500 mm - dle specifikace v PD - DN/127  
dveře interiérové jednokřídlé 600 x 1500 mm - dle specifikace v PD - DN/127  
dveře interiérové jednokřídlé 600 x 1500 mm - dle specifikace v PD - DN/127</t>
  </si>
  <si>
    <t>431</t>
  </si>
  <si>
    <t>6116DN128</t>
  </si>
  <si>
    <t>dveře interiérové jednokřídlé 1050 x 2220 mm - dle specifikace v PD - DN/128</t>
  </si>
  <si>
    <t>dle tabulky dveří nových - DN/128 2 =2.000 [A] 
Celkem 2=2.000 [B]</t>
  </si>
  <si>
    <t>dveře interiérové jednokřídlé 1050 x 2220 mm - dle specifikace v PD - DN/128dveře interiérové jednokřídlé 1050 x 2220 mm - dle specifikace v PD - DN/128  
dveře interiérové jednokřídlé 1050 x 2220 mm - dle specifikace v PD - DN/128  
dveře interiérové jednokřídlé 1050 x 2220 mm - dle specifikace v PD - DN/128  
dveře interiérové jednokřídlé 1050 x 2220 mm - dle specifikace v PD - DN/128</t>
  </si>
  <si>
    <t>432</t>
  </si>
  <si>
    <t>6116DN129</t>
  </si>
  <si>
    <t>dveře interiérové jednokřídlé 700 x 1800 mm - dle specifikace v PD - DN/129</t>
  </si>
  <si>
    <t>dle tabulky dveří nových - DN/129 1 =1.000 [A] 
Celkem 1=1.000 [B]</t>
  </si>
  <si>
    <t>dveře interiérové jednokřídlé 700 x 1800 mm - dle specifikace v PD - DN/129dveře interiérové jednokřídlé 700 x 1800 mm - dle specifikace v PD - DN/129  
dveře interiérové jednokřídlé 700 x 1800 mm - dle specifikace v PD - DN/129  
dveře interiérové jednokřídlé 700 x 1800 mm - dle specifikace v PD - DN/129  
dveře interiérové jednokřídlé 700 x 1800 mm - dle specifikace v PD - DN/129</t>
  </si>
  <si>
    <t>433</t>
  </si>
  <si>
    <t>6116DN13</t>
  </si>
  <si>
    <t>dveře interiérové dvoukřídlé 1600 x 2450 mm - dle specifikace v PD - DN/13</t>
  </si>
  <si>
    <t>dveře interiérové dvoukřídlé 1600 x 2450 mm - dle specifikace v PD - DN/13dveře interiérové dvoukřídlé 1600 x 2450 mm - dle specifikace v PD - DN/13  
dveře interiérové dvoukřídlé 1600 x 2450 mm - dle specifikace v PD - DN/13  
dveře interiérové dvoukřídlé 1600 x 2450 mm - dle specifikace v PD - DN/13  
dveře interiérové dvoukřídlé 1600 x 2450 mm - dle specifikace v PD - DN/13</t>
  </si>
  <si>
    <t>434</t>
  </si>
  <si>
    <t>6116DN130</t>
  </si>
  <si>
    <t>dveře interiérové jednokřídlé 900 x 2100 mm - dle specifikace v PD - DN/130</t>
  </si>
  <si>
    <t>dveře interiérové jednokřídlé 900 x 2100 mm - dle specifikace v PD - DN/130dveře interiérové jednokřídlé 900 x 2100 mm - dle specifikace v PD - DN/130  
dveře interiérové jednokřídlé 900 x 2100 mm - dle specifikace v PD - DN/130  
dveře interiérové jednokřídlé 900 x 2100 mm - dle specifikace v PD - DN/130  
dveře interiérové jednokřídlé 900 x 2100 mm - dle specifikace v PD - DN/130</t>
  </si>
  <si>
    <t>435</t>
  </si>
  <si>
    <t>6116DN131</t>
  </si>
  <si>
    <t>dveře interiérové dvoukřídlé 1300 x 2400 mm - dle specifikace v PD - DN/131</t>
  </si>
  <si>
    <t>dveře interiérové dvoukřídlé 1300 x 2400 mm - dle specifikace v PD - DN/131dveře interiérové dvoukřídlé 1300 x 2400 mm - dle specifikace v PD - DN/131  
dveře interiérové dvoukřídlé 1300 x 2400 mm - dle specifikace v PD - DN/131  
dveře interiérové dvoukřídlé 1300 x 2400 mm - dle specifikace v PD - DN/131  
dveře interiérové dvoukřídlé 1300 x 2400 mm - dle specifikace v PD - DN/131</t>
  </si>
  <si>
    <t>436</t>
  </si>
  <si>
    <t>6116DN132</t>
  </si>
  <si>
    <t>dveře interiérové jednokřídlé 900 x 2150 mm - dle specifikace v PD - DN/132</t>
  </si>
  <si>
    <t>dveře interiérové jednokřídlé 900 x 2150 mm - dle specifikace v PD - DN/132dveře interiérové jednokřídlé 900 x 2150 mm - dle specifikace v PD - DN/132  
dveře interiérové jednokřídlé 900 x 2150 mm - dle specifikace v PD - DN/132  
dveře interiérové jednokřídlé 900 x 2150 mm - dle specifikace v PD - DN/132  
dveře interiérové jednokřídlé 900 x 2150 mm - dle specifikace v PD - DN/132</t>
  </si>
  <si>
    <t>437</t>
  </si>
  <si>
    <t>6116DN133</t>
  </si>
  <si>
    <t>dveře interiérové dvoukřídlé 1200 x 2400 mm - dle specifikace v PD - DN/133</t>
  </si>
  <si>
    <t>dveře interiérové dvoukřídlé 1200 x 2400 mm - dle specifikace v PD - DN/133dveře interiérové dvoukřídlé 1200 x 2400 mm - dle specifikace v PD - DN/133  
dveře interiérové dvoukřídlé 1200 x 2400 mm - dle specifikace v PD - DN/133  
dveře interiérové dvoukřídlé 1200 x 2400 mm - dle specifikace v PD - DN/133  
dveře interiérové dvoukřídlé 1200 x 2400 mm - dle specifikace v PD - DN/133</t>
  </si>
  <si>
    <t>438</t>
  </si>
  <si>
    <t>6116DN134</t>
  </si>
  <si>
    <t>dveře interiérové dvoukřídlé 1200 x 2360 mm - dle specifikace v PD - DN/134</t>
  </si>
  <si>
    <t>dveře interiérové dvoukřídlé 1200 x 2360 mm - dle specifikace v PD - DN/134dveře interiérové dvoukřídlé 1200 x 2360 mm - dle specifikace v PD - DN/134  
dveře interiérové dvoukřídlé 1200 x 2360 mm - dle specifikace v PD - DN/134  
dveře interiérové dvoukřídlé 1200 x 2360 mm - dle specifikace v PD - DN/134  
dveře interiérové dvoukřídlé 1200 x 2360 mm - dle specifikace v PD - DN/134</t>
  </si>
  <si>
    <t>439</t>
  </si>
  <si>
    <t>6116DN135</t>
  </si>
  <si>
    <t>dveře interiérové jednokřídlé 920 x 2100 mm - dle specifikace v PD - DN/135</t>
  </si>
  <si>
    <t>dveře interiérové jednokřídlé 920 x 2100 mm - dle specifikace v PD - DN/135dveře interiérové jednokřídlé 920 x 2100 mm - dle specifikace v PD - DN/135  
dveře interiérové jednokřídlé 920 x 2100 mm - dle specifikace v PD - DN/135  
dveře interiérové jednokřídlé 920 x 2100 mm - dle specifikace v PD - DN/135  
dveře interiérové jednokřídlé 920 x 2100 mm - dle specifikace v PD - DN/135</t>
  </si>
  <si>
    <t>440</t>
  </si>
  <si>
    <t>6116DN136</t>
  </si>
  <si>
    <t>dveře interiérové jednokřídlé 920 x 2100 mm - dle specifikace v PD - DN/136</t>
  </si>
  <si>
    <t>dveře interiérové jednokřídlé 920 x 2100 mm - dle specifikace v PD - DN/136dveře interiérové jednokřídlé 920 x 2100 mm - dle specifikace v PD - DN/136  
dveře interiérové jednokřídlé 920 x 2100 mm - dle specifikace v PD - DN/136  
dveře interiérové jednokřídlé 920 x 2100 mm - dle specifikace v PD - DN/136  
dveře interiérové jednokřídlé 920 x 2100 mm - dle specifikace v PD - DN/136</t>
  </si>
  <si>
    <t>441</t>
  </si>
  <si>
    <t>6116DN137</t>
  </si>
  <si>
    <t>dveře interiérové jednokřídlé 900 x 2300 mm - dle specifikace v PD - DN/137</t>
  </si>
  <si>
    <t>dveře interiérové jednokřídlé 900 x 2300 mm - dle specifikace v PD - DN/137dveře interiérové jednokřídlé 900 x 2300 mm - dle specifikace v PD - DN/137  
dveře interiérové jednokřídlé 900 x 2300 mm - dle specifikace v PD - DN/137  
dveře interiérové jednokřídlé 900 x 2300 mm - dle specifikace v PD - DN/137  
dveře interiérové jednokřídlé 900 x 2300 mm - dle specifikace v PD - DN/137</t>
  </si>
  <si>
    <t>442</t>
  </si>
  <si>
    <t>6116DN138</t>
  </si>
  <si>
    <t>dveře interiérové dvoukřídlé 1200 x 2100 mm - dle specifikace v PD - DN/138</t>
  </si>
  <si>
    <t>dveře interiérové dvoukřídlé 1200 x 2100 mm - dle specifikace v PD - DN/138dveře interiérové dvoukřídlé 1200 x 2100 mm - dle specifikace v PD - DN/138  
dveře interiérové dvoukřídlé 1200 x 2100 mm - dle specifikace v PD - DN/138  
dveře interiérové dvoukřídlé 1200 x 2100 mm - dle specifikace v PD - DN/138  
dveře interiérové dvoukřídlé 1200 x 2100 mm - dle specifikace v PD - DN/138</t>
  </si>
  <si>
    <t>443</t>
  </si>
  <si>
    <t>6116DN139</t>
  </si>
  <si>
    <t>dveře interiérové dvoukřídlé 1210 x 2410 mm - dle specifikace v PD - DN/139</t>
  </si>
  <si>
    <t>dveře interiérové dvoukřídlé 1210 x 2410 mm - dle specifikace v PD - DN/139dveře interiérové dvoukřídlé 1210 x 2410 mm - dle specifikace v PD - DN/139  
dveře interiérové dvoukřídlé 1210 x 2410 mm - dle specifikace v PD - DN/139  
dveře interiérové dvoukřídlé 1210 x 2410 mm - dle specifikace v PD - DN/139  
dveře interiérové dvoukřídlé 1210 x 2410 mm - dle specifikace v PD - DN/139</t>
  </si>
  <si>
    <t>444</t>
  </si>
  <si>
    <t>6116DN140</t>
  </si>
  <si>
    <t>dveře interiérové dvoukřídlé 1220 x 2400 mm - dle specifikace v PD - DN/140</t>
  </si>
  <si>
    <t>dveře interiérové dvoukřídlé 1220 x 2400 mm - dle specifikace v PD - DN/140dveře interiérové dvoukřídlé 1220 x 2400 mm - dle specifikace v PD - DN/140  
dveře interiérové dvoukřídlé 1220 x 2400 mm - dle specifikace v PD - DN/140  
dveře interiérové dvoukřídlé 1220 x 2400 mm - dle specifikace v PD - DN/140  
dveře interiérové dvoukřídlé 1220 x 2400 mm - dle specifikace v PD - DN/140</t>
  </si>
  <si>
    <t>445</t>
  </si>
  <si>
    <t>6116DN141</t>
  </si>
  <si>
    <t>dveře interiérové jednokřídlé 880 x 1970 mm - dle specifikace v PD - DN/141</t>
  </si>
  <si>
    <t>dveře interiérové jednokřídlé 880 x 1970 mm - dle specifikace v PD - DN/141dveře interiérové jednokřídlé 880 x 1970 mm - dle specifikace v PD - DN/141  
dveře interiérové jednokřídlé 880 x 1970 mm - dle specifikace v PD - DN/141  
dveře interiérové jednokřídlé 880 x 1970 mm - dle specifikace v PD - DN/141  
dveře interiérové jednokřídlé 880 x 1970 mm - dle specifikace v PD - DN/141</t>
  </si>
  <si>
    <t>446</t>
  </si>
  <si>
    <t>6116DN143</t>
  </si>
  <si>
    <t>dveře interiérové dvoukřídlé 1210 x 2400 mm - dle specifikace v PD - DN/143</t>
  </si>
  <si>
    <t>dveře interiérové dvoukřídlé 1210 x 2400 mm - dle specifikace v PD - DN/143dveře interiérové dvoukřídlé 1210 x 2400 mm - dle specifikace v PD - DN/143  
dveře interiérové dvoukřídlé 1210 x 2400 mm - dle specifikace v PD - DN/143  
dveře interiérové dvoukřídlé 1210 x 2400 mm - dle specifikace v PD - DN/143  
dveře interiérové dvoukřídlé 1210 x 2400 mm - dle specifikace v PD - DN/143</t>
  </si>
  <si>
    <t>447</t>
  </si>
  <si>
    <t>6116DN144</t>
  </si>
  <si>
    <t>dveře interiérové dvoukřídlé 1400 x 2420 mm - dle specifikace v PD - DN/144</t>
  </si>
  <si>
    <t>dveře interiérové dvoukřídlé 1400 x 2420 mm - dle specifikace v PD - DN/144dveře interiérové dvoukřídlé 1400 x 2420 mm - dle specifikace v PD - DN/144  
dveře interiérové dvoukřídlé 1400 x 2420 mm - dle specifikace v PD - DN/144  
dveře interiérové dvoukřídlé 1400 x 2420 mm - dle specifikace v PD - DN/144  
dveře interiérové dvoukřídlé 1400 x 2420 mm - dle specifikace v PD - DN/144</t>
  </si>
  <si>
    <t>448</t>
  </si>
  <si>
    <t>6116DN145</t>
  </si>
  <si>
    <t>dveře interiérové jednokřídlé 800 x 1970 mm - dle specifikace v PD - DN/145</t>
  </si>
  <si>
    <t>dveře interiérové jednokřídlé 800 x 1970 mm - dle specifikace v PD - DN/145dveře interiérové jednokřídlé 800 x 1970 mm - dle specifikace v PD - DN/145  
dveře interiérové jednokřídlé 800 x 1970 mm - dle specifikace v PD - DN/145  
dveře interiérové jednokřídlé 800 x 1970 mm - dle specifikace v PD - DN/145  
dveře interiérové jednokřídlé 800 x 1970 mm - dle specifikace v PD - DN/145</t>
  </si>
  <si>
    <t>449</t>
  </si>
  <si>
    <t>6116DN146</t>
  </si>
  <si>
    <t>dveře interiérové jednokřídlé 800 x 1970 mm - dle specifikace v PD - DN/146</t>
  </si>
  <si>
    <t>dveře interiérové jednokřídlé 800 x 1970 mm - dle specifikace v PD - DN/146dveře interiérové jednokřídlé 800 x 1970 mm - dle specifikace v PD - DN/146  
dveře interiérové jednokřídlé 800 x 1970 mm - dle specifikace v PD - DN/146  
dveře interiérové jednokřídlé 800 x 1970 mm - dle specifikace v PD - DN/146  
dveře interiérové jednokřídlé 800 x 1970 mm - dle specifikace v PD - DN/146</t>
  </si>
  <si>
    <t>450</t>
  </si>
  <si>
    <t>6116DN147</t>
  </si>
  <si>
    <t>dveře interiérové jednokřídlé 800 x 1970 mm - dle specifikace v PD - DN/147</t>
  </si>
  <si>
    <t>dveře interiérové jednokřídlé 800 x 1970 mm - dle specifikace v PD - DN/147dveře interiérové jednokřídlé 800 x 1970 mm - dle specifikace v PD - DN/147  
dveře interiérové jednokřídlé 800 x 1970 mm - dle specifikace v PD - DN/147  
dveře interiérové jednokřídlé 800 x 1970 mm - dle specifikace v PD - DN/147  
dveře interiérové jednokřídlé 800 x 1970 mm - dle specifikace v PD - DN/147</t>
  </si>
  <si>
    <t>451</t>
  </si>
  <si>
    <t>6116DN15</t>
  </si>
  <si>
    <t>dveře interiérové jednokřídlé 900 x 2400 mm - dle specifikace v PD - DN/15</t>
  </si>
  <si>
    <t>dveře interiérové jednokřídlé 900 x 2400 mm - dle specifikace v PD - DN/15dveře interiérové jednokřídlé 900 x 2400 mm - dle specifikace v PD - DN/15  
dveře interiérové jednokřídlé 900 x 2400 mm - dle specifikace v PD - DN/15  
dveře interiérové jednokřídlé 900 x 2400 mm - dle specifikace v PD - DN/15  
dveře interiérové jednokřídlé 900 x 2400 mm - dle specifikace v PD - DN/15</t>
  </si>
  <si>
    <t>452</t>
  </si>
  <si>
    <t>6116DN152</t>
  </si>
  <si>
    <t>dveře interiérové jednokřídlé 900 x 2200 mm - dle specifikace v PD - DN/152</t>
  </si>
  <si>
    <t>dle tabulky dveří nových - DN/152 1 =1.000 [A] 
Celkem 1=1.000 [B]</t>
  </si>
  <si>
    <t>dveře interiérové jednokřídlé 900 x 2200 mm - dle specifikace v PD - DN/152dveře interiérové jednokřídlé 900 x 2200 mm - dle specifikace v PD - DN/152  
dveře interiérové jednokřídlé 900 x 2200 mm - dle specifikace v PD - DN/152  
dveře interiérové jednokřídlé 900 x 2200 mm - dle specifikace v PD - DN/152  
dveře interiérové jednokřídlé 900 x 2200 mm - dle specifikace v PD - DN/152</t>
  </si>
  <si>
    <t>453</t>
  </si>
  <si>
    <t>6116DN153</t>
  </si>
  <si>
    <t>dveře interiérové jednokřídlé 900 x 1720 mm - dle specifikace v PD - DN/153</t>
  </si>
  <si>
    <t>dveře interiérové jednokřídlé 900 x 1720 mm - dle specifikace v PD - DN/153dveře interiérové jednokřídlé 900 x 1720 mm - dle specifikace v PD - DN/153  
dveře interiérové jednokřídlé 900 x 1720 mm - dle specifikace v PD - DN/153  
dveře interiérové jednokřídlé 900 x 1720 mm - dle specifikace v PD - DN/153  
dveře interiérové jednokřídlé 900 x 1720 mm - dle specifikace v PD - DN/153</t>
  </si>
  <si>
    <t>454</t>
  </si>
  <si>
    <t>6116DN154</t>
  </si>
  <si>
    <t>dveře interiérové jednokřídlé shrnovací plastové - dle specifikace v PD - DN/154</t>
  </si>
  <si>
    <t>dle tabulky dveří nových - DN/154 3 =3.000 [A] 
Celkem 3=3.000 [B]</t>
  </si>
  <si>
    <t>dveře interiérové jednokřídlé shrnovací plastové - dle specifikace v PD - DN/154dveře interiérové jednokřídlé shrnovací plastové - dle specifikace v PD - DN/154  
dveře interiérové jednokřídlé shrnovací plastové - dle specifikace v PD - DN/154  
dveře interiérové jednokřídlé shrnovací plastové - dle specifikace v PD - DN/154  
dveře interiérové jednokřídlé shrnovací plastové - dle specifikace v PD - DN/154</t>
  </si>
  <si>
    <t>455</t>
  </si>
  <si>
    <t>6116DN16</t>
  </si>
  <si>
    <t>dveře interiérové jednokřídlé 800 x 2400 mm - dle specifikace v PD - DN/16</t>
  </si>
  <si>
    <t>dveře interiérové jednokřídlé 800 x 2400 mm - dle specifikace v PD - DN/16dveře interiérové jednokřídlé 800 x 2400 mm - dle specifikace v PD - DN/16  
dveře interiérové jednokřídlé 800 x 2400 mm - dle specifikace v PD - DN/16  
dveře interiérové jednokřídlé 800 x 2400 mm - dle specifikace v PD - DN/16  
dveře interiérové jednokřídlé 800 x 2400 mm - dle specifikace v PD - DN/16</t>
  </si>
  <si>
    <t>456</t>
  </si>
  <si>
    <t>6116DN17</t>
  </si>
  <si>
    <t>dveře interiérové jednokřídlé 900 x 2400 mm - dle specifikace v PD - DN/17</t>
  </si>
  <si>
    <t>dveře interiérové jednokřídlé 900 x 2400 mm - dle specifikace v PD - DN/17dveře interiérové jednokřídlé 900 x 2400 mm - dle specifikace v PD - DN/17  
dveře interiérové jednokřídlé 900 x 2400 mm - dle specifikace v PD - DN/17  
dveře interiérové jednokřídlé 900 x 2400 mm - dle specifikace v PD - DN/17  
dveře interiérové jednokřídlé 900 x 2400 mm - dle specifikace v PD - DN/17</t>
  </si>
  <si>
    <t>457</t>
  </si>
  <si>
    <t>6116DN18</t>
  </si>
  <si>
    <t>dveře interiérové jednokřídlé 800 x 2100 mm - dle specifikace v PD - DN/18</t>
  </si>
  <si>
    <t>dveře interiérové jednokřídlé 800 x 2100 mm - dle specifikace v PD - DN/18dveře interiérové jednokřídlé 800 x 2100 mm - dle specifikace v PD - DN/18  
dveře interiérové jednokřídlé 800 x 2100 mm - dle specifikace v PD - DN/18  
dveře interiérové jednokřídlé 800 x 2100 mm - dle specifikace v PD - DN/18  
dveře interiérové jednokřídlé 800 x 2100 mm - dle specifikace v PD - DN/18</t>
  </si>
  <si>
    <t>458</t>
  </si>
  <si>
    <t>6116DN21</t>
  </si>
  <si>
    <t>dveře interiérové jednokřídlé 800 x 1970 mm - dle specifikace v PD - DN/21</t>
  </si>
  <si>
    <t>dveře interiérové jednokřídlé 800 x 1970 mm - dle specifikace v PD - DN/21dveře interiérové jednokřídlé 800 x 1970 mm - dle specifikace v PD - DN/21  
dveře interiérové jednokřídlé 800 x 1970 mm - dle specifikace v PD - DN/21  
dveře interiérové jednokřídlé 800 x 1970 mm - dle specifikace v PD - DN/21  
dveře interiérové jednokřídlé 800 x 1970 mm - dle specifikace v PD - DN/21</t>
  </si>
  <si>
    <t>459</t>
  </si>
  <si>
    <t>6116DN22</t>
  </si>
  <si>
    <t>dveře interiérové jednokřídlé 800 x 1970 mm - dle specifikace v PD - DN/22</t>
  </si>
  <si>
    <t>dveře interiérové jednokřídlé 800 x 1970 mm - dle specifikace v PD - DN/22dveře interiérové jednokřídlé 800 x 1970 mm - dle specifikace v PD - DN/22  
dveře interiérové jednokřídlé 800 x 1970 mm - dle specifikace v PD - DN/22  
dveře interiérové jednokřídlé 800 x 1970 mm - dle specifikace v PD - DN/22  
dveře interiérové jednokřídlé 800 x 1970 mm - dle specifikace v PD - DN/22</t>
  </si>
  <si>
    <t>460</t>
  </si>
  <si>
    <t>6116DN24</t>
  </si>
  <si>
    <t>dveře interiérové jednokřídlé 800 x 2100 mm - dle specifikace v PD - DN/24</t>
  </si>
  <si>
    <t>dveře interiérové jednokřídlé 800 x 2100 mm - dle specifikace v PD - DN/24dveře interiérové jednokřídlé 800 x 2100 mm - dle specifikace v PD - DN/24  
dveře interiérové jednokřídlé 800 x 2100 mm - dle specifikace v PD - DN/24  
dveře interiérové jednokřídlé 800 x 2100 mm - dle specifikace v PD - DN/24  
dveře interiérové jednokřídlé 800 x 2100 mm - dle specifikace v PD - DN/24</t>
  </si>
  <si>
    <t>461</t>
  </si>
  <si>
    <t>6116DN25</t>
  </si>
  <si>
    <t>dveře interiérové jednokřídlé 600 x 2100 mm - dle specifikace v PD - DN/25</t>
  </si>
  <si>
    <t>dveře interiérové jednokřídlé 600 x 2100 mm - dle specifikace v PD - DN/25dveře interiérové jednokřídlé 600 x 2100 mm - dle specifikace v PD - DN/25  
dveře interiérové jednokřídlé 600 x 2100 mm - dle specifikace v PD - DN/25  
dveře interiérové jednokřídlé 600 x 2100 mm - dle specifikace v PD - DN/25  
dveře interiérové jednokřídlé 600 x 2100 mm - dle specifikace v PD - DN/25</t>
  </si>
  <si>
    <t>462</t>
  </si>
  <si>
    <t>6116DN27</t>
  </si>
  <si>
    <t>dveře interiérové jednokřídlé 600 x 2000 mm - dle specifikace v PD - DN/27</t>
  </si>
  <si>
    <t>dveře interiérové jednokřídlé 600 x 2000 mm - dle specifikace v PD - DN/27dveře interiérové jednokřídlé 600 x 2000 mm - dle specifikace v PD - DN/27  
dveře interiérové jednokřídlé 600 x 2000 mm - dle specifikace v PD - DN/27  
dveře interiérové jednokřídlé 600 x 2000 mm - dle specifikace v PD - DN/27  
dveře interiérové jednokřídlé 600 x 2000 mm - dle specifikace v PD - DN/27</t>
  </si>
  <si>
    <t>463</t>
  </si>
  <si>
    <t>6116DN28</t>
  </si>
  <si>
    <t>dveře interiérové jednokřídlé 700 x 2100 mm - dle specifikace v PD - DN/28</t>
  </si>
  <si>
    <t>dveře interiérové jednokřídlé 700 x 2100 mm - dle specifikace v PD - DN/28dveře interiérové jednokřídlé 700 x 2100 mm - dle specifikace v PD - DN/28  
dveře interiérové jednokřídlé 700 x 2100 mm - dle specifikace v PD - DN/28  
dveře interiérové jednokřídlé 700 x 2100 mm - dle specifikace v PD - DN/28  
dveře interiérové jednokřídlé 700 x 2100 mm - dle specifikace v PD - DN/28</t>
  </si>
  <si>
    <t>464</t>
  </si>
  <si>
    <t>6116DN29</t>
  </si>
  <si>
    <t>dveře interiérové jednokřídlé 700 x 2100 mm - dle specifikace v PD - DN/29</t>
  </si>
  <si>
    <t>dveře interiérové jednokřídlé 700 x 2100 mm - dle specifikace v PD - DN/29dveře interiérové jednokřídlé 700 x 2100 mm - dle specifikace v PD - DN/29  
dveře interiérové jednokřídlé 700 x 2100 mm - dle specifikace v PD - DN/29  
dveře interiérové jednokřídlé 700 x 2100 mm - dle specifikace v PD - DN/29  
dveře interiérové jednokřídlé 700 x 2100 mm - dle specifikace v PD - DN/29</t>
  </si>
  <si>
    <t>465</t>
  </si>
  <si>
    <t>6116DN31</t>
  </si>
  <si>
    <t>dveře interiérové jednokřídlé 800 x 2100 mm - dle specifikace v PD - DN/31</t>
  </si>
  <si>
    <t>dveře interiérové jednokřídlé 800 x 2100 mm - dle specifikace v PD - DN/31dveře interiérové jednokřídlé 800 x 2100 mm - dle specifikace v PD - DN/31  
dveře interiérové jednokřídlé 800 x 2100 mm - dle specifikace v PD - DN/31  
dveře interiérové jednokřídlé 800 x 2100 mm - dle specifikace v PD - DN/31  
dveře interiérové jednokřídlé 800 x 2100 mm - dle specifikace v PD - DN/31</t>
  </si>
  <si>
    <t>466</t>
  </si>
  <si>
    <t>6116DN32</t>
  </si>
  <si>
    <t>dveře interiérové jednokřídlé 800 x 2100 mm - dle specifikace v PD - DN/32</t>
  </si>
  <si>
    <t>dveře interiérové jednokřídlé 800 x 2100 mm - dle specifikace v PD - DN/32dveře interiérové jednokřídlé 800 x 2100 mm - dle specifikace v PD - DN/32  
dveře interiérové jednokřídlé 800 x 2100 mm - dle specifikace v PD - DN/32  
dveře interiérové jednokřídlé 800 x 2100 mm - dle specifikace v PD - DN/32  
dveře interiérové jednokřídlé 800 x 2100 mm - dle specifikace v PD - DN/32</t>
  </si>
  <si>
    <t>467</t>
  </si>
  <si>
    <t>6116DN34</t>
  </si>
  <si>
    <t>dveře interiérové jednokřídlé 800 x 2000 mm - dle specifikace v PD - DN/34</t>
  </si>
  <si>
    <t>dveře interiérové jednokřídlé 800 x 2000 mm - dle specifikace v PD - DN/34dveře interiérové jednokřídlé 800 x 2000 mm - dle specifikace v PD - DN/34  
dveře interiérové jednokřídlé 800 x 2000 mm - dle specifikace v PD - DN/34  
dveře interiérové jednokřídlé 800 x 2000 mm - dle specifikace v PD - DN/34  
dveře interiérové jednokřídlé 800 x 2000 mm - dle specifikace v PD - DN/34</t>
  </si>
  <si>
    <t>468</t>
  </si>
  <si>
    <t>6116DN35</t>
  </si>
  <si>
    <t>dveře interiérové jednokřídlé 800 x 2100 mm - dle specifikace v PD - DN/35</t>
  </si>
  <si>
    <t>dveře interiérové jednokřídlé 800 x 2100 mm - dle specifikace v PD - DN/35dveře interiérové jednokřídlé 800 x 2100 mm - dle specifikace v PD - DN/35  
dveře interiérové jednokřídlé 800 x 2100 mm - dle specifikace v PD - DN/35  
dveře interiérové jednokřídlé 800 x 2100 mm - dle specifikace v PD - DN/35  
dveře interiérové jednokřídlé 800 x 2100 mm - dle specifikace v PD - DN/35</t>
  </si>
  <si>
    <t>469</t>
  </si>
  <si>
    <t>6116DN36</t>
  </si>
  <si>
    <t>dveře interiérové jednokřídlé 800 x 2100 mm - dle specifikace v PD - DN/36</t>
  </si>
  <si>
    <t>dveře interiérové jednokřídlé 800 x 2100 mm - dle specifikace v PD - DN/36dveře interiérové jednokřídlé 800 x 2100 mm - dle specifikace v PD - DN/36  
dveře interiérové jednokřídlé 800 x 2100 mm - dle specifikace v PD - DN/36  
dveře interiérové jednokřídlé 800 x 2100 mm - dle specifikace v PD - DN/36  
dveře interiérové jednokřídlé 800 x 2100 mm - dle specifikace v PD - DN/36</t>
  </si>
  <si>
    <t>470</t>
  </si>
  <si>
    <t>6116DN37</t>
  </si>
  <si>
    <t>dveře interiérové jednokřídlé 800 x 2100 mm - dle specifikace v PD - DN/37</t>
  </si>
  <si>
    <t>dveře interiérové jednokřídlé 800 x 2100 mm - dle specifikace v PD - DN/37dveře interiérové jednokřídlé 800 x 2100 mm - dle specifikace v PD - DN/37  
dveře interiérové jednokřídlé 800 x 2100 mm - dle specifikace v PD - DN/37  
dveře interiérové jednokřídlé 800 x 2100 mm - dle specifikace v PD - DN/37  
dveře interiérové jednokřídlé 800 x 2100 mm - dle specifikace v PD - DN/37</t>
  </si>
  <si>
    <t>471</t>
  </si>
  <si>
    <t>6116DN38</t>
  </si>
  <si>
    <t>dveře interiérové jednokřídlé 1000 x 2100 mm - dle specifikace v PD - DN/38</t>
  </si>
  <si>
    <t>dveře interiérové jednokřídlé 1000 x 2100 mm - dle specifikace v PD - DN/38dveře interiérové jednokřídlé 1000 x 2100 mm - dle specifikace v PD - DN/38  
dveře interiérové jednokřídlé 1000 x 2100 mm - dle specifikace v PD - DN/38  
dveře interiérové jednokřídlé 1000 x 2100 mm - dle specifikace v PD - DN/38  
dveře interiérové jednokřídlé 1000 x 2100 mm - dle specifikace v PD - DN/38</t>
  </si>
  <si>
    <t>472</t>
  </si>
  <si>
    <t>6116DN40</t>
  </si>
  <si>
    <t>dveře interiérové dvoukřídlé 1100 x 2370 mm - dle specifikace v PD - DN/40</t>
  </si>
  <si>
    <t>dveře interiérové dvoukřídlé 1100 x 2370 mm - dle specifikace v PD - DN/40dveře interiérové dvoukřídlé 1100 x 2370 mm - dle specifikace v PD - DN/40  
dveře interiérové dvoukřídlé 1100 x 2370 mm - dle specifikace v PD - DN/40  
dveře interiérové dvoukřídlé 1100 x 2370 mm - dle specifikace v PD - DN/40  
dveře interiérové dvoukřídlé 1100 x 2370 mm - dle specifikace v PD - DN/40</t>
  </si>
  <si>
    <t>473</t>
  </si>
  <si>
    <t>6116DN41</t>
  </si>
  <si>
    <t>dveře interiérové jednokřídlé 900 x 2100 mm - dle specifikace v PD - DN/41</t>
  </si>
  <si>
    <t>dveře interiérové jednokřídlé 900 x 2100 mm - dle specifikace v PD - DN/41dveře interiérové jednokřídlé 900 x 2100 mm - dle specifikace v PD - DN/41  
dveře interiérové jednokřídlé 900 x 2100 mm - dle specifikace v PD - DN/41  
dveře interiérové jednokřídlé 900 x 2100 mm - dle specifikace v PD - DN/41  
dveře interiérové jednokřídlé 900 x 2100 mm - dle specifikace v PD - DN/41</t>
  </si>
  <si>
    <t>474</t>
  </si>
  <si>
    <t>6116DN42</t>
  </si>
  <si>
    <t>dveře interiérové jednokřídlé 900 x 2100 mm - dle specifikace v PD - DN/42</t>
  </si>
  <si>
    <t>dveře interiérové jednokřídlé 900 x 2100 mm - dle specifikace v PD - DN/42dveře interiérové jednokřídlé 900 x 2100 mm - dle specifikace v PD - DN/42  
dveře interiérové jednokřídlé 900 x 2100 mm - dle specifikace v PD - DN/42  
dveře interiérové jednokřídlé 900 x 2100 mm - dle specifikace v PD - DN/42  
dveře interiérové jednokřídlé 900 x 2100 mm - dle specifikace v PD - DN/42</t>
  </si>
  <si>
    <t>475</t>
  </si>
  <si>
    <t>6116DN43</t>
  </si>
  <si>
    <t>dveře interiérové jednokřídlé 900 x 2100 mm - dle specifikace v PD - DN/43</t>
  </si>
  <si>
    <t>dveře interiérové jednokřídlé 900 x 2100 mm - dle specifikace v PD - DN/43dveře interiérové jednokřídlé 900 x 2100 mm - dle specifikace v PD - DN/43  
dveře interiérové jednokřídlé 900 x 2100 mm - dle specifikace v PD - DN/43  
dveře interiérové jednokřídlé 900 x 2100 mm - dle specifikace v PD - DN/43  
dveře interiérové jednokřídlé 900 x 2100 mm - dle specifikace v PD - DN/43</t>
  </si>
  <si>
    <t>476</t>
  </si>
  <si>
    <t>6116DN44</t>
  </si>
  <si>
    <t>dveře interiérové jednokřídlé 850 x 2100 mm - dle specifikace v PD - DN/44</t>
  </si>
  <si>
    <t>dveře interiérové jednokřídlé 850 x 2100 mm - dle specifikace v PD - DN/44dveře interiérové jednokřídlé 850 x 2100 mm - dle specifikace v PD - DN/44  
dveře interiérové jednokřídlé 850 x 2100 mm - dle specifikace v PD - DN/44  
dveře interiérové jednokřídlé 850 x 2100 mm - dle specifikace v PD - DN/44  
dveře interiérové jednokřídlé 850 x 2100 mm - dle specifikace v PD - DN/44</t>
  </si>
  <si>
    <t>477</t>
  </si>
  <si>
    <t>6116DN45</t>
  </si>
  <si>
    <t>dveře interiérové jednokřídlé 850 x 2100 mm - dle specifikace v PD - DN/45</t>
  </si>
  <si>
    <t>dveře interiérové jednokřídlé 850 x 2100 mm - dle specifikace v PD - DN/45dveře interiérové jednokřídlé 850 x 2100 mm - dle specifikace v PD - DN/45  
dveře interiérové jednokřídlé 850 x 2100 mm - dle specifikace v PD - DN/45  
dveře interiérové jednokřídlé 850 x 2100 mm - dle specifikace v PD - DN/45  
dveře interiérové jednokřídlé 850 x 2100 mm - dle specifikace v PD - DN/45</t>
  </si>
  <si>
    <t>478</t>
  </si>
  <si>
    <t>6116DN46</t>
  </si>
  <si>
    <t>dveře interiérové jednokřídlé 700 x 2100 mm - dle specifikace v PD - DN/46</t>
  </si>
  <si>
    <t>dveře interiérové jednokřídlé 700 x 2100 mm - dle specifikace v PD - DN/46dveře interiérové jednokřídlé 700 x 2100 mm - dle specifikace v PD - DN/46  
dveře interiérové jednokřídlé 700 x 2100 mm - dle specifikace v PD - DN/46  
dveře interiérové jednokřídlé 700 x 2100 mm - dle specifikace v PD - DN/46  
dveře interiérové jednokřídlé 700 x 2100 mm - dle specifikace v PD - DN/46</t>
  </si>
  <si>
    <t>479</t>
  </si>
  <si>
    <t>6116DN47</t>
  </si>
  <si>
    <t>dveře interiérové jednokřídlé 900 x 2300 mm - dle specifikace v PD - DN/47</t>
  </si>
  <si>
    <t>dveře interiérové jednokřídlé 900 x 2300 mm - dle specifikace v PD - DN/47dveře interiérové jednokřídlé 900 x 2300 mm - dle specifikace v PD - DN/47  
dveře interiérové jednokřídlé 900 x 2300 mm - dle specifikace v PD - DN/47  
dveře interiérové jednokřídlé 900 x 2300 mm - dle specifikace v PD - DN/47  
dveře interiérové jednokřídlé 900 x 2300 mm - dle specifikace v PD - DN/47</t>
  </si>
  <si>
    <t>480</t>
  </si>
  <si>
    <t>6116DN48</t>
  </si>
  <si>
    <t>dveře interiérové jednokřídlé 900 x 2400 mm - dle specifikace v PD - DN/48</t>
  </si>
  <si>
    <t>dveře interiérové jednokřídlé 900 x 2400 mm - dle specifikace v PD - DN/48dveře interiérové jednokřídlé 900 x 2400 mm - dle specifikace v PD - DN/48  
dveře interiérové jednokřídlé 900 x 2400 mm - dle specifikace v PD - DN/48  
dveře interiérové jednokřídlé 900 x 2400 mm - dle specifikace v PD - DN/48  
dveře interiérové jednokřídlé 900 x 2400 mm - dle specifikace v PD - DN/48</t>
  </si>
  <si>
    <t>481</t>
  </si>
  <si>
    <t>6116DN49</t>
  </si>
  <si>
    <t>dveře interiérové dvoukřídlé 1400 x 2400 mm - dle specifikace v PD - DN/49</t>
  </si>
  <si>
    <t>dveře interiérové dvoukřídlé 1400 x 2400 mm - dle specifikace v PD - DN/49dveře interiérové dvoukřídlé 1400 x 2400 mm - dle specifikace v PD - DN/49  
dveře interiérové dvoukřídlé 1400 x 2400 mm - dle specifikace v PD - DN/49  
dveře interiérové dvoukřídlé 1400 x 2400 mm - dle specifikace v PD - DN/49  
dveře interiérové dvoukřídlé 1400 x 2400 mm - dle specifikace v PD - DN/49</t>
  </si>
  <si>
    <t>482</t>
  </si>
  <si>
    <t>6116DN50</t>
  </si>
  <si>
    <t>dveře interiérové dvoukřídlé 1200 x 2400 mm - dle specifikace v PD - DN/50</t>
  </si>
  <si>
    <t>dveře interiérové dvoukřídlé 1200 x 2400 mm - dle specifikace v PD - DN/50dveře interiérové dvoukřídlé 1200 x 2400 mm - dle specifikace v PD - DN/50  
dveře interiérové dvoukřídlé 1200 x 2400 mm - dle specifikace v PD - DN/50  
dveře interiérové dvoukřídlé 1200 x 2400 mm - dle specifikace v PD - DN/50  
dveře interiérové dvoukřídlé 1200 x 2400 mm - dle specifikace v PD - DN/50</t>
  </si>
  <si>
    <t>483</t>
  </si>
  <si>
    <t>6116DN51</t>
  </si>
  <si>
    <t>dveře interiérové dvoukřídlé 1200 x 2400 mm - dle specifikace v PD - DN/51</t>
  </si>
  <si>
    <t>dveře interiérové dvoukřídlé 1200 x 2400 mm - dle specifikace v PD - DN/51dveře interiérové dvoukřídlé 1200 x 2400 mm - dle specifikace v PD - DN/51  
dveře interiérové dvoukřídlé 1200 x 2400 mm - dle specifikace v PD - DN/51  
dveře interiérové dvoukřídlé 1200 x 2400 mm - dle specifikace v PD - DN/51  
dveře interiérové dvoukřídlé 1200 x 2400 mm - dle specifikace v PD - DN/51</t>
  </si>
  <si>
    <t>484</t>
  </si>
  <si>
    <t>6116DN52</t>
  </si>
  <si>
    <t>dveře interiérové jednokřídlé 700 x 2100 mm - dle specifikace v PD - DN/52</t>
  </si>
  <si>
    <t>dveře interiérové jednokřídlé 700 x 2100 mm - dle specifikace v PD - DN/52dveře interiérové jednokřídlé 700 x 2100 mm - dle specifikace v PD - DN/52  
dveře interiérové jednokřídlé 700 x 2100 mm - dle specifikace v PD - DN/52  
dveře interiérové jednokřídlé 700 x 2100 mm - dle specifikace v PD - DN/52  
dveře interiérové jednokřídlé 700 x 2100 mm - dle specifikace v PD - DN/52</t>
  </si>
  <si>
    <t>485</t>
  </si>
  <si>
    <t>6116DN53</t>
  </si>
  <si>
    <t>dveře interiérové jednokřídlé 900 x 2150 mm - dle specifikace v PD - DN/53</t>
  </si>
  <si>
    <t>dveře interiérové jednokřídlé 900 x 2150 mm - dle specifikace v PD - DN/53dveře interiérové jednokřídlé 900 x 2150 mm - dle specifikace v PD - DN/53  
dveře interiérové jednokřídlé 900 x 2150 mm - dle specifikace v PD - DN/53  
dveře interiérové jednokřídlé 900 x 2150 mm - dle specifikace v PD - DN/53  
dveře interiérové jednokřídlé 900 x 2150 mm - dle specifikace v PD - DN/53</t>
  </si>
  <si>
    <t>486</t>
  </si>
  <si>
    <t>6116DN55</t>
  </si>
  <si>
    <t>dveře interiérové dvoukřídlé 1200 x 2400 mm - dle specifikace v PD - DN/55</t>
  </si>
  <si>
    <t>dveře interiérové dvoukřídlé 1200 x 2400 mm - dle specifikace v PD - DN/55dveře interiérové dvoukřídlé 1200 x 2400 mm - dle specifikace v PD - DN/55  
dveře interiérové dvoukřídlé 1200 x 2400 mm - dle specifikace v PD - DN/55  
dveře interiérové dvoukřídlé 1200 x 2400 mm - dle specifikace v PD - DN/55  
dveře interiérové dvoukřídlé 1200 x 2400 mm - dle specifikace v PD - DN/55</t>
  </si>
  <si>
    <t>487</t>
  </si>
  <si>
    <t>6116DN60</t>
  </si>
  <si>
    <t>dveře interiérové jednokřídlé 900 x 2080 mm - dle specifikace v PD - DN/60</t>
  </si>
  <si>
    <t>dveře interiérové jednokřídlé 900 x 2080 mm - dle specifikace v PD - DN/60dveře interiérové jednokřídlé 900 x 2080 mm - dle specifikace v PD - DN/60  
dveře interiérové jednokřídlé 900 x 2080 mm - dle specifikace v PD - DN/60  
dveře interiérové jednokřídlé 900 x 2080 mm - dle specifikace v PD - DN/60  
dveře interiérové jednokřídlé 900 x 2080 mm - dle specifikace v PD - DN/60</t>
  </si>
  <si>
    <t>488</t>
  </si>
  <si>
    <t>6116DN61</t>
  </si>
  <si>
    <t>dveře interiérové jednokřídlé 900 x 2100 mm - dle specifikace v PD - DN/61</t>
  </si>
  <si>
    <t>dveře interiérové jednokřídlé 900 x 2100 mm - dle specifikace v PD - DN/61dveře interiérové jednokřídlé 900 x 2100 mm - dle specifikace v PD - DN/61  
dveře interiérové jednokřídlé 900 x 2100 mm - dle specifikace v PD - DN/61  
dveře interiérové jednokřídlé 900 x 2100 mm - dle specifikace v PD - DN/61  
dveře interiérové jednokřídlé 900 x 2100 mm - dle specifikace v PD - DN/61</t>
  </si>
  <si>
    <t>489</t>
  </si>
  <si>
    <t>6116DN62</t>
  </si>
  <si>
    <t>dveře interiérové jednokřídlé 600 x 1970 mm - dle specifikace v PD - DN/62</t>
  </si>
  <si>
    <t>dveře interiérové jednokřídlé 600 x 1970 mm - dle specifikace v PD - DN/62dveře interiérové jednokřídlé 600 x 1970 mm - dle specifikace v PD - DN/62  
dveře interiérové jednokřídlé 600 x 1970 mm - dle specifikace v PD - DN/62  
dveře interiérové jednokřídlé 600 x 1970 mm - dle specifikace v PD - DN/62  
dveře interiérové jednokřídlé 600 x 1970 mm - dle specifikace v PD - DN/62</t>
  </si>
  <si>
    <t>490</t>
  </si>
  <si>
    <t>6116DN63</t>
  </si>
  <si>
    <t>dveře interiérové jednokřídlé 900 x 2200 mm - dle specifikace v PD - DN/63</t>
  </si>
  <si>
    <t>dveře interiérové jednokřídlé 900 x 2200 mm - dle specifikace v PD - DN/63dveře interiérové jednokřídlé 900 x 2200 mm - dle specifikace v PD - DN/63  
dveře interiérové jednokřídlé 900 x 2200 mm - dle specifikace v PD - DN/63  
dveře interiérové jednokřídlé 900 x 2200 mm - dle specifikace v PD - DN/63  
dveře interiérové jednokřídlé 900 x 2200 mm - dle specifikace v PD - DN/63</t>
  </si>
  <si>
    <t>491</t>
  </si>
  <si>
    <t>6116DN64</t>
  </si>
  <si>
    <t>dveře interiérové jednokřídlé 900 x 2100 mm - dle specifikace v PD - DN/64</t>
  </si>
  <si>
    <t>dveře interiérové jednokřídlé 900 x 2100 mm - dle specifikace v PD - DN/64dveře interiérové jednokřídlé 900 x 2100 mm - dle specifikace v PD - DN/64  
dveře interiérové jednokřídlé 900 x 2100 mm - dle specifikace v PD - DN/64  
dveře interiérové jednokřídlé 900 x 2100 mm - dle specifikace v PD - DN/64  
dveře interiérové jednokřídlé 900 x 2100 mm - dle specifikace v PD - DN/64</t>
  </si>
  <si>
    <t>492</t>
  </si>
  <si>
    <t>6116DN65</t>
  </si>
  <si>
    <t>dveře interiérové jednokřídlé 900 x 2200 mm - dle specifikace v PD - DN/65</t>
  </si>
  <si>
    <t>dveře interiérové jednokřídlé 900 x 2200 mm - dle specifikace v PD - DN/65dveře interiérové jednokřídlé 900 x 2200 mm - dle specifikace v PD - DN/65  
dveře interiérové jednokřídlé 900 x 2200 mm - dle specifikace v PD - DN/65  
dveře interiérové jednokřídlé 900 x 2200 mm - dle specifikace v PD - DN/65  
dveře interiérové jednokřídlé 900 x 2200 mm - dle specifikace v PD - DN/65</t>
  </si>
  <si>
    <t>493</t>
  </si>
  <si>
    <t>6116DN66</t>
  </si>
  <si>
    <t>dveře interiérové jednokřídlé 900 x 2200 mm - dle specifikace v PD - DN/66</t>
  </si>
  <si>
    <t>dveře interiérové jednokřídlé 900 x 2200 mm - dle specifikace v PD - DN/66dveře interiérové jednokřídlé 900 x 2200 mm - dle specifikace v PD - DN/66  
dveře interiérové jednokřídlé 900 x 2200 mm - dle specifikace v PD - DN/66  
dveře interiérové jednokřídlé 900 x 2200 mm - dle specifikace v PD - DN/66  
dveře interiérové jednokřídlé 900 x 2200 mm - dle specifikace v PD - DN/66</t>
  </si>
  <si>
    <t>494</t>
  </si>
  <si>
    <t>6116DN67</t>
  </si>
  <si>
    <t>dveře interiérové jednokřídlé 900 x 2400 mm - dle specifikace v PD - DN/67</t>
  </si>
  <si>
    <t>dveře interiérové jednokřídlé 900 x 2400 mm - dle specifikace v PD - DN/67dveře interiérové jednokřídlé 900 x 2400 mm - dle specifikace v PD - DN/67  
dveře interiérové jednokřídlé 900 x 2400 mm - dle specifikace v PD - DN/67  
dveře interiérové jednokřídlé 900 x 2400 mm - dle specifikace v PD - DN/67  
dveře interiérové jednokřídlé 900 x 2400 mm - dle specifikace v PD - DN/67</t>
  </si>
  <si>
    <t>495</t>
  </si>
  <si>
    <t>6116DN68</t>
  </si>
  <si>
    <t>dveře interiérové jednokřídlé 900 x 2400 mm - dle specifikace v PD - DN/68</t>
  </si>
  <si>
    <t>dveře interiérové jednokřídlé 900 x 2400 mm - dle specifikace v PD - DN/68dveře interiérové jednokřídlé 900 x 2400 mm - dle specifikace v PD - DN/68  
dveře interiérové jednokřídlé 900 x 2400 mm - dle specifikace v PD - DN/68  
dveře interiérové jednokřídlé 900 x 2400 mm - dle specifikace v PD - DN/68  
dveře interiérové jednokřídlé 900 x 2400 mm - dle specifikace v PD - DN/68</t>
  </si>
  <si>
    <t>496</t>
  </si>
  <si>
    <t>6116DN69</t>
  </si>
  <si>
    <t>dveře interiérové jednokřídlé 900 x 2100 mm - dle specifikace v PD - DN/69</t>
  </si>
  <si>
    <t>dveře interiérové jednokřídlé 900 x 2100 mm - dle specifikace v PD - DN/69dveře interiérové jednokřídlé 900 x 2100 mm - dle specifikace v PD - DN/69  
dveře interiérové jednokřídlé 900 x 2100 mm - dle specifikace v PD - DN/69  
dveře interiérové jednokřídlé 900 x 2100 mm - dle specifikace v PD - DN/69  
dveře interiérové jednokřídlé 900 x 2100 mm - dle specifikace v PD - DN/69</t>
  </si>
  <si>
    <t>497</t>
  </si>
  <si>
    <t>6116DN71</t>
  </si>
  <si>
    <t>dveře interiérové jednokřídlé 900 x 2100 mm - dle specifikace v PD - DN/71</t>
  </si>
  <si>
    <t>dveře interiérové jednokřídlé 900 x 2100 mm - dle specifikace v PD - DN/71dveře interiérové jednokřídlé 900 x 2100 mm - dle specifikace v PD - DN/71  
dveře interiérové jednokřídlé 900 x 2100 mm - dle specifikace v PD - DN/71  
dveře interiérové jednokřídlé 900 x 2100 mm - dle specifikace v PD - DN/71  
dveře interiérové jednokřídlé 900 x 2100 mm - dle specifikace v PD - DN/71</t>
  </si>
  <si>
    <t>498</t>
  </si>
  <si>
    <t>6116DN72</t>
  </si>
  <si>
    <t>dveře interiérové jednokřídlé 900 x 2100 mm - dle specifikace v PD - DN/72</t>
  </si>
  <si>
    <t>dveře interiérové jednokřídlé 900 x 2100 mm - dle specifikace v PD - DN/72dveře interiérové jednokřídlé 900 x 2100 mm - dle specifikace v PD - DN/72  
dveře interiérové jednokřídlé 900 x 2100 mm - dle specifikace v PD - DN/72  
dveře interiérové jednokřídlé 900 x 2100 mm - dle specifikace v PD - DN/72  
dveře interiérové jednokřídlé 900 x 2100 mm - dle specifikace v PD - DN/72</t>
  </si>
  <si>
    <t>499</t>
  </si>
  <si>
    <t>6116DN74</t>
  </si>
  <si>
    <t>dveře interiérové jednokřídlé 650 x 1560 mm - dle specifikace v PD - DN/74</t>
  </si>
  <si>
    <t>dle tabulky dveří nových - DN/74 1 =1.000 [A] 
Celkem 1=1.000 [B]</t>
  </si>
  <si>
    <t>dveře interiérové jednokřídlé 650 x 1560 mm - dle specifikace v PD - DN/74dveře interiérové jednokřídlé 650 x 1560 mm - dle specifikace v PD - DN/74  
dveře interiérové jednokřídlé 650 x 1560 mm - dle specifikace v PD - DN/74  
dveře interiérové jednokřídlé 650 x 1560 mm - dle specifikace v PD - DN/74  
dveře interiérové jednokřídlé 650 x 1560 mm - dle specifikace v PD - DN/74</t>
  </si>
  <si>
    <t>500</t>
  </si>
  <si>
    <t>6116DN76</t>
  </si>
  <si>
    <t>dveře interiérové jednokřídlé 650 x 1560 mm - dle specifikace v PD - DN/76</t>
  </si>
  <si>
    <t>dle tabulky dveří nových - DN/76 1 =1.000 [A] 
Celkem 1=1.000 [B]</t>
  </si>
  <si>
    <t>dveře interiérové jednokřídlé 650 x 1560 mm - dle specifikace v PD - DN/76dveře interiérové jednokřídlé 650 x 1560 mm - dle specifikace v PD - DN/76  
dveře interiérové jednokřídlé 650 x 1560 mm - dle specifikace v PD - DN/76  
dveře interiérové jednokřídlé 650 x 1560 mm - dle specifikace v PD - DN/76  
dveře interiérové jednokřídlé 650 x 1560 mm - dle specifikace v PD - DN/76</t>
  </si>
  <si>
    <t>501</t>
  </si>
  <si>
    <t>6116DN77</t>
  </si>
  <si>
    <t>dveře interiérové jednokřídlé 700 x 1800 mm - dle specifikace v PD - DN/77</t>
  </si>
  <si>
    <t>dle tabulky dveří nových - DN/77 1 =1.000 [A] 
Celkem 1=1.000 [B]</t>
  </si>
  <si>
    <t>dveře interiérové jednokřídlé 700 x 1800 mm - dle specifikace v PD - DN/77dveře interiérové jednokřídlé 700 x 1800 mm - dle specifikace v PD - DN/77  
dveře interiérové jednokřídlé 700 x 1800 mm - dle specifikace v PD - DN/77  
dveře interiérové jednokřídlé 700 x 1800 mm - dle specifikace v PD - DN/77  
dveře interiérové jednokřídlé 700 x 1800 mm - dle specifikace v PD - DN/77</t>
  </si>
  <si>
    <t>502</t>
  </si>
  <si>
    <t>6116DN78</t>
  </si>
  <si>
    <t>dveře interiérové jednokřídlé 900 x 2100 mm - dle specifikace v PD - DN/78</t>
  </si>
  <si>
    <t>dveře interiérové jednokřídlé 900 x 2100 mm - dle specifikace v PD - DN/78dveře interiérové jednokřídlé 900 x 2100 mm - dle specifikace v PD - DN/78  
dveře interiérové jednokřídlé 900 x 2100 mm - dle specifikace v PD - DN/78  
dveře interiérové jednokřídlé 900 x 2100 mm - dle specifikace v PD - DN/78  
dveře interiérové jednokřídlé 900 x 2100 mm - dle specifikace v PD - DN/78</t>
  </si>
  <si>
    <t>503</t>
  </si>
  <si>
    <t>6116DN79</t>
  </si>
  <si>
    <t>dveře interiérové jednokřídlé 800 x 2000 mm - dle specifikace v PD - DN/79</t>
  </si>
  <si>
    <t>dveře interiérové jednokřídlé 800 x 2000 mm - dle specifikace v PD - DN/79dveře interiérové jednokřídlé 800 x 2000 mm - dle specifikace v PD - DN/79  
dveře interiérové jednokřídlé 800 x 2000 mm - dle specifikace v PD - DN/79  
dveře interiérové jednokřídlé 800 x 2000 mm - dle specifikace v PD - DN/79  
dveře interiérové jednokřídlé 800 x 2000 mm - dle specifikace v PD - DN/79</t>
  </si>
  <si>
    <t>504</t>
  </si>
  <si>
    <t>6116DN80</t>
  </si>
  <si>
    <t>dveře interiérové jednokřídlé 700 x 2000 mm - dle specifikace v PD - DN/80</t>
  </si>
  <si>
    <t>dveře interiérové jednokřídlé 700 x 2000 mm - dle specifikace v PD - DN/80dveře interiérové jednokřídlé 700 x 2000 mm - dle specifikace v PD - DN/80  
dveře interiérové jednokřídlé 700 x 2000 mm - dle specifikace v PD - DN/80  
dveře interiérové jednokřídlé 700 x 2000 mm - dle specifikace v PD - DN/80  
dveře interiérové jednokřídlé 700 x 2000 mm - dle specifikace v PD - DN/80</t>
  </si>
  <si>
    <t>505</t>
  </si>
  <si>
    <t>6116DN81</t>
  </si>
  <si>
    <t>dveře interiérové jednokřídlé 700 x 2000 mm - dle specifikace v PD - DN/81</t>
  </si>
  <si>
    <t>dveře interiérové jednokřídlé 700 x 2000 mm - dle specifikace v PD - DN/81dveře interiérové jednokřídlé 700 x 2000 mm - dle specifikace v PD - DN/81  
dveře interiérové jednokřídlé 700 x 2000 mm - dle specifikace v PD - DN/81  
dveře interiérové jednokřídlé 700 x 2000 mm - dle specifikace v PD - DN/81  
dveře interiérové jednokřídlé 700 x 2000 mm - dle specifikace v PD - DN/81</t>
  </si>
  <si>
    <t>506</t>
  </si>
  <si>
    <t>6116DN82</t>
  </si>
  <si>
    <t>dveře interiérové jednokřídlé 800 x 2000 mm - dle specifikace v PD - DN/82</t>
  </si>
  <si>
    <t>dveře interiérové jednokřídlé 800 x 2000 mm - dle specifikace v PD - DN/82dveře interiérové jednokřídlé 800 x 2000 mm - dle specifikace v PD - DN/82  
dveře interiérové jednokřídlé 800 x 2000 mm - dle specifikace v PD - DN/82  
dveře interiérové jednokřídlé 800 x 2000 mm - dle specifikace v PD - DN/82  
dveře interiérové jednokřídlé 800 x 2000 mm - dle specifikace v PD - DN/82</t>
  </si>
  <si>
    <t>507</t>
  </si>
  <si>
    <t>6116DN83</t>
  </si>
  <si>
    <t>dveře interiérové jednokřídlé 900 x 2100 mm - dle specifikace v PD - DN/83</t>
  </si>
  <si>
    <t>dle tabulky dveří nových - DN/83 2 =2.000 [A] 
Celkem 2=2.000 [B]</t>
  </si>
  <si>
    <t>dveře interiérové jednokřídlé 900 x 2100 mm - dle specifikace v PD - DN/83dveře interiérové jednokřídlé 900 x 2100 mm - dle specifikace v PD - DN/83  
dveře interiérové jednokřídlé 900 x 2100 mm - dle specifikace v PD - DN/83  
dveře interiérové jednokřídlé 900 x 2100 mm - dle specifikace v PD - DN/83  
dveře interiérové jednokřídlé 900 x 2100 mm - dle specifikace v PD - DN/83</t>
  </si>
  <si>
    <t>508</t>
  </si>
  <si>
    <t>6116DN84</t>
  </si>
  <si>
    <t>dveře interiérové jednokřídlé 800 x 2100 mm - dle specifikace v PD - DN/84</t>
  </si>
  <si>
    <t>dle tabulky dveří nových - DN/84 2 =2.000 [A] 
Celkem 2=2.000 [B]</t>
  </si>
  <si>
    <t>dveře interiérové jednokřídlé 800 x 2100 mm - dle specifikace v PD - DN/84dveře interiérové jednokřídlé 800 x 2100 mm - dle specifikace v PD - DN/84  
dveře interiérové jednokřídlé 800 x 2100 mm - dle specifikace v PD - DN/84  
dveře interiérové jednokřídlé 800 x 2100 mm - dle specifikace v PD - DN/84  
dveře interiérové jednokřídlé 800 x 2100 mm - dle specifikace v PD - DN/84</t>
  </si>
  <si>
    <t>509</t>
  </si>
  <si>
    <t>6116DN90</t>
  </si>
  <si>
    <t>dveře interiérové jednokřídlé 1100 x 2100 mm - dle specifikace v PD - DN/90</t>
  </si>
  <si>
    <t>dveře interiérové jednokřídlé 1100 x 2100 mm - dle specifikace v PD - DN/90dveře interiérové jednokřídlé 1100 x 2100 mm - dle specifikace v PD - DN/90  
dveře interiérové jednokřídlé 1100 x 2100 mm - dle specifikace v PD - DN/90  
dveře interiérové jednokřídlé 1100 x 2100 mm - dle specifikace v PD - DN/90  
dveře interiérové jednokřídlé 1100 x 2100 mm - dle specifikace v PD - DN/90</t>
  </si>
  <si>
    <t>510</t>
  </si>
  <si>
    <t>6116DN92</t>
  </si>
  <si>
    <t>dveře interiérové jednokřídlé 800 x 2100 mm - dle specifikace v PD - DN/92</t>
  </si>
  <si>
    <t>dveře interiérové jednokřídlé 800 x 2100 mm - dle specifikace v PD - DN/92dveře interiérové jednokřídlé 800 x 2100 mm - dle specifikace v PD - DN/92  
dveře interiérové jednokřídlé 800 x 2100 mm - dle specifikace v PD - DN/92  
dveře interiérové jednokřídlé 800 x 2100 mm - dle specifikace v PD - DN/92  
dveře interiérové jednokřídlé 800 x 2100 mm - dle specifikace v PD - DN/92</t>
  </si>
  <si>
    <t>511</t>
  </si>
  <si>
    <t>6116DN93</t>
  </si>
  <si>
    <t>dveře interiérové jednokřídlé 900 x 2450 mm - dle specifikace v PD - DN/93</t>
  </si>
  <si>
    <t>dveře interiérové jednokřídlé 900 x 2450 mm - dle specifikace v PD - DN/93dveře interiérové jednokřídlé 900 x 2450 mm - dle specifikace v PD - DN/93  
dveře interiérové jednokřídlé 900 x 2450 mm - dle specifikace v PD - DN/93  
dveře interiérové jednokřídlé 900 x 2450 mm - dle specifikace v PD - DN/93  
dveře interiérové jednokřídlé 900 x 2450 mm - dle specifikace v PD - DN/93</t>
  </si>
  <si>
    <t>512</t>
  </si>
  <si>
    <t>6116DN94</t>
  </si>
  <si>
    <t>dveře interiérové jednokřídlé 900 x 2100 mm - dle specifikace v PD - DN/94</t>
  </si>
  <si>
    <t>dveře interiérové jednokřídlé 900 x 2100 mm - dle specifikace v PD - DN/94dveře interiérové jednokřídlé 900 x 2100 mm - dle specifikace v PD - DN/94  
dveře interiérové jednokřídlé 900 x 2100 mm - dle specifikace v PD - DN/94  
dveře interiérové jednokřídlé 900 x 2100 mm - dle specifikace v PD - DN/94  
dveře interiérové jednokřídlé 900 x 2100 mm - dle specifikace v PD - DN/94</t>
  </si>
  <si>
    <t>513</t>
  </si>
  <si>
    <t>6116DN95</t>
  </si>
  <si>
    <t>dveře interiérové dvoukřídlé 3220 x 3100 mm - dle specifikace v PD - DN/95</t>
  </si>
  <si>
    <t>dveře interiérové dvoukřídlé 3220 x 3100 mm - dle specifikace v PD - DN/95dveře interiérové dvoukřídlé 3220 x 3100 mm - dle specifikace v PD - DN/95  
dveře interiérové dvoukřídlé 3220 x 3100 mm - dle specifikace v PD - DN/95  
dveře interiérové dvoukřídlé 3220 x 3100 mm - dle specifikace v PD - DN/95  
dveře interiérové dvoukřídlé 3220 x 3100 mm - dle specifikace v PD - DN/95</t>
  </si>
  <si>
    <t>514</t>
  </si>
  <si>
    <t>6116DN96</t>
  </si>
  <si>
    <t>dveře interiérové dvoukřídlé 3195 x 3100 mm - dle specifikace v PD - DN/96</t>
  </si>
  <si>
    <t>dveře interiérové dvoukřídlé 3195 x 3100 mm - dle specifikace v PD - DN/96dveře interiérové dvoukřídlé 3195 x 3100 mm - dle specifikace v PD - DN/96  
dveře interiérové dvoukřídlé 3195 x 3100 mm - dle specifikace v PD - DN/96  
dveře interiérové dvoukřídlé 3195 x 3100 mm - dle specifikace v PD - DN/96  
dveře interiérové dvoukřídlé 3195 x 3100 mm - dle specifikace v PD - DN/96</t>
  </si>
  <si>
    <t>515</t>
  </si>
  <si>
    <t>6116DN97</t>
  </si>
  <si>
    <t>dveře interiérové jednokřídlé 900 x 2400 mm - dle specifikace v PD - DN/97</t>
  </si>
  <si>
    <t>dveře interiérové jednokřídlé 900 x 2400 mm - dle specifikace v PD - DN/97dveře interiérové jednokřídlé 900 x 2400 mm - dle specifikace v PD - DN/97  
dveře interiérové jednokřídlé 900 x 2400 mm - dle specifikace v PD - DN/97  
dveře interiérové jednokřídlé 900 x 2400 mm - dle specifikace v PD - DN/97  
dveře interiérové jednokřídlé 900 x 2400 mm - dle specifikace v PD - DN/97</t>
  </si>
  <si>
    <t>516</t>
  </si>
  <si>
    <t>6116DN98</t>
  </si>
  <si>
    <t>dveře interiérové dvoukřídlé 3190 x 3800 mm - dle specifikace v PD - DN/98</t>
  </si>
  <si>
    <t>dveře interiérové dvoukřídlé 3190 x 3800 mm - dle specifikace v PD - DN/98dveře interiérové dvoukřídlé 3190 x 3800 mm - dle specifikace v PD - DN/98  
dveře interiérové dvoukřídlé 3190 x 3800 mm - dle specifikace v PD - DN/98  
dveře interiérové dvoukřídlé 3190 x 3800 mm - dle specifikace v PD - DN/98  
dveře interiérové dvoukřídlé 3190 x 3800 mm - dle specifikace v PD - DN/98</t>
  </si>
  <si>
    <t>517</t>
  </si>
  <si>
    <t>6116DN99</t>
  </si>
  <si>
    <t>dveře interiérové dvoukřídlé 3180 x 3800 mm - dle specifikace v PD - DN/99</t>
  </si>
  <si>
    <t>dveře interiérové dvoukřídlé 3180 x 3800 mm - dle specifikace v PD - DN/99dveře interiérové dvoukřídlé 3180 x 3800 mm - dle specifikace v PD - DN/99  
dveře interiérové dvoukřídlé 3180 x 3800 mm - dle specifikace v PD - DN/99  
dveře interiérové dvoukřídlé 3180 x 3800 mm - dle specifikace v PD - DN/99  
dveře interiérové dvoukřídlé 3180 x 3800 mm - dle specifikace v PD - DN/99</t>
  </si>
  <si>
    <t>518</t>
  </si>
  <si>
    <t>61182307</t>
  </si>
  <si>
    <t>zárubeň jednokřídlá obložková s laminátovým povrchem tl stěny 60-150mm rozměru 600-1100/1970, 2100mm</t>
  </si>
  <si>
    <t>dle tabulky dveří nových - DN/05 2 =2.000 [A] 
dle tabulky dveří nových - DN/08 1 =1.000 [B] 
dle tabulky dveří nových - DN/09 2 =2.000 [C] 
dle tabulky dveří nových - DN/10 3 =3.000 [D] 
dle tabulky dveří nových - DN/14 2 =2.000 [E] 
dle tabulky dveří nových - DN/23 6 =6.000 [F] 
dle tabulky dveří nových - DN/26 1 =1.000 [G] 
dle tabulky dveří nových - DN/30 7 =7.000 [H] 
dle tabulky dveří nových - DN/33 2 =2.000 [I] 
dle tabulky dveří nových - DN/39 12 =12.000 [J] 
dle tabulky dveří nových - DN/54 4 =4.000 [K] 
dle tabulky dveří nových - DN/56 1 =1.000 [L] 
dle tabulky dveří nových - DN/57 2 =2.000 [M] 
dle tabulky dveří nových - DN/58 3 =3.000 [N] 
dle tabulky dveří nových - DN/59 16 =16.000 [O] 
dle tabulky dveří nových - DN/70 1 =1.000 [P] 
dle tabulky dveří nových - DN/73 2 =2.000 [Q] 
dle tabulky dveří nových - DN/74 1 =1.000 [R] 
dle tabulky dveří nových - DN/76 1 =1.000 [S] 
dle tabulky dveří nových - DN/77 1 =1.000 [T] 
dle tabulky dveří nových - DN/107 1 =1.000 [U] 
dle tabulky dveří nových - DN/112 1 =1.000 [V] 
dle tabulky dveří nových - DN/113 1 =1.000 [W] 
dle tabulky dveří nových - DN/114 1 =1.000 [X] 
dle tabulky dveří nových - DN/148 1 =1.000 [Y] 
dle tabulky dveří nových - DN/149 2 =2.000 [Z] 
dle tabulky dveří nových - DN/150 8 =8.000 [AA] 
dle tabulky dveří nových - DN/151 5 =5.000 [AB] 
''Součet  
Celkem 90=90.000 [AC]</t>
  </si>
  <si>
    <t>zárubeň jednokřídlá obložková s laminátovým povrchem tl stěny 60-150mm rozměru 600-1100/1970, 2100mmzárubeň jednokřídlá obložková s laminátovým povrchem tl stěny 60-150mm rozměru 600-1100/1970, 2100mm  
zárubeň jednokřídlá obložková s laminátovým povrchem tl stěny 60-150mm rozměru 600-1100/1970, 2100mm  
zárubeň jednokřídlá obložková s laminátovým povrchem tl stěny 60-150mm rozměru 600-1100/1970, 2100mm  
zárubeň jednokřídlá obložková s laminátovým povrchem tl stěny 60-150mm rozměru 600-1100/1970, 2100mm</t>
  </si>
  <si>
    <t>519</t>
  </si>
  <si>
    <t>6118DN01</t>
  </si>
  <si>
    <t>zárubeň jednokřídlá obložková - dle specifikace v PD - DN/01</t>
  </si>
  <si>
    <t>zárubeň jednokřídlá obložková - dle specifikace v PD - DN/01zárubeň jednokřídlá obložková - dle specifikace v PD - DN/01  
zárubeň jednokřídlá obložková - dle specifikace v PD - DN/01  
zárubeň jednokřídlá obložková - dle specifikace v PD - DN/01  
zárubeň jednokřídlá obložková - dle specifikace v PD - DN/01</t>
  </si>
  <si>
    <t>520</t>
  </si>
  <si>
    <t>6118DN02</t>
  </si>
  <si>
    <t>zárubeň jednokřídlá obložková - dle specifikace v PD - DN/02</t>
  </si>
  <si>
    <t>zárubeň jednokřídlá obložková - dle specifikace v PD - DN/02zárubeň jednokřídlá obložková - dle specifikace v PD - DN/02  
zárubeň jednokřídlá obložková - dle specifikace v PD - DN/02  
zárubeň jednokřídlá obložková - dle specifikace v PD - DN/02  
zárubeň jednokřídlá obložková - dle specifikace v PD - DN/02</t>
  </si>
  <si>
    <t>521</t>
  </si>
  <si>
    <t>6118DN03</t>
  </si>
  <si>
    <t>zárubeň jednokřídlá obložková - dle specifikace v PD - DN/03</t>
  </si>
  <si>
    <t>zárubeň jednokřídlá obložková - dle specifikace v PD - DN/03zárubeň jednokřídlá obložková - dle specifikace v PD - DN/03  
zárubeň jednokřídlá obložková - dle specifikace v PD - DN/03  
zárubeň jednokřídlá obložková - dle specifikace v PD - DN/03  
zárubeň jednokřídlá obložková - dle specifikace v PD - DN/03</t>
  </si>
  <si>
    <t>522</t>
  </si>
  <si>
    <t>6118DN04</t>
  </si>
  <si>
    <t>zárubeň dvoukřídlá obložková - dle specifikace v PD - DN/04</t>
  </si>
  <si>
    <t>zárubeň dvoukřídlá obložková - dle specifikace v PD - DN/04zárubeň dvoukřídlá obložková - dle specifikace v PD - DN/04  
zárubeň dvoukřídlá obložková - dle specifikace v PD - DN/04  
zárubeň dvoukřídlá obložková - dle specifikace v PD - DN/04  
zárubeň dvoukřídlá obložková - dle specifikace v PD - DN/04</t>
  </si>
  <si>
    <t>523</t>
  </si>
  <si>
    <t>6118DN06</t>
  </si>
  <si>
    <t>zárubeň jednokřídlá obložková - dle specifikace v PD - DN/06</t>
  </si>
  <si>
    <t>zárubeň jednokřídlá obložková - dle specifikace v PD - DN/06zárubeň jednokřídlá obložková - dle specifikace v PD - DN/06  
zárubeň jednokřídlá obložková - dle specifikace v PD - DN/06  
zárubeň jednokřídlá obložková - dle specifikace v PD - DN/06  
zárubeň jednokřídlá obložková - dle specifikace v PD - DN/06</t>
  </si>
  <si>
    <t>524</t>
  </si>
  <si>
    <t>6118DN07</t>
  </si>
  <si>
    <t>zárubeň dvoukřídlá obložková - dle specifikace v PD - DN/07</t>
  </si>
  <si>
    <t>zárubeň dvoukřídlá obložková - dle specifikace v PD - DN/07zárubeň dvoukřídlá obložková - dle specifikace v PD - DN/07  
zárubeň dvoukřídlá obložková - dle specifikace v PD - DN/07  
zárubeň dvoukřídlá obložková - dle specifikace v PD - DN/07  
zárubeň dvoukřídlá obložková - dle specifikace v PD - DN/07</t>
  </si>
  <si>
    <t>525</t>
  </si>
  <si>
    <t>6118DN100</t>
  </si>
  <si>
    <t>zárubeň dvoukřídlá obložková - dle specifikace v PD - DN/100</t>
  </si>
  <si>
    <t>zárubeň dvoukřídlá obložková - dle specifikace v PD - DN/100zárubeň dvoukřídlá obložková - dle specifikace v PD - DN/100  
zárubeň dvoukřídlá obložková - dle specifikace v PD - DN/100  
zárubeň dvoukřídlá obložková - dle specifikace v PD - DN/100  
zárubeň dvoukřídlá obložková - dle specifikace v PD - DN/100</t>
  </si>
  <si>
    <t>526</t>
  </si>
  <si>
    <t>6118DN101</t>
  </si>
  <si>
    <t>zárubeň dvoukřídlá obložková - dle specifikace v PD - DN/101</t>
  </si>
  <si>
    <t>zárubeň dvoukřídlá obložková - dle specifikace v PD - DN/101zárubeň dvoukřídlá obložková - dle specifikace v PD - DN/101  
zárubeň dvoukřídlá obložková - dle specifikace v PD - DN/101  
zárubeň dvoukřídlá obložková - dle specifikace v PD - DN/101  
zárubeň dvoukřídlá obložková - dle specifikace v PD - DN/101</t>
  </si>
  <si>
    <t>527</t>
  </si>
  <si>
    <t>6118DN105</t>
  </si>
  <si>
    <t>zárubeň jednokřídlá obložková - dle specifikace v PD - DN/105</t>
  </si>
  <si>
    <t>zárubeň jednokřídlá obložková - dle specifikace v PD - DN/105zárubeň jednokřídlá obložková - dle specifikace v PD - DN/105  
zárubeň jednokřídlá obložková - dle specifikace v PD - DN/105  
zárubeň jednokřídlá obložková - dle specifikace v PD - DN/105  
zárubeň jednokřídlá obložková - dle specifikace v PD - DN/105</t>
  </si>
  <si>
    <t>528</t>
  </si>
  <si>
    <t>6118DN108</t>
  </si>
  <si>
    <t>zárubeň jednokřídlá obložková - dle specifikace v PD - DN/108</t>
  </si>
  <si>
    <t>zárubeň jednokřídlá obložková - dle specifikace v PD - DN/108zárubeň jednokřídlá obložková - dle specifikace v PD - DN/108  
zárubeň jednokřídlá obložková - dle specifikace v PD - DN/108  
zárubeň jednokřídlá obložková - dle specifikace v PD - DN/108  
zárubeň jednokřídlá obložková - dle specifikace v PD - DN/108</t>
  </si>
  <si>
    <t>529</t>
  </si>
  <si>
    <t>6118DN109</t>
  </si>
  <si>
    <t>zárubeň jednokřídlá obložková - dle specifikace v PD - DN/109</t>
  </si>
  <si>
    <t>zárubeň jednokřídlá obložková - dle specifikace v PD - DN/109zárubeň jednokřídlá obložková - dle specifikace v PD - DN/109  
zárubeň jednokřídlá obložková - dle specifikace v PD - DN/109  
zárubeň jednokřídlá obložková - dle specifikace v PD - DN/109  
zárubeň jednokřídlá obložková - dle specifikace v PD - DN/109</t>
  </si>
  <si>
    <t>530</t>
  </si>
  <si>
    <t>6118DN11</t>
  </si>
  <si>
    <t>zárubeň dvoukřídlá obložková - dle specifikace v PD - DN/11</t>
  </si>
  <si>
    <t>zárubeň dvoukřídlá obložková - dle specifikace v PD - DN/11zárubeň dvoukřídlá obložková - dle specifikace v PD - DN/11  
zárubeň dvoukřídlá obložková - dle specifikace v PD - DN/11  
zárubeň dvoukřídlá obložková - dle specifikace v PD - DN/11  
zárubeň dvoukřídlá obložková - dle specifikace v PD - DN/11</t>
  </si>
  <si>
    <t>531</t>
  </si>
  <si>
    <t>6118DN111</t>
  </si>
  <si>
    <t>zárubeň jednokřídlá obložková - dle specifikace v PD - DN/111</t>
  </si>
  <si>
    <t>zárubeň jednokřídlá obložková - dle specifikace v PD - DN/111zárubeň jednokřídlá obložková - dle specifikace v PD - DN/111  
zárubeň jednokřídlá obložková - dle specifikace v PD - DN/111  
zárubeň jednokřídlá obložková - dle specifikace v PD - DN/111  
zárubeň jednokřídlá obložková - dle specifikace v PD - DN/111</t>
  </si>
  <si>
    <t>532</t>
  </si>
  <si>
    <t>6118DN116</t>
  </si>
  <si>
    <t>zárubeň jednokřídlá obložková - dle specifikace v PD - DN/116</t>
  </si>
  <si>
    <t>zárubeň jednokřídlá obložková - dle specifikace v PD - DN/116zárubeň jednokřídlá obložková - dle specifikace v PD - DN/116  
zárubeň jednokřídlá obložková - dle specifikace v PD - DN/116  
zárubeň jednokřídlá obložková - dle specifikace v PD - DN/116  
zárubeň jednokřídlá obložková - dle specifikace v PD - DN/116</t>
  </si>
  <si>
    <t>533</t>
  </si>
  <si>
    <t>6118DN117</t>
  </si>
  <si>
    <t>zárubeň jednokřídlá obložková - dle specifikace v PD - DN/117</t>
  </si>
  <si>
    <t>zárubeň jednokřídlá obložková - dle specifikace v PD - DN/117zárubeň jednokřídlá obložková - dle specifikace v PD - DN/117  
zárubeň jednokřídlá obložková - dle specifikace v PD - DN/117  
zárubeň jednokřídlá obložková - dle specifikace v PD - DN/117  
zárubeň jednokřídlá obložková - dle specifikace v PD - DN/117</t>
  </si>
  <si>
    <t>534</t>
  </si>
  <si>
    <t>6118DN118</t>
  </si>
  <si>
    <t>zárubeň jednokřídlá obložková - dle specifikace v PD - DN/118</t>
  </si>
  <si>
    <t>zárubeň jednokřídlá obložková - dle specifikace v PD - DN/118zárubeň jednokřídlá obložková - dle specifikace v PD - DN/118  
zárubeň jednokřídlá obložková - dle specifikace v PD - DN/118  
zárubeň jednokřídlá obložková - dle specifikace v PD - DN/118  
zárubeň jednokřídlá obložková - dle specifikace v PD - DN/118</t>
  </si>
  <si>
    <t>535</t>
  </si>
  <si>
    <t>6118DN119</t>
  </si>
  <si>
    <t>zárubeň dvoukřídlá obložková - dle specifikace v PD - DN/119</t>
  </si>
  <si>
    <t>zárubeň dvoukřídlá obložková - dle specifikace v PD - DN/119zárubeň dvoukřídlá obložková - dle specifikace v PD - DN/119  
zárubeň dvoukřídlá obložková - dle specifikace v PD - DN/119  
zárubeň dvoukřídlá obložková - dle specifikace v PD - DN/119  
zárubeň dvoukřídlá obložková - dle specifikace v PD - DN/119</t>
  </si>
  <si>
    <t>536</t>
  </si>
  <si>
    <t>6118DN12</t>
  </si>
  <si>
    <t>zárubeň dvoukřídlá obložková - dle specifikace v PD - DN/12</t>
  </si>
  <si>
    <t>zárubeň dvoukřídlá obložková - dle specifikace v PD - DN/12zárubeň dvoukřídlá obložková - dle specifikace v PD - DN/12  
zárubeň dvoukřídlá obložková - dle specifikace v PD - DN/12  
zárubeň dvoukřídlá obložková - dle specifikace v PD - DN/12  
zárubeň dvoukřídlá obložková - dle specifikace v PD - DN/12</t>
  </si>
  <si>
    <t>537</t>
  </si>
  <si>
    <t>6118DN120</t>
  </si>
  <si>
    <t>zárubeň dvoukřídlá obložková - dle specifikace v PD - DN/120</t>
  </si>
  <si>
    <t>zárubeň dvoukřídlá obložková - dle specifikace v PD - DN/120zárubeň dvoukřídlá obložková - dle specifikace v PD - DN/120  
zárubeň dvoukřídlá obložková - dle specifikace v PD - DN/120  
zárubeň dvoukřídlá obložková - dle specifikace v PD - DN/120  
zárubeň dvoukřídlá obložková - dle specifikace v PD - DN/120</t>
  </si>
  <si>
    <t>538</t>
  </si>
  <si>
    <t>6118DN123</t>
  </si>
  <si>
    <t>zárubeň jednokřídlá obložková - dle specifikace v PD - DN/123</t>
  </si>
  <si>
    <t>zárubeň jednokřídlá obložková - dle specifikace v PD - DN/123zárubeň jednokřídlá obložková - dle specifikace v PD - DN/123  
zárubeň jednokřídlá obložková - dle specifikace v PD - DN/123  
zárubeň jednokřídlá obložková - dle specifikace v PD - DN/123  
zárubeň jednokřídlá obložková - dle specifikace v PD - DN/123</t>
  </si>
  <si>
    <t>539</t>
  </si>
  <si>
    <t>6118DN13</t>
  </si>
  <si>
    <t>zárubeň dvoukřídlá obložková - dle specifikace v PD - DN/13</t>
  </si>
  <si>
    <t>zárubeň dvoukřídlá obložková - dle specifikace v PD - DN/13zárubeň dvoukřídlá obložková - dle specifikace v PD - DN/13  
zárubeň dvoukřídlá obložková - dle specifikace v PD - DN/13  
zárubeň dvoukřídlá obložková - dle specifikace v PD - DN/13  
zárubeň dvoukřídlá obložková - dle specifikace v PD - DN/13</t>
  </si>
  <si>
    <t>540</t>
  </si>
  <si>
    <t>6118DN130</t>
  </si>
  <si>
    <t>zárubeň jednokřídlá obložková - dle specifikace v PD - DN/130</t>
  </si>
  <si>
    <t>zárubeň jednokřídlá obložková - dle specifikace v PD - DN/130zárubeň jednokřídlá obložková - dle specifikace v PD - DN/130  
zárubeň jednokřídlá obložková - dle specifikace v PD - DN/130  
zárubeň jednokřídlá obložková - dle specifikace v PD - DN/130  
zárubeň jednokřídlá obložková - dle specifikace v PD - DN/130</t>
  </si>
  <si>
    <t>541</t>
  </si>
  <si>
    <t>6118DN131</t>
  </si>
  <si>
    <t>zárubeň dvoukřídlá obložková - dle specifikace v PD - DN/131</t>
  </si>
  <si>
    <t>zárubeň dvoukřídlá obložková - dle specifikace v PD - DN/131zárubeň dvoukřídlá obložková - dle specifikace v PD - DN/131  
zárubeň dvoukřídlá obložková - dle specifikace v PD - DN/131  
zárubeň dvoukřídlá obložková - dle specifikace v PD - DN/131  
zárubeň dvoukřídlá obložková - dle specifikace v PD - DN/131</t>
  </si>
  <si>
    <t>542</t>
  </si>
  <si>
    <t>6118DN132</t>
  </si>
  <si>
    <t>zárubeň jednokřídlá obložková - dle specifikace v PD - DN/132</t>
  </si>
  <si>
    <t>zárubeň jednokřídlá obložková - dle specifikace v PD - DN/132zárubeň jednokřídlá obložková - dle specifikace v PD - DN/132  
zárubeň jednokřídlá obložková - dle specifikace v PD - DN/132  
zárubeň jednokřídlá obložková - dle specifikace v PD - DN/132  
zárubeň jednokřídlá obložková - dle specifikace v PD - DN/132</t>
  </si>
  <si>
    <t>543</t>
  </si>
  <si>
    <t>6118DN133</t>
  </si>
  <si>
    <t>zárubeň dvoukřídlá obložková - dle specifikace v PD - DN/133</t>
  </si>
  <si>
    <t>zárubeň dvoukřídlá obložková - dle specifikace v PD - DN/133zárubeň dvoukřídlá obložková - dle specifikace v PD - DN/133  
zárubeň dvoukřídlá obložková - dle specifikace v PD - DN/133  
zárubeň dvoukřídlá obložková - dle specifikace v PD - DN/133  
zárubeň dvoukřídlá obložková - dle specifikace v PD - DN/133</t>
  </si>
  <si>
    <t>544</t>
  </si>
  <si>
    <t>6118DN134</t>
  </si>
  <si>
    <t>zárubeň dvoukřídlá obložková - dle specifikace v PD - DN/134</t>
  </si>
  <si>
    <t>zárubeň dvoukřídlá obložková - dle specifikace v PD - DN/134zárubeň dvoukřídlá obložková - dle specifikace v PD - DN/134  
zárubeň dvoukřídlá obložková - dle specifikace v PD - DN/134  
zárubeň dvoukřídlá obložková - dle specifikace v PD - DN/134  
zárubeň dvoukřídlá obložková - dle specifikace v PD - DN/134</t>
  </si>
  <si>
    <t>545</t>
  </si>
  <si>
    <t>6118DN135</t>
  </si>
  <si>
    <t>zárubeň jednokřídlá obložková - dle specifikace v PD - DN/135</t>
  </si>
  <si>
    <t>zárubeň jednokřídlá obložková - dle specifikace v PD - DN/135zárubeň jednokřídlá obložková - dle specifikace v PD - DN/135  
zárubeň jednokřídlá obložková - dle specifikace v PD - DN/135  
zárubeň jednokřídlá obložková - dle specifikace v PD - DN/135  
zárubeň jednokřídlá obložková - dle specifikace v PD - DN/135</t>
  </si>
  <si>
    <t>546</t>
  </si>
  <si>
    <t>6118DN136</t>
  </si>
  <si>
    <t>zárubeň jednokřídlá obložková - dle specifikace v PD - DN/136</t>
  </si>
  <si>
    <t>zárubeň jednokřídlá obložková - dle specifikace v PD - DN/136zárubeň jednokřídlá obložková - dle specifikace v PD - DN/136  
zárubeň jednokřídlá obložková - dle specifikace v PD - DN/136  
zárubeň jednokřídlá obložková - dle specifikace v PD - DN/136  
zárubeň jednokřídlá obložková - dle specifikace v PD - DN/136</t>
  </si>
  <si>
    <t>547</t>
  </si>
  <si>
    <t>6118DN137</t>
  </si>
  <si>
    <t>zárubeň jednokřídlá obložková - dle specifikace v PD - DN/137</t>
  </si>
  <si>
    <t>zárubeň jednokřídlá obložková - dle specifikace v PD - DN/137zárubeň jednokřídlá obložková - dle specifikace v PD - DN/137  
zárubeň jednokřídlá obložková - dle specifikace v PD - DN/137  
zárubeň jednokřídlá obložková - dle specifikace v PD - DN/137  
zárubeň jednokřídlá obložková - dle specifikace v PD - DN/137</t>
  </si>
  <si>
    <t>548</t>
  </si>
  <si>
    <t>6118DN138</t>
  </si>
  <si>
    <t>zárubeň dvoukřídlá obložková - dle specifikace v PD - DN/138</t>
  </si>
  <si>
    <t>zárubeň dvoukřídlá obložková - dle specifikace v PD - DN/138zárubeň dvoukřídlá obložková - dle specifikace v PD - DN/138  
zárubeň dvoukřídlá obložková - dle specifikace v PD - DN/138  
zárubeň dvoukřídlá obložková - dle specifikace v PD - DN/138  
zárubeň dvoukřídlá obložková - dle specifikace v PD - DN/138</t>
  </si>
  <si>
    <t>549</t>
  </si>
  <si>
    <t>6118DN139</t>
  </si>
  <si>
    <t>zárubeň dvoukřídlá obložková - dle specifikace v PD - DN/139</t>
  </si>
  <si>
    <t>zárubeň dvoukřídlá obložková - dle specifikace v PD - DN/139zárubeň dvoukřídlá obložková - dle specifikace v PD - DN/138  
zárubeň dvoukřídlá obložková - dle specifikace v PD - DN/138  
zárubeň dvoukřídlá obložková - dle specifikace v PD - DN/138  
zárubeň dvoukřídlá obložková - dle specifikace v PD - DN/138</t>
  </si>
  <si>
    <t>550</t>
  </si>
  <si>
    <t>6118DN140</t>
  </si>
  <si>
    <t>zárubeň dvoukřídlá obložková - dle specifikace v PD - DN/140</t>
  </si>
  <si>
    <t>zárubeň dvoukřídlá obložková - dle specifikace v PD - DN/140zárubeň dvoukřídlá obložková - dle specifikace v PD - DN/140  
zárubeň dvoukřídlá obložková - dle specifikace v PD - DN/140  
zárubeň dvoukřídlá obložková - dle specifikace v PD - DN/140  
zárubeň dvoukřídlá obložková - dle specifikace v PD - DN/140</t>
  </si>
  <si>
    <t>551</t>
  </si>
  <si>
    <t>6118DN141</t>
  </si>
  <si>
    <t>zárubeň jednokřídlá obložková - dle specifikace v PD - DN/141</t>
  </si>
  <si>
    <t>zárubeň jednokřídlá obložková - dle specifikace v PD - DN/141zárubeň jednokřídlá obložková - dle specifikace v PD - DN/141  
zárubeň jednokřídlá obložková - dle specifikace v PD - DN/141  
zárubeň jednokřídlá obložková - dle specifikace v PD - DN/141  
zárubeň jednokřídlá obložková - dle specifikace v PD - DN/141</t>
  </si>
  <si>
    <t>552</t>
  </si>
  <si>
    <t>6118DN143</t>
  </si>
  <si>
    <t>zárubeň dvoukřídlá obložková - dle specifikace v PD - DN/143</t>
  </si>
  <si>
    <t>zárubeň dvoukřídlá obložková - dle specifikace v PD - DN/143zárubeň dvoukřídlá obložková - dle specifikace v PD - DN/143  
zárubeň dvoukřídlá obložková - dle specifikace v PD - DN/143  
zárubeň dvoukřídlá obložková - dle specifikace v PD - DN/143  
zárubeň dvoukřídlá obložková - dle specifikace v PD - DN/143</t>
  </si>
  <si>
    <t>553</t>
  </si>
  <si>
    <t>6118DN144</t>
  </si>
  <si>
    <t>zárubeň dvoukřídlá obložková - dle specifikace v PD - DN/144</t>
  </si>
  <si>
    <t>zárubeň dvoukřídlá obložková - dle specifikace v PD - DN/144zárubeň dvoukřídlá obložková - dle specifikace v PD - DN/144  
zárubeň dvoukřídlá obložková - dle specifikace v PD - DN/144  
zárubeň dvoukřídlá obložková - dle specifikace v PD - DN/144  
zárubeň dvoukřídlá obložková - dle specifikace v PD - DN/144</t>
  </si>
  <si>
    <t>554</t>
  </si>
  <si>
    <t>6118DN145</t>
  </si>
  <si>
    <t>zárubeň jednokřídlá obložková - dle specifikace v PD - DN/145</t>
  </si>
  <si>
    <t>zárubeň jednokřídlá obložková - dle specifikace v PD - DN/145zárubeň jednokřídlá obložková - dle specifikace v PD - DN/145  
zárubeň jednokřídlá obložková - dle specifikace v PD - DN/145  
zárubeň jednokřídlá obložková - dle specifikace v PD - DN/145  
zárubeň jednokřídlá obložková - dle specifikace v PD - DN/145</t>
  </si>
  <si>
    <t>555</t>
  </si>
  <si>
    <t>6118DN146</t>
  </si>
  <si>
    <t>zárubeň jednokřídlá obložková - dle specifikace v PD - DN/146</t>
  </si>
  <si>
    <t>zárubeň jednokřídlá obložková - dle specifikace v PD - DN/146zárubeň jednokřídlá obložková - dle specifikace v PD - DN/146  
zárubeň jednokřídlá obložková - dle specifikace v PD - DN/146  
zárubeň jednokřídlá obložková - dle specifikace v PD - DN/146  
zárubeň jednokřídlá obložková - dle specifikace v PD - DN/146</t>
  </si>
  <si>
    <t>556</t>
  </si>
  <si>
    <t>6118DN147</t>
  </si>
  <si>
    <t>zárubeň jednokřídlá obložková - dle specifikace v PD - DN/147</t>
  </si>
  <si>
    <t>zárubeň jednokřídlá obložková - dle specifikace v PD - DN/147zárubeň jednokřídlá obložková - dle specifikace v PD - DN/147  
zárubeň jednokřídlá obložková - dle specifikace v PD - DN/147  
zárubeň jednokřídlá obložková - dle specifikace v PD - DN/147  
zárubeň jednokřídlá obložková - dle specifikace v PD - DN/147</t>
  </si>
  <si>
    <t>557</t>
  </si>
  <si>
    <t>6118DN15</t>
  </si>
  <si>
    <t>zárubeň jednokřídlá obložková - dle specifikace v PD - DN/15</t>
  </si>
  <si>
    <t>zárubeň jednokřídlá obložková - dle specifikace v PD - DN/15zárubeň jednokřídlá obložková - dle specifikace v PD - DN/15  
zárubeň jednokřídlá obložková - dle specifikace v PD - DN/15  
zárubeň jednokřídlá obložková - dle specifikace v PD - DN/15  
zárubeň jednokřídlá obložková - dle specifikace v PD - DN/15</t>
  </si>
  <si>
    <t>558</t>
  </si>
  <si>
    <t>6118DN153</t>
  </si>
  <si>
    <t>zárubeň jednokřídlá obložková - dle specifikace v PD - DN/153</t>
  </si>
  <si>
    <t>zárubeň jednokřídlá obložková - dle specifikace v PD - DN/153zárubeň jednokřídlá obložková - dle specifikace v PD - DN/153  
zárubeň jednokřídlá obložková - dle specifikace v PD - DN/153  
zárubeň jednokřídlá obložková - dle specifikace v PD - DN/153  
zárubeň jednokřídlá obložková - dle specifikace v PD - DN/153</t>
  </si>
  <si>
    <t>559</t>
  </si>
  <si>
    <t>6118DN16</t>
  </si>
  <si>
    <t>zárubeň jednokřídlá obložková - dle specifikace v PD - DN/16</t>
  </si>
  <si>
    <t>zárubeň jednokřídlá obložková - dle specifikace v PD - DN/16zárubeň jednokřídlá obložková - dle specifikace v PD - DN/16  
zárubeň jednokřídlá obložková - dle specifikace v PD - DN/16  
zárubeň jednokřídlá obložková - dle specifikace v PD - DN/16  
zárubeň jednokřídlá obložková - dle specifikace v PD - DN/16</t>
  </si>
  <si>
    <t>560</t>
  </si>
  <si>
    <t>6118DN17</t>
  </si>
  <si>
    <t>zárubeň jednokřídlá obložková - dle specifikace v PD - DN/17</t>
  </si>
  <si>
    <t>zárubeň jednokřídlá obložková - dle specifikace v PD - DN/17zárubeň jednokřídlá obložková - dle specifikace v PD - DN/17  
zárubeň jednokřídlá obložková - dle specifikace v PD - DN/17  
zárubeň jednokřídlá obložková - dle specifikace v PD - DN/17  
zárubeň jednokřídlá obložková - dle specifikace v PD - DN/17</t>
  </si>
  <si>
    <t>561</t>
  </si>
  <si>
    <t>6118DN18</t>
  </si>
  <si>
    <t>zárubeň jednokřídlá obložková - dle specifikace v PD - DN/18</t>
  </si>
  <si>
    <t>zárubeň jednokřídlá obložková - dle specifikace v PD - DN/18zárubeň jednokřídlá obložková - dle specifikace v PD - DN/18  
zárubeň jednokřídlá obložková - dle specifikace v PD - DN/18  
zárubeň jednokřídlá obložková - dle specifikace v PD - DN/18  
zárubeň jednokřídlá obložková - dle specifikace v PD - DN/18</t>
  </si>
  <si>
    <t>562</t>
  </si>
  <si>
    <t>6118DN21</t>
  </si>
  <si>
    <t>zárubeň jednokřídlá obložková - dle specifikace v PD - DN/21</t>
  </si>
  <si>
    <t>zárubeň jednokřídlá obložková - dle specifikace v PD - DN/21zárubeň jednokřídlá obložková - dle specifikace v PD - DN/21  
zárubeň jednokřídlá obložková - dle specifikace v PD - DN/21  
zárubeň jednokřídlá obložková - dle specifikace v PD - DN/21  
zárubeň jednokřídlá obložková - dle specifikace v PD - DN/21</t>
  </si>
  <si>
    <t>563</t>
  </si>
  <si>
    <t>6118DN22</t>
  </si>
  <si>
    <t>zárubeň jednokřídlá obložková - dle specifikace v PD - DN/22</t>
  </si>
  <si>
    <t>zárubeň jednokřídlá obložková - dle specifikace v PD - DN/22zárubeň jednokřídlá obložková - dle specifikace v PD - DN/22  
zárubeň jednokřídlá obložková - dle specifikace v PD - DN/22  
zárubeň jednokřídlá obložková - dle specifikace v PD - DN/22  
zárubeň jednokřídlá obložková - dle specifikace v PD - DN/22</t>
  </si>
  <si>
    <t>564</t>
  </si>
  <si>
    <t>6118DN24</t>
  </si>
  <si>
    <t>zárubeň jednokřídlá obložková - dle specifikace v PD - DN/24</t>
  </si>
  <si>
    <t>zárubeň jednokřídlá obložková - dle specifikace v PD - DN/24zárubeň jednokřídlá obložková - dle specifikace v PD - DN/24  
zárubeň jednokřídlá obložková - dle specifikace v PD - DN/24  
zárubeň jednokřídlá obložková - dle specifikace v PD - DN/24  
zárubeň jednokřídlá obložková - dle specifikace v PD - DN/24</t>
  </si>
  <si>
    <t>565</t>
  </si>
  <si>
    <t>6118DN25</t>
  </si>
  <si>
    <t>zárubeň jednokřídlá obložková - dle specifikace v PD - DN/25</t>
  </si>
  <si>
    <t>zárubeň jednokřídlá obložková - dle specifikace v PD - DN/25zárubeň jednokřídlá obložková - dle specifikace v PD - DN/25  
zárubeň jednokřídlá obložková - dle specifikace v PD - DN/25  
zárubeň jednokřídlá obložková - dle specifikace v PD - DN/25  
zárubeň jednokřídlá obložková - dle specifikace v PD - DN/25</t>
  </si>
  <si>
    <t>566</t>
  </si>
  <si>
    <t>6118DN27</t>
  </si>
  <si>
    <t>zárubeň jednokřídlá obložková - dle specifikace v PD - DN/27</t>
  </si>
  <si>
    <t>zárubeň jednokřídlá obložková - dle specifikace v PD - DN/27zárubeň jednokřídlá obložková - dle specifikace v PD - DN/27  
zárubeň jednokřídlá obložková - dle specifikace v PD - DN/27  
zárubeň jednokřídlá obložková - dle specifikace v PD - DN/27  
zárubeň jednokřídlá obložková - dle specifikace v PD - DN/27</t>
  </si>
  <si>
    <t>567</t>
  </si>
  <si>
    <t>6118DN28</t>
  </si>
  <si>
    <t>zárubeň jednokřídlá obložková - dle specifikace v PD - DN/28</t>
  </si>
  <si>
    <t>zárubeň jednokřídlá obložková - dle specifikace v PD - DN/28zárubeň jednokřídlá obložková - dle specifikace v PD - DN/28  
zárubeň jednokřídlá obložková - dle specifikace v PD - DN/28  
zárubeň jednokřídlá obložková - dle specifikace v PD - DN/28  
zárubeň jednokřídlá obložková - dle specifikace v PD - DN/28</t>
  </si>
  <si>
    <t>568</t>
  </si>
  <si>
    <t>6118DN29</t>
  </si>
  <si>
    <t>zárubeň jednokřídlá obložková - dle specifikace v PD - DN/29</t>
  </si>
  <si>
    <t>zárubeň jednokřídlá obložková - dle specifikace v PD - DN/29zárubeň jednokřídlá obložková - dle specifikace v PD - DN/29  
zárubeň jednokřídlá obložková - dle specifikace v PD - DN/29  
zárubeň jednokřídlá obložková - dle specifikace v PD - DN/29  
zárubeň jednokřídlá obložková - dle specifikace v PD - DN/29</t>
  </si>
  <si>
    <t>569</t>
  </si>
  <si>
    <t>6118DN31</t>
  </si>
  <si>
    <t>zárubeň jednokřídlá obložková - dle specifikace v PD - DN/31</t>
  </si>
  <si>
    <t>zárubeň jednokřídlá obložková - dle specifikace v PD - DN/31zárubeň jednokřídlá obložková - dle specifikace v PD - DN/31  
zárubeň jednokřídlá obložková - dle specifikace v PD - DN/31  
zárubeň jednokřídlá obložková - dle specifikace v PD - DN/31  
zárubeň jednokřídlá obložková - dle specifikace v PD - DN/31</t>
  </si>
  <si>
    <t>570</t>
  </si>
  <si>
    <t>6118DN32</t>
  </si>
  <si>
    <t>zárubeň jednokřídlá obložková - dle specifikace v PD - DN/32</t>
  </si>
  <si>
    <t>zárubeň jednokřídlá obložková - dle specifikace v PD - DN/32zárubeň jednokřídlá obložková - dle specifikace v PD - DN/32  
zárubeň jednokřídlá obložková - dle specifikace v PD - DN/32  
zárubeň jednokřídlá obložková - dle specifikace v PD - DN/32  
zárubeň jednokřídlá obložková - dle specifikace v PD - DN/32</t>
  </si>
  <si>
    <t>571</t>
  </si>
  <si>
    <t>6118DN34</t>
  </si>
  <si>
    <t>zárubeň jednokřídlá obložková - dle specifikace v PD - DN/34</t>
  </si>
  <si>
    <t>zárubeň jednokřídlá obložková - dle specifikace v PD - DN/34zárubeň jednokřídlá obložková - dle specifikace v PD - DN/34  
zárubeň jednokřídlá obložková - dle specifikace v PD - DN/34  
zárubeň jednokřídlá obložková - dle specifikace v PD - DN/34  
zárubeň jednokřídlá obložková - dle specifikace v PD - DN/34</t>
  </si>
  <si>
    <t>572</t>
  </si>
  <si>
    <t>6118DN36</t>
  </si>
  <si>
    <t>zárubeň jednokřídlá obložková - dle specifikace v PD - DN/36</t>
  </si>
  <si>
    <t>zárubeň jednokřídlá obložková - dle specifikace v PD - DN/36zárubeň jednokřídlá obložková - dle specifikace v PD - DN/36  
zárubeň jednokřídlá obložková - dle specifikace v PD - DN/36  
zárubeň jednokřídlá obložková - dle specifikace v PD - DN/36  
zárubeň jednokřídlá obložková - dle specifikace v PD - DN/36</t>
  </si>
  <si>
    <t>573</t>
  </si>
  <si>
    <t>6118DN37</t>
  </si>
  <si>
    <t>zárubeň jednokřídlá obložková - dle specifikace v PD - DN/37</t>
  </si>
  <si>
    <t>zárubeň jednokřídlá obložková - dle specifikace v PD - DN/37zárubeň jednokřídlá obložková - dle specifikace v PD - DN/37  
zárubeň jednokřídlá obložková - dle specifikace v PD - DN/37  
zárubeň jednokřídlá obložková - dle specifikace v PD - DN/37  
zárubeň jednokřídlá obložková - dle specifikace v PD - DN/37</t>
  </si>
  <si>
    <t>574</t>
  </si>
  <si>
    <t>6118DN38</t>
  </si>
  <si>
    <t>zárubeň jednokřídlá obložková - dle specifikace v PD - DN/38</t>
  </si>
  <si>
    <t>zárubeň jednokřídlá obložková - dle specifikace v PD - DN/38zárubeň jednokřídlá obložková - dle specifikace v PD - DN/38  
zárubeň jednokřídlá obložková - dle specifikace v PD - DN/38  
zárubeň jednokřídlá obložková - dle specifikace v PD - DN/38  
zárubeň jednokřídlá obložková - dle specifikace v PD - DN/38</t>
  </si>
  <si>
    <t>575</t>
  </si>
  <si>
    <t>6118DN40</t>
  </si>
  <si>
    <t>zárubeň dvoukřídlá obložková - dle specifikace v PD - DN/40</t>
  </si>
  <si>
    <t>zárubeň dvoukřídlá obložková - dle specifikace v PD - DN/40zárubeň dvoukřídlá obložková - dle specifikace v PD - DN/40  
zárubeň dvoukřídlá obložková - dle specifikace v PD - DN/40  
zárubeň dvoukřídlá obložková - dle specifikace v PD - DN/40  
zárubeň dvoukřídlá obložková - dle specifikace v PD - DN/40</t>
  </si>
  <si>
    <t>576</t>
  </si>
  <si>
    <t>6118DN41</t>
  </si>
  <si>
    <t>zárubeň jednokřídlá obložková - dle specifikace v PD - DN/41</t>
  </si>
  <si>
    <t>zárubeň jednokřídlá obložková - dle specifikace v PD - DN/41zárubeň jednokřídlá obložková - dle specifikace v PD - DN/41  
zárubeň jednokřídlá obložková - dle specifikace v PD - DN/41  
zárubeň jednokřídlá obložková - dle specifikace v PD - DN/41  
zárubeň jednokřídlá obložková - dle specifikace v PD - DN/41</t>
  </si>
  <si>
    <t>577</t>
  </si>
  <si>
    <t>6118DN42</t>
  </si>
  <si>
    <t>zárubeň jednokřídlá obložková - dle specifikace v PD - DN/42</t>
  </si>
  <si>
    <t>zárubeň jednokřídlá obložková - dle specifikace v PD - DN/42zárubeň jednokřídlá obložková - dle specifikace v PD - DN/42  
zárubeň jednokřídlá obložková - dle specifikace v PD - DN/42  
zárubeň jednokřídlá obložková - dle specifikace v PD - DN/42  
zárubeň jednokřídlá obložková - dle specifikace v PD - DN/42</t>
  </si>
  <si>
    <t>578</t>
  </si>
  <si>
    <t>6118DN43</t>
  </si>
  <si>
    <t>zárubeň jednokřídlá obložková - dle specifikace v PD - DN/43</t>
  </si>
  <si>
    <t>zárubeň jednokřídlá obložková - dle specifikace v PD - DN/43zárubeň jednokřídlá obložková - dle specifikace v PD - DN/43  
zárubeň jednokřídlá obložková - dle specifikace v PD - DN/43  
zárubeň jednokřídlá obložková - dle specifikace v PD - DN/43  
zárubeň jednokřídlá obložková - dle specifikace v PD - DN/43</t>
  </si>
  <si>
    <t>579</t>
  </si>
  <si>
    <t>6118DN44</t>
  </si>
  <si>
    <t>zárubeň jednokřídlá obložková - dle specifikace v PD - DN/44</t>
  </si>
  <si>
    <t>zárubeň jednokřídlá obložková - dle specifikace v PD - DN/44zárubeň jednokřídlá obložková - dle specifikace v PD - DN/44  
zárubeň jednokřídlá obložková - dle specifikace v PD - DN/44  
zárubeň jednokřídlá obložková - dle specifikace v PD - DN/44  
zárubeň jednokřídlá obložková - dle specifikace v PD - DN/44</t>
  </si>
  <si>
    <t>580</t>
  </si>
  <si>
    <t>6118DN45</t>
  </si>
  <si>
    <t>zárubeň jednokřídlá obložková - dle specifikace v PD - DN/45</t>
  </si>
  <si>
    <t>zárubeň jednokřídlá obložková - dle specifikace v PD - DN/45zárubeň jednokřídlá obložková - dle specifikace v PD - DN/45  
zárubeň jednokřídlá obložková - dle specifikace v PD - DN/45  
zárubeň jednokřídlá obložková - dle specifikace v PD - DN/45  
zárubeň jednokřídlá obložková - dle specifikace v PD - DN/45</t>
  </si>
  <si>
    <t>581</t>
  </si>
  <si>
    <t>6118DN46</t>
  </si>
  <si>
    <t>zárubeň jednokřídlá obložková - dle specifikace v PD - DN/46</t>
  </si>
  <si>
    <t>zárubeň jednokřídlá obložková - dle specifikace v PD - DN/46zárubeň jednokřídlá obložková - dle specifikace v PD - DN/46  
zárubeň jednokřídlá obložková - dle specifikace v PD - DN/46  
zárubeň jednokřídlá obložková - dle specifikace v PD - DN/46  
zárubeň jednokřídlá obložková - dle specifikace v PD - DN/46</t>
  </si>
  <si>
    <t>582</t>
  </si>
  <si>
    <t>6118DN47</t>
  </si>
  <si>
    <t>zárubeň jednokřídlá obložková - dle specifikace v PD - DN/47</t>
  </si>
  <si>
    <t>zárubeň jednokřídlá obložková - dle specifikace v PD - DN/47zárubeň jednokřídlá obložková - dle specifikace v PD - DN/47  
zárubeň jednokřídlá obložková - dle specifikace v PD - DN/47  
zárubeň jednokřídlá obložková - dle specifikace v PD - DN/47  
zárubeň jednokřídlá obložková - dle specifikace v PD - DN/47</t>
  </si>
  <si>
    <t>583</t>
  </si>
  <si>
    <t>6118DN48</t>
  </si>
  <si>
    <t>zárubeň jednokřídlá obložková - dle specifikace v PD - DN/48</t>
  </si>
  <si>
    <t>zárubeň jednokřídlá obložková - dle specifikace v PD - DN/48zárubeň jednokřídlá obložková - dle specifikace v PD - DN/48  
zárubeň jednokřídlá obložková - dle specifikace v PD - DN/48  
zárubeň jednokřídlá obložková - dle specifikace v PD - DN/48  
zárubeň jednokřídlá obložková - dle specifikace v PD - DN/48</t>
  </si>
  <si>
    <t>584</t>
  </si>
  <si>
    <t>6118DN49</t>
  </si>
  <si>
    <t>zárubeň dvoukřídlá obložková - dle specifikace v PD - DN/49</t>
  </si>
  <si>
    <t>zárubeň dvoukřídlá obložková - dle specifikace v PD - DN/49zárubeň dvoukřídlá obložková - dle specifikace v PD - DN/49  
zárubeň dvoukřídlá obložková - dle specifikace v PD - DN/49  
zárubeň dvoukřídlá obložková - dle specifikace v PD - DN/49  
zárubeň dvoukřídlá obložková - dle specifikace v PD - DN/49</t>
  </si>
  <si>
    <t>585</t>
  </si>
  <si>
    <t>6118DN50</t>
  </si>
  <si>
    <t>zárubeň dvoukřídlá obložková - dle specifikace v PD - DN/50</t>
  </si>
  <si>
    <t>zárubeň dvoukřídlá obložková - dle specifikace v PD - DN/50zárubeň dvoukřídlá obložková - dle specifikace v PD - DN/50  
zárubeň dvoukřídlá obložková - dle specifikace v PD - DN/50  
zárubeň dvoukřídlá obložková - dle specifikace v PD - DN/50  
zárubeň dvoukřídlá obložková - dle specifikace v PD - DN/50</t>
  </si>
  <si>
    <t>586</t>
  </si>
  <si>
    <t>6118DN51</t>
  </si>
  <si>
    <t>zárubeň dvoukřídlá obložková - dle specifikace v PD - DN/51</t>
  </si>
  <si>
    <t>zárubeň dvoukřídlá obložková - dle specifikace v PD - DN/51zárubeň dvoukřídlá obložková - dle specifikace v PD - DN/51  
zárubeň dvoukřídlá obložková - dle specifikace v PD - DN/51  
zárubeň dvoukřídlá obložková - dle specifikace v PD - DN/51  
zárubeň dvoukřídlá obložková - dle specifikace v PD - DN/51</t>
  </si>
  <si>
    <t>587</t>
  </si>
  <si>
    <t>6118DN52</t>
  </si>
  <si>
    <t>zárubeň jednokřídlá obložková - dle specifikace v PD - DN/52</t>
  </si>
  <si>
    <t>zárubeň jednokřídlá obložková - dle specifikace v PD - DN/52zárubeň jednokřídlá obložková - dle specifikace v PD - DN/52  
zárubeň jednokřídlá obložková - dle specifikace v PD - DN/52  
zárubeň jednokřídlá obložková - dle specifikace v PD - DN/52  
zárubeň jednokřídlá obložková - dle specifikace v PD - DN/52</t>
  </si>
  <si>
    <t>588</t>
  </si>
  <si>
    <t>6118DN53</t>
  </si>
  <si>
    <t>zárubeň jednokřídlá obložková - dle specifikace v PD - DN/53</t>
  </si>
  <si>
    <t>zárubeň jednokřídlá obložková - dle specifikace v PD - DN/53zárubeň jednokřídlá obložková - dle specifikace v PD - DN/53  
zárubeň jednokřídlá obložková - dle specifikace v PD - DN/53  
zárubeň jednokřídlá obložková - dle specifikace v PD - DN/53  
zárubeň jednokřídlá obložková - dle specifikace v PD - DN/53</t>
  </si>
  <si>
    <t>589</t>
  </si>
  <si>
    <t>6118DN55</t>
  </si>
  <si>
    <t>zárubeň dvoukřídlá obložková - dle specifikace v PD - DN/55</t>
  </si>
  <si>
    <t>zárubeň dvoukřídlá obložková - dle specifikace v PD - DN/55zárubeň dvoukřídlá obložková - dle specifikace v PD - DN/55  
zárubeň dvoukřídlá obložková - dle specifikace v PD - DN/55  
zárubeň dvoukřídlá obložková - dle specifikace v PD - DN/55  
zárubeň dvoukřídlá obložková - dle specifikace v PD - DN/55</t>
  </si>
  <si>
    <t>590</t>
  </si>
  <si>
    <t>6118DN62</t>
  </si>
  <si>
    <t>zárubeň jednokřídlá obložková - dle specifikace v PD - DN/62</t>
  </si>
  <si>
    <t>zárubeň jednokřídlá obložková - dle specifikace v PD - DN/62zárubeň jednokřídlá obložková - dle specifikace v PD - DN/62  
zárubeň jednokřídlá obložková - dle specifikace v PD - DN/62  
zárubeň jednokřídlá obložková - dle specifikace v PD - DN/62  
zárubeň jednokřídlá obložková - dle specifikace v PD - DN/62</t>
  </si>
  <si>
    <t>591</t>
  </si>
  <si>
    <t>6118DN63</t>
  </si>
  <si>
    <t>zárubeň jednokřídlá obložková - dle specifikace v PD - DN/63</t>
  </si>
  <si>
    <t>zárubeň jednokřídlá obložková - dle specifikace v PD - DN/63zárubeň jednokřídlá obložková - dle specifikace v PD - DN/63  
zárubeň jednokřídlá obložková - dle specifikace v PD - DN/63  
zárubeň jednokřídlá obložková - dle specifikace v PD - DN/63  
zárubeň jednokřídlá obložková - dle specifikace v PD - DN/63</t>
  </si>
  <si>
    <t>592</t>
  </si>
  <si>
    <t>6118DN64</t>
  </si>
  <si>
    <t>zárubeň jednokřídlá obložková - dle specifikace v PD - DN/64</t>
  </si>
  <si>
    <t>zárubeň jednokřídlá obložková - dle specifikace v PD - DN/64zárubeň jednokřídlá obložková - dle specifikace v PD - DN/64  
zárubeň jednokřídlá obložková - dle specifikace v PD - DN/64  
zárubeň jednokřídlá obložková - dle specifikace v PD - DN/64  
zárubeň jednokřídlá obložková - dle specifikace v PD - DN/64</t>
  </si>
  <si>
    <t>593</t>
  </si>
  <si>
    <t>6118DN65</t>
  </si>
  <si>
    <t>zárubeň jednokřídlá obložková - dle specifikace v PD - DN/65</t>
  </si>
  <si>
    <t>zárubeň jednokřídlá obložková - dle specifikace v PD - DN/65zárubeň jednokřídlá obložková - dle specifikace v PD - DN/65  
zárubeň jednokřídlá obložková - dle specifikace v PD - DN/65  
zárubeň jednokřídlá obložková - dle specifikace v PD - DN/65  
zárubeň jednokřídlá obložková - dle specifikace v PD - DN/65</t>
  </si>
  <si>
    <t>594</t>
  </si>
  <si>
    <t>6118DN66</t>
  </si>
  <si>
    <t>zárubeň jednokřídlá obložková - dle specifikace v PD - DN/66</t>
  </si>
  <si>
    <t>zárubeň jednokřídlá obložková - dle specifikace v PD - DN/66zárubeň jednokřídlá obložková - dle specifikace v PD - DN/66  
zárubeň jednokřídlá obložková - dle specifikace v PD - DN/66  
zárubeň jednokřídlá obložková - dle specifikace v PD - DN/66  
zárubeň jednokřídlá obložková - dle specifikace v PD - DN/66</t>
  </si>
  <si>
    <t>595</t>
  </si>
  <si>
    <t>6118DN67</t>
  </si>
  <si>
    <t>zárubeň jednokřídlá obložková - dle specifikace v PD - DN/67</t>
  </si>
  <si>
    <t>zárubeň jednokřídlá obložková - dle specifikace v PD - DN/67zárubeň jednokřídlá obložková - dle specifikace v PD - DN/67  
zárubeň jednokřídlá obložková - dle specifikace v PD - DN/67  
zárubeň jednokřídlá obložková - dle specifikace v PD - DN/67  
zárubeň jednokřídlá obložková - dle specifikace v PD - DN/67</t>
  </si>
  <si>
    <t>596</t>
  </si>
  <si>
    <t>6118DN68</t>
  </si>
  <si>
    <t>zárubeň jednokřídlá obložková - dle specifikace v PD - DN/68</t>
  </si>
  <si>
    <t>zárubeň jednokřídlá obložková - dle specifikace v PD - DN/68zárubeň jednokřídlá obložková - dle specifikace v PD - DN/68  
zárubeň jednokřídlá obložková - dle specifikace v PD - DN/68  
zárubeň jednokřídlá obložková - dle specifikace v PD - DN/68  
zárubeň jednokřídlá obložková - dle specifikace v PD - DN/68</t>
  </si>
  <si>
    <t>597</t>
  </si>
  <si>
    <t>6118DN69</t>
  </si>
  <si>
    <t>zárubeň jednokřídlá obložková - dle specifikace v PD - DN/69</t>
  </si>
  <si>
    <t>zárubeň jednokřídlá obložková - dle specifikace v PD - DN/69zárubeň jednokřídlá obložková - dle specifikace v PD - DN/69  
zárubeň jednokřídlá obložková - dle specifikace v PD - DN/69  
zárubeň jednokřídlá obložková - dle specifikace v PD - DN/69  
zárubeň jednokřídlá obložková - dle specifikace v PD - DN/69</t>
  </si>
  <si>
    <t>598</t>
  </si>
  <si>
    <t>6118DN71</t>
  </si>
  <si>
    <t>zárubeň jednokřídlá obložková - dle specifikace v PD - DN/71</t>
  </si>
  <si>
    <t>zárubeň jednokřídlá obložková - dle specifikace v PD - DN/71zárubeň jednokřídlá obložková - dle specifikace v PD - DN/71  
zárubeň jednokřídlá obložková - dle specifikace v PD - DN/71  
zárubeň jednokřídlá obložková - dle specifikace v PD - DN/71  
zárubeň jednokřídlá obložková - dle specifikace v PD - DN/71</t>
  </si>
  <si>
    <t>599</t>
  </si>
  <si>
    <t>6118DN72</t>
  </si>
  <si>
    <t>zárubeň jednokřídlá obložková - dle specifikace v PD - DN/72</t>
  </si>
  <si>
    <t>zárubeň jednokřídlá obložková - dle specifikace v PD - DN/72zárubeň jednokřídlá obložková - dle specifikace v PD - DN/72  
zárubeň jednokřídlá obložková - dle specifikace v PD - DN/72  
zárubeň jednokřídlá obložková - dle specifikace v PD - DN/72  
zárubeň jednokřídlá obložková - dle specifikace v PD - DN/72</t>
  </si>
  <si>
    <t>600</t>
  </si>
  <si>
    <t>6118DN78</t>
  </si>
  <si>
    <t>zárubeň jednokřídlá obložková - dle specifikace v PD - DN/78</t>
  </si>
  <si>
    <t>zárubeň jednokřídlá obložková - dle specifikace v PD - DN/78zárubeň jednokřídlá obložková - dle specifikace v PD - DN/78  
zárubeň jednokřídlá obložková - dle specifikace v PD - DN/78  
zárubeň jednokřídlá obložková - dle specifikace v PD - DN/78  
zárubeň jednokřídlá obložková - dle specifikace v PD - DN/78</t>
  </si>
  <si>
    <t>601</t>
  </si>
  <si>
    <t>6118DN79</t>
  </si>
  <si>
    <t>zárubeň jednokřídlá obložková - dle specifikace v PD - DN/79</t>
  </si>
  <si>
    <t>zárubeň jednokřídlá obložková - dle specifikace v PD - DN/79zárubeň jednokřídlá obložková - dle specifikace v PD - DN/79  
zárubeň jednokřídlá obložková - dle specifikace v PD - DN/79  
zárubeň jednokřídlá obložková - dle specifikace v PD - DN/79  
zárubeň jednokřídlá obložková - dle specifikace v PD - DN/79</t>
  </si>
  <si>
    <t>602</t>
  </si>
  <si>
    <t>6118DN80</t>
  </si>
  <si>
    <t>zárubeň jednokřídlá obložková - dle specifikace v PD - DN/80</t>
  </si>
  <si>
    <t>zárubeň jednokřídlá obložková - dle specifikace v PD - DN/80zárubeň jednokřídlá obložková - dle specifikace v PD - DN/80  
zárubeň jednokřídlá obložková - dle specifikace v PD - DN/80  
zárubeň jednokřídlá obložková - dle specifikace v PD - DN/80  
zárubeň jednokřídlá obložková - dle specifikace v PD - DN/80</t>
  </si>
  <si>
    <t>603</t>
  </si>
  <si>
    <t>6118DN81</t>
  </si>
  <si>
    <t>zárubeň jednokřídlá obložková - dle specifikace v PD - DN/81</t>
  </si>
  <si>
    <t>zárubeň jednokřídlá obložková - dle specifikace v PD - DN/81zárubeň jednokřídlá obložková - dle specifikace v PD - DN/81  
zárubeň jednokřídlá obložková - dle specifikace v PD - DN/81  
zárubeň jednokřídlá obložková - dle specifikace v PD - DN/81  
zárubeň jednokřídlá obložková - dle specifikace v PD - DN/81</t>
  </si>
  <si>
    <t>604</t>
  </si>
  <si>
    <t>6118DN82</t>
  </si>
  <si>
    <t>zárubeň jednokřídlá obložková - dle specifikace v PD - DN/82</t>
  </si>
  <si>
    <t>zárubeň jednokřídlá obložková - dle specifikace v PD - DN/82zárubeň jednokřídlá obložková - dle specifikace v PD - DN/82  
zárubeň jednokřídlá obložková - dle specifikace v PD - DN/82  
zárubeň jednokřídlá obložková - dle specifikace v PD - DN/82  
zárubeň jednokřídlá obložková - dle specifikace v PD - DN/82</t>
  </si>
  <si>
    <t>605</t>
  </si>
  <si>
    <t>6118DN93</t>
  </si>
  <si>
    <t>zárubeň jednokřídlá obložková - dle specifikace v PD - DN/93</t>
  </si>
  <si>
    <t>zárubeň jednokřídlá obložková - dle specifikace v PD - DN/93zárubeň jednokřídlá obložková - dle specifikace v PD - DN/93  
zárubeň jednokřídlá obložková - dle specifikace v PD - DN/93  
zárubeň jednokřídlá obložková - dle specifikace v PD - DN/93  
zárubeň jednokřídlá obložková - dle specifikace v PD - DN/93</t>
  </si>
  <si>
    <t>606</t>
  </si>
  <si>
    <t>6118DN94</t>
  </si>
  <si>
    <t>zárubeň jednokřídlá obložková - dle specifikace v PD - DN/94</t>
  </si>
  <si>
    <t>zárubeň jednokřídlá obložková - dle specifikace v PD - DN/94zárubeň jednokřídlá obložková - dle specifikace v PD - DN/94  
zárubeň jednokřídlá obložková - dle specifikace v PD - DN/94  
zárubeň jednokřídlá obložková - dle specifikace v PD - DN/94  
zárubeň jednokřídlá obložková - dle specifikace v PD - DN/94</t>
  </si>
  <si>
    <t>607</t>
  </si>
  <si>
    <t>6118DN95</t>
  </si>
  <si>
    <t>zárubeň dvoukřídlá obložková - dle specifikace v PD - DN/95</t>
  </si>
  <si>
    <t>zárubeň dvoukřídlá obložková - dle specifikace v PD - DN/95zárubeň dvoukřídlá obložková - dle specifikace v PD - DN/95  
zárubeň dvoukřídlá obložková - dle specifikace v PD - DN/95  
zárubeň dvoukřídlá obložková - dle specifikace v PD - DN/95  
zárubeň dvoukřídlá obložková - dle specifikace v PD - DN/95</t>
  </si>
  <si>
    <t>608</t>
  </si>
  <si>
    <t>6118DN96</t>
  </si>
  <si>
    <t>zárubeň dvoukřídlá obložková - dle specifikace v PD - DN/96</t>
  </si>
  <si>
    <t>zárubeň dvoukřídlá obložková - dle specifikace v PD - DN/96zárubeň dvoukřídlá obložková - dle specifikace v PD - DN/96  
zárubeň dvoukřídlá obložková - dle specifikace v PD - DN/96  
zárubeň dvoukřídlá obložková - dle specifikace v PD - DN/96  
zárubeň dvoukřídlá obložková - dle specifikace v PD - DN/96</t>
  </si>
  <si>
    <t>609</t>
  </si>
  <si>
    <t>6118DN97</t>
  </si>
  <si>
    <t>zárubeň jednokřídlá obložková - dle specifikace v PD - DN/97</t>
  </si>
  <si>
    <t>zárubeň jednokřídlá obložková - dle specifikace v PD - DN/97zárubeň jednokřídlá obložková - dle specifikace v PD - DN/97  
zárubeň jednokřídlá obložková - dle specifikace v PD - DN/97  
zárubeň jednokřídlá obložková - dle specifikace v PD - DN/97  
zárubeň jednokřídlá obložková - dle specifikace v PD - DN/97</t>
  </si>
  <si>
    <t>610</t>
  </si>
  <si>
    <t>6118DN98</t>
  </si>
  <si>
    <t>zárubeň dvoukřídlá obložková - dle specifikace v PD - DN/98</t>
  </si>
  <si>
    <t>zárubeň dvoukřídlá obložková - dle specifikace v PD - DN/98zárubeň dvoukřídlá obložková - dle specifikace v PD - DN/98  
zárubeň dvoukřídlá obložková - dle specifikace v PD - DN/98  
zárubeň dvoukřídlá obložková - dle specifikace v PD - DN/98  
zárubeň dvoukřídlá obložková - dle specifikace v PD - DN/98</t>
  </si>
  <si>
    <t>611</t>
  </si>
  <si>
    <t>6118DN99</t>
  </si>
  <si>
    <t>zárubeň dvoukřídlá obložková - dle specifikace v PD - DN/99</t>
  </si>
  <si>
    <t>zárubeň dvoukřídlá obložková - dle specifikace v PD - DN/99zárubeň dvoukřídlá obložková - dle specifikace v PD - DN/99  
zárubeň dvoukřídlá obložková - dle specifikace v PD - DN/99  
zárubeň dvoukřídlá obložková - dle specifikace v PD - DN/99  
zárubeň dvoukřídlá obložková - dle specifikace v PD - DN/99</t>
  </si>
  <si>
    <t>612</t>
  </si>
  <si>
    <t>766121220</t>
  </si>
  <si>
    <t>Montáž stěn plných s výplní v přes 2,75 do 3,50 m</t>
  </si>
  <si>
    <t>montáž stěny po repasi - dle tabulky repasovaných dveří - DR/27 2.21*(2.7+2.99)/2 =6.287 [A] 
montáž stěny po repasi - dle tabulky repasovaných dveří - DR/28 3.22*(4.33+5.97)/2 =16.583 [B] 
''Součet  
Celkem 22.87=22.870 [C]</t>
  </si>
  <si>
    <t>Montáž stěn plných s výplní v přes 2,75 do 3,50 mMontáž dřevěných stěn plných, s výplní palubovkou nebo překližkou, výšky přes 2,75 do 3,50 m  
https://podminky.urs.cz/item/CS_URS_2024_01/766121220  
Montáž dřevěných stěn plných, s výplní palubovkou nebo překližkou, výšky přes 2,75 do 3,50 m  
https://podminky.urs.cz/item/CS_URS_2024_01/766121220  
Montáž dřevěných stěn plných, s výplní palubovkou nebo překližkou, výšky přes 2,75 do 3,50 m  
https://podminky.urs.cz/item/CS_URS_2024_01/766121220  
Montáž dřevěných stěn plných, s výplní palubovkou nebo překližkou, výšky přes 2,75 do 3,50 m  
https://podminky.urs.cz/item/CS_URS_2024_01/766121220</t>
  </si>
  <si>
    <t>613</t>
  </si>
  <si>
    <t>766211211</t>
  </si>
  <si>
    <t>Montáž madel schodišťových středových dřevených průběžných šířky do 150 mm</t>
  </si>
  <si>
    <t>montáž madla po repasi - dle tabulky zámečnických výrobků - Zi/03 9.72+6*3.68 =31.800 [A] 
montáž madla po repasi - dle tabulky zámečnických výrobků - Zi/08 4.22 =4.220 [B] 
montáž madla po repasi - dle tabulky zámečnických výrobků - Zi/21 38 =38.000 [C] 
montáž madla po repasi - dle tabulky zámečnických výrobků - Zi/22 38 =38.000 [D] 
montáž madla po repasi - dle tabulky zámečnických výrobků - Zi/23 31.2 =31.200 [E] 
''Součet  
Celkem 143.22=143.220 [F]</t>
  </si>
  <si>
    <t>Montáž madel schodišťových středových dřevených průběžných šířky do 150 mmMontáž schodišťových madel kotvených na středovou konstrukci zábradlí dřevěných průběžných, šířky do 150 mm  
https://podminky.urs.cz/item/CS_URS_2024_01/766211211  
Montáž schodišťových madel kotvených na středovou konstrukci zábradlí dřevěných průběžných, šířky do 150 mm  
https://podminky.urs.cz/item/CS_URS_2024_01/766211211  
Montáž schodišťových madel kotvených na středovou konstrukci zábradlí dřevěných průběžných, šířky do 150 mm  
https://podminky.urs.cz/item/CS_URS_2024_01/766211211  
Montáž schodišťových madel kotvených na středovou konstrukci zábradlí dřevěných průběžných, šířky do 150 mm  
https://podminky.urs.cz/item/CS_URS_2024_01/766211211</t>
  </si>
  <si>
    <t>614</t>
  </si>
  <si>
    <t>766411811.</t>
  </si>
  <si>
    <t>Demontáž truhlářského obložení stěn z panelů plochy do 1,5 m2 se zachováním demontovaného materiálu</t>
  </si>
  <si>
    <t>demontáž deštění pro repasi - dle tabulky truhlářských výrobků - T/02 0.47*2.25 =1.058 [A] 
demontáž deštění pro repasi - dle tabulky truhlářských výrobků - T/03 2*0.53*2.25 =2.385 [B] 
demontáž deštění pro repasi - dle tabulky truhlářských výrobků - T/06 4*0.3*2.25 =2.700 [C] 
''Součet  
Celkem 6.143=6.143 [D]</t>
  </si>
  <si>
    <t>Demontáž truhlářského obložení stěn z panelů plochy do 1,5 m2 se zachováním demontovaného materiáluDemontáž obložení stěn panely, plochy do 1,5 m2  
Demontáž obložení stěn panely, plochy do 1,5 m2  
Demontáž obložení stěn panely, plochy do 1,5 m2  
Demontáž obložení stěn panely, plochy do 1,5 m2</t>
  </si>
  <si>
    <t>615</t>
  </si>
  <si>
    <t>766411812.</t>
  </si>
  <si>
    <t>Demontáž truhlářského obložení stěn z panelů plochy přes 1,5 m2 se zachováním demontovaného materiálu</t>
  </si>
  <si>
    <t>demontáž deštění pro repasi - dle tabulky truhlářských výrobků - T/03 2*1.04*2.25 =4.680 [A] 
demontáž deštění pro repasi - dle tabulky truhlářských výrobků - T/07 4.68*1.82 =8.518 [B] 
demontáž deštění pro repasi - dle tabulky truhlářských výrobků - T/08 8.42*2.25 =18.945 [C] 
''Součet  
Celkem 32.143=32.143 [D]</t>
  </si>
  <si>
    <t>Demontáž truhlářského obložení stěn z panelů plochy přes 1,5 m2 se zachováním demontovaného materiáluDemontáž obložení stěn panely, plochy přes 1,5 m2  
Demontáž obložení stěn panely, plochy přes 1,5 m2  
Demontáž obložení stěn panely, plochy přes 1,5 m2  
Demontáž obložení stěn panely, plochy přes 1,5 m2</t>
  </si>
  <si>
    <t>616</t>
  </si>
  <si>
    <t>766411821</t>
  </si>
  <si>
    <t>Demontáž truhlářského obložení stěn z palubek</t>
  </si>
  <si>
    <t>1.NP 1.04*5.3 =5.512 [A] 
Celkem 5.512=5.512 [B]</t>
  </si>
  <si>
    <t>Demontáž truhlářského obložení stěn z palubekDemontáž obložení stěn palubkami  
https://podminky.urs.cz/item/CS_URS_2024_01/766411821  
Demontáž obložení stěn palubkami  
https://podminky.urs.cz/item/CS_URS_2024_01/766411821  
Demontáž obložení stěn palubkami  
https://podminky.urs.cz/item/CS_URS_2024_01/766411821  
Demontáž obložení stěn palubkami  
https://podminky.urs.cz/item/CS_URS_2024_01/766411821</t>
  </si>
  <si>
    <t>617</t>
  </si>
  <si>
    <t>766414232</t>
  </si>
  <si>
    <t>Montáž obložení stěn pl do 5 m2 panely dýhovanými přes 0,60 do 1,50 m2</t>
  </si>
  <si>
    <t>montáž deštění po repasi - dle tabulky truhlářských výrobků - T/02 0.47*2.25 =1.058 [A] 
montáž deštění po repasi - dle tabulky truhlářských výrobků - T/03 2*0.53*2.25 =2.385 [B] 
montáž deštění po repasi - dle tabulky truhlářských výrobků - T/06 4*0.3*2.25 =2.700 [C] 
''Součet  
Celkem 6.143=6.143 [D]</t>
  </si>
  <si>
    <t>Montáž obložení stěn pl do 5 m2 panely dýhovanými přes 0,60 do 1,50 m2Montáž obložení stěn panely obkladovými plochy do 5 m2 dýhovanými, plochy přes 0,60 do 1,50 m2  
https://podminky.urs.cz/item/CS_URS_2024_01/766414232  
Montáž obložení stěn panely obkladovými plochy do 5 m2 dýhovanými, plochy přes 0,60 do 1,50 m2  
https://podminky.urs.cz/item/CS_URS_2024_01/766414232  
Montáž obložení stěn panely obkladovými plochy do 5 m2 dýhovanými, plochy přes 0,60 do 1,50 m2  
https://podminky.urs.cz/item/CS_URS_2024_01/766414232  
Montáž obložení stěn panely obkladovými plochy do 5 m2 dýhovanými, plochy přes 0,60 do 1,50 m2  
https://podminky.urs.cz/item/CS_URS_2024_01/766414232</t>
  </si>
  <si>
    <t>618</t>
  </si>
  <si>
    <t>766414233</t>
  </si>
  <si>
    <t>Montáž obložení stěn pl do 5 m2 panely dýhovanými přes 1,50 m2</t>
  </si>
  <si>
    <t>montáž deštění po repasi - dle tabulky truhlářských výrobků - T/03 2*1.04*2.25 =4.680 [A] 
montáž deštění po repasi - dle tabulky truhlářských výrobků - T/07 4.68*1.82 =8.518 [B] 
montáž deštění po repasi - dle tabulky truhlářských výrobků - T/08 8.42*2.25 =18.945 [C] 
''Součet  
Celkem 32.143=32.143 [D]</t>
  </si>
  <si>
    <t>Montáž obložení stěn pl do 5 m2 panely dýhovanými přes 1,50 m2Montáž obložení stěn panely obkladovými plochy do 5 m2 dýhovanými, plochy přes 1,50 m2  
https://podminky.urs.cz/item/CS_URS_2024_01/766414233  
Montáž obložení stěn panely obkladovými plochy do 5 m2 dýhovanými, plochy přes 1,50 m2  
https://podminky.urs.cz/item/CS_URS_2024_01/766414233  
Montáž obložení stěn panely obkladovými plochy do 5 m2 dýhovanými, plochy přes 1,50 m2  
https://podminky.urs.cz/item/CS_URS_2024_01/766414233  
Montáž obložení stěn panely obkladovými plochy do 5 m2 dýhovanými, plochy přes 1,50 m2  
https://podminky.urs.cz/item/CS_URS_2024_01/766414233</t>
  </si>
  <si>
    <t>619</t>
  </si>
  <si>
    <t>766431821</t>
  </si>
  <si>
    <t>Demontáž truhlářského obložení sloupů a pilířů z palubek</t>
  </si>
  <si>
    <t>1.NP 1.18*3.14*0.78*3 =8.670 [A] 
Celkem 8.67=8.670 [B]</t>
  </si>
  <si>
    <t>Demontáž truhlářského obložení sloupů a pilířů z palubekDemontáž obložení sloupů nebo pilířů palubkami  
https://podminky.urs.cz/item/CS_URS_2024_01/766431821  
Demontáž obložení sloupů nebo pilířů palubkami  
https://podminky.urs.cz/item/CS_URS_2024_01/766431821  
Demontáž obložení sloupů nebo pilířů palubkami  
https://podminky.urs.cz/item/CS_URS_2024_01/766431821  
Demontáž obložení sloupů nebo pilířů palubkami  
https://podminky.urs.cz/item/CS_URS_2024_01/766431821</t>
  </si>
  <si>
    <t>620</t>
  </si>
  <si>
    <t>766621112</t>
  </si>
  <si>
    <t>Montáž dřevěných oken plochy přes 1 m2 špaletových výšky do 2,5 m s rámem do zdiva</t>
  </si>
  <si>
    <t>dle tabulky oken - ON/01 4*1.92*2.5 =19.200 [A] 
dle tabulky oken - ON/02 2*1.7*1.7 =5.780 [B] 
dle tabulky oken - ON/03 4*1.9*1.97 =14.972 [C] 
montáž okna po repasi - dle tabulky repasovaných oken - OR/05 2*1.7*2.4 =8.160 [D] 
montáž okna po repasi - dle tabulky repasovaných oken - OR/06 1.7*2.4 =4.080 [E] 
montáž okna po repasi - dle tabulky repasovaných oken - OR/07 1.7*2.4 =4.080 [F] 
montáž okna po repasi - dle tabulky repasovaných oken - OR/09 2*1.69*2.38 =8.044 [G] 
montáž okna po repasi - dle tabulky repasovaných oken - OR/11 3*1.7*2.4 =12.240 [H] 
montáž okna po repasi - dle tabulky repasovaných oken - OR/12 2*0.8*2.13 =3.408 [I] 
montáž okna po repasi - dle tabulky repasovaných oken - OR/13 1.7*2.4 =4.080 [J] 
montáž okna po repasi - dle tabulky repasovaných oken - OR/14 2*1.7*2.4 =8.160 [K] 
montáž okna po repasi - dle tabulky repasovaných oken - OR/15 2*1.69*2.1 =7.098 [L] 
montáž okna po repasi - dle tabulky repasovaných oken - OR/18 2*1.2*2 =4.800 [M] 
montáž okna po repasi - dle tabulky repasovaných oken - OR/21 3*0.66*1.56 =3.089 [N] 
montáž okna po repasi - dle tabulky repasovaných oken - OR/22 0.67*1.7 =1.139 [O] 
''Součet  
Celkem 108.33=108.330 [P]</t>
  </si>
  <si>
    <t>Montáž dřevěných oken plochy přes 1 m2 špaletových výšky do 2,5 m s rámem do zdivaMontáž oken dřevěných včetně montáže rámu plochy přes 1 m2 špaletových do zdiva, výšky přes 1,5 do 2,5 m  
https://podminky.urs.cz/item/CS_URS_2024_01/766621112  
Montáž oken dřevěných včetně montáže rámu plochy přes 1 m2 špaletových do zdiva, výšky přes 1,5 do 2,5 m  
https://podminky.urs.cz/item/CS_URS_2024_01/766621112  
Montáž oken dřevěných včetně montáže rámu plochy přes 1 m2 špaletových do zdiva, výšky přes 1,5 do 2,5 m  
https://podminky.urs.cz/item/CS_URS_2024_01/766621112  
Montáž oken dřevěných včetně montáže rámu plochy přes 1 m2 špaletových do zdiva, výšky přes 1,5 do 2,5 m  
https://podminky.urs.cz/item/CS_URS_2024_01/766621112</t>
  </si>
  <si>
    <t>621</t>
  </si>
  <si>
    <t>766621211</t>
  </si>
  <si>
    <t>Montáž dřevěných oken plochy přes 1 m2 otevíravých výšky do 1,5 m s rámem do zdiva</t>
  </si>
  <si>
    <t>montáž okna po repasi - dle tabulky repasovaných oken - OR/01 1.4*1.4 =1.960 [A] 
montáž okna po repasi - dle tabulky repasovaných oken - OR/02 2*1.33*1.33 =3.538 [B] 
montáž okna po repasi - dle tabulky repasovaných oken - OR/20 1.75*1.15 =2.013 [C] 
''Součet  
Celkem 7.511=7.511 [D]</t>
  </si>
  <si>
    <t>Montáž dřevěných oken plochy přes 1 m2 otevíravých výšky do 1,5 m s rámem do zdivaMontáž oken dřevěných včetně montáže rámu plochy přes 1 m2 otevíravých do zdiva, výšky do 1,5 m  
https://podminky.urs.cz/item/CS_URS_2024_01/766621211  
Montáž oken dřevěných včetně montáže rámu plochy přes 1 m2 otevíravých do zdiva, výšky do 1,5 m  
https://podminky.urs.cz/item/CS_URS_2024_01/766621211  
Montáž oken dřevěných včetně montáže rámu plochy přes 1 m2 otevíravých do zdiva, výšky do 1,5 m  
https://podminky.urs.cz/item/CS_URS_2024_01/766621211  
Montáž oken dřevěných včetně montáže rámu plochy přes 1 m2 otevíravých do zdiva, výšky do 1,5 m  
https://podminky.urs.cz/item/CS_URS_2024_01/766621211</t>
  </si>
  <si>
    <t>622</t>
  </si>
  <si>
    <t>766621212</t>
  </si>
  <si>
    <t>Montáž dřevěných oken plochy přes 1 m2 otevíravých výšky do 2,5 m s rámem do zdiva</t>
  </si>
  <si>
    <t>montáž okna po repasi - dle tabulky repasovaných oken - OR/08 2*2.27 =4.540 [A] 
Celkem 4.54=4.540 [B]</t>
  </si>
  <si>
    <t>Montáž dřevěných oken plochy přes 1 m2 otevíravých výšky do 2,5 m s rámem do zdivaMontáž oken dřevěných včetně montáže rámu plochy přes 1 m2 otevíravých do zdiva, výšky přes 1,5 do 2,5 m  
https://podminky.urs.cz/item/CS_URS_2024_01/766621212  
Montáž oken dřevěných včetně montáže rámu plochy přes 1 m2 otevíravých do zdiva, výšky přes 1,5 do 2,5 m  
https://podminky.urs.cz/item/CS_URS_2024_01/766621212  
Montáž oken dřevěných včetně montáže rámu plochy přes 1 m2 otevíravých do zdiva, výšky přes 1,5 do 2,5 m  
https://podminky.urs.cz/item/CS_URS_2024_01/766621212  
Montáž oken dřevěných včetně montáže rámu plochy přes 1 m2 otevíravých do zdiva, výšky přes 1,5 do 2,5 m  
https://podminky.urs.cz/item/CS_URS_2024_01/766621212</t>
  </si>
  <si>
    <t>623</t>
  </si>
  <si>
    <t>766621602</t>
  </si>
  <si>
    <t>Montáž dřevěných oken plochy do 1 m2 jednoduchých pevných do zdiva</t>
  </si>
  <si>
    <t>montáž okna po repasi - dle tabulky repasovaných oken - OR/10 1 =1.000 [A] 
montáž okna po repasi - dle tabulky repasovaných oken - OR/16 3 =3.000 [B] 
montáž okna po repasi - dle tabulky repasovaných oken - OR/17 1 =1.000 [C] 
''Součet  
Celkem 5=5.000 [D]</t>
  </si>
  <si>
    <t>Montáž dřevěných oken plochy do 1 m2 jednoduchých pevných do zdivaMontáž oken dřevěných plochy do 1 m2 včetně montáže rámu jednoduchých pevných do zdiva  
https://podminky.urs.cz/item/CS_URS_2024_01/766621602  
Montáž oken dřevěných plochy do 1 m2 včetně montáže rámu jednoduchých pevných do zdiva  
https://podminky.urs.cz/item/CS_URS_2024_01/766621602  
Montáž oken dřevěných plochy do 1 m2 včetně montáže rámu jednoduchých pevných do zdiva  
https://podminky.urs.cz/item/CS_URS_2024_01/766621602  
Montáž oken dřevěných plochy do 1 m2 včetně montáže rámu jednoduchých pevných do zdiva  
https://podminky.urs.cz/item/CS_URS_2024_01/766621602</t>
  </si>
  <si>
    <t>624</t>
  </si>
  <si>
    <t>766621612</t>
  </si>
  <si>
    <t>Montáž dřevěných oken plochy do 1 m2 špaletových do zdiva</t>
  </si>
  <si>
    <t>montáž okna po repasi - dle tabulky repasovaných oken - OR/03 2 =2.000 [A] 
Celkem 2=2.000 [B]</t>
  </si>
  <si>
    <t>Montáž dřevěných oken plochy do 1 m2 špaletových do zdivaMontáž oken dřevěných plochy do 1 m2 včetně montáže rámu špaletových do zdiva  
https://podminky.urs.cz/item/CS_URS_2024_01/766621612  
Montáž oken dřevěných plochy do 1 m2 včetně montáže rámu špaletových do zdiva  
https://podminky.urs.cz/item/CS_URS_2024_01/766621612  
Montáž oken dřevěných plochy do 1 m2 včetně montáže rámu špaletových do zdiva  
https://podminky.urs.cz/item/CS_URS_2024_01/766621612  
Montáž oken dřevěných plochy do 1 m2 včetně montáže rámu špaletových do zdiva  
https://podminky.urs.cz/item/CS_URS_2024_01/766621612</t>
  </si>
  <si>
    <t>625</t>
  </si>
  <si>
    <t>766621622</t>
  </si>
  <si>
    <t>Montáž dřevěných oken plochy do 1 m2 zdvojených otevíravých do zdiva</t>
  </si>
  <si>
    <t>montáž okna po repasi - dle tabulky repasovaných oken - OR/04 2 =2.000 [A] 
Celkem 2=2.000 [B]</t>
  </si>
  <si>
    <t>Montáž dřevěných oken plochy do 1 m2 zdvojených otevíravých do zdivaMontáž oken dřevěných plochy do 1 m2 včetně montáže rámu otevíravých do zdiva  
https://podminky.urs.cz/item/CS_URS_2024_01/766621622  
Montáž oken dřevěných plochy do 1 m2 včetně montáže rámu otevíravých do zdiva  
https://podminky.urs.cz/item/CS_URS_2024_01/766621622  
Montáž oken dřevěných plochy do 1 m2 včetně montáže rámu otevíravých do zdiva  
https://podminky.urs.cz/item/CS_URS_2024_01/766621622  
Montáž oken dřevěných plochy do 1 m2 včetně montáže rámu otevíravých do zdiva  
https://podminky.urs.cz/item/CS_URS_2024_01/766621622</t>
  </si>
  <si>
    <t>626</t>
  </si>
  <si>
    <t>766624T01</t>
  </si>
  <si>
    <t>Repase nárožníku - dle specifikace v PD - T/01</t>
  </si>
  <si>
    <t>včetně demontáže a opětovné montáže - dle tabulky truhlářských výrobků - T01 140 =140.000 [A] 
Celkem 140=140.000 [B]</t>
  </si>
  <si>
    <t>Repase nárožníku - dle specifikace v PD - T/01Repase nárožníku - dle specifikace v PD - T/01  
Repase nárožníku - dle specifikace v PD - T/01  
Repase nárožníku - dle specifikace v PD - T/01  
Repase nárožníku - dle specifikace v PD - T/01</t>
  </si>
  <si>
    <t>627</t>
  </si>
  <si>
    <t>766624T02</t>
  </si>
  <si>
    <t>Repase deštění stěny - dle specifikace v PD - T/02</t>
  </si>
  <si>
    <t>dle tabulky truhlářských výrobků - T02 0.47*2.25 =1.058 [A] 
Celkem 1.058=1.058 [B]</t>
  </si>
  <si>
    <t>Repase deštění stěny - dle specifikace v PD - T/02Repase deštění stěny - dle specifikace v PD - T/02  
Repase deštění stěny - dle specifikace v PD - T/02  
Repase deštění stěny - dle specifikace v PD - T/02  
Repase deštění stěny - dle specifikace v PD - T/02</t>
  </si>
  <si>
    <t>628</t>
  </si>
  <si>
    <t>766624T03</t>
  </si>
  <si>
    <t>Repase deštění stěny - dle specifikace v PD - T/03</t>
  </si>
  <si>
    <t>dle tabulky truhlářských výrobků - T03 2*0.53*2.25 =2.385 [A] 
Celkem 2.385=2.385 [B]</t>
  </si>
  <si>
    <t>Repase deštění stěny - dle specifikace v PD - T/03Repase deštění stěny - dle specifikace v PD - T/03  
Repase deštění stěny - dle specifikace v PD - T/03  
Repase deštění stěny - dle specifikace v PD - T/03  
Repase deštění stěny - dle specifikace v PD - T/03</t>
  </si>
  <si>
    <t>629</t>
  </si>
  <si>
    <t>766624T04</t>
  </si>
  <si>
    <t>Repase deštění stěny - dle specifikace v PD - T/04</t>
  </si>
  <si>
    <t>dle tabulky truhlářských výrobků - T04 2*1.04*2.25 =4.680 [A] 
Celkem 4.68=4.680 [B]</t>
  </si>
  <si>
    <t>Repase deštění stěny - dle specifikace v PD - T/04Repase deštění stěny - dle specifikace v PD - T/04  
Repase deštění stěny - dle specifikace v PD - T/04  
Repase deštění stěny - dle specifikace v PD - T/04  
Repase deštění stěny - dle specifikace v PD - T/04</t>
  </si>
  <si>
    <t>630</t>
  </si>
  <si>
    <t>766624T05</t>
  </si>
  <si>
    <t>Repase zrcadla v secesním rámu - dle specifikace v PD - T/05</t>
  </si>
  <si>
    <t>včetně demontáže a opětovné montáže - dle tabulky truhlářských výrobků - T05 1 =1.000 [A] 
Celkem 1=1.000 [B]</t>
  </si>
  <si>
    <t>Repase zrcadla v secesním rámu - dle specifikace v PD - T/05Repase zrcadla v secesním rámu - dle specifikace v PD - T/05  
Repase zrcadla v secesním rámu - dle specifikace v PD - T/05  
Repase zrcadla v secesním rámu - dle specifikace v PD - T/05  
Repase zrcadla v secesním rámu - dle specifikace v PD - T/05</t>
  </si>
  <si>
    <t>631</t>
  </si>
  <si>
    <t>766624T06</t>
  </si>
  <si>
    <t>Repase deštění stěny - dle specifikace v PD - T/06</t>
  </si>
  <si>
    <t>dle tabulky truhlářských výrobků - T06 4*0.3*2.25 =2.700 [A] 
Celkem 2.7=2.700 [B]</t>
  </si>
  <si>
    <t>Repase deštění stěny - dle specifikace v PD - T/06Repase deštění stěny - dle specifikace v PD - T/06  
Repase deštění stěny - dle specifikace v PD - T/06  
Repase deštění stěny - dle specifikace v PD - T/06  
Repase deštění stěny - dle specifikace v PD - T/06</t>
  </si>
  <si>
    <t>632</t>
  </si>
  <si>
    <t>766624T07</t>
  </si>
  <si>
    <t>Repase deštění stěny - dle specifikace v PD - T/07</t>
  </si>
  <si>
    <t>dle tabulky truhlářských výrobků - T07 4.68*1.82 =8.518 [A] 
Celkem 8.518=8.518 [B]</t>
  </si>
  <si>
    <t>Repase deštění stěny - dle specifikace v PD - T/07Repase deštění stěny - dle specifikace v PD - T/07  
Repase deštění stěny - dle specifikace v PD - T/07  
Repase deštění stěny - dle specifikace v PD - T/07  
Repase deštění stěny - dle specifikace v PD - T/07</t>
  </si>
  <si>
    <t>633</t>
  </si>
  <si>
    <t>766624T08</t>
  </si>
  <si>
    <t>Repase zrcadla v secesním rámu - dle specifikace v PD - T/08</t>
  </si>
  <si>
    <t>včetně demontáže a opětovné montáže - dle tabulky truhlářských výrobků - T08 1 =1.000 [A] 
Celkem 1=1.000 [B]</t>
  </si>
  <si>
    <t>Repase zrcadla v secesním rámu - dle specifikace v PD - T/08Repase zrcadla v secesním rámu - dle specifikace v PD - T/08  
Repase zrcadla v secesním rámu - dle specifikace v PD - T/08  
Repase zrcadla v secesním rámu - dle specifikace v PD - T/08  
Repase zrcadla v secesním rámu - dle specifikace v PD - T/08</t>
  </si>
  <si>
    <t>634</t>
  </si>
  <si>
    <t>766624T09</t>
  </si>
  <si>
    <t>Repase deštění stěny - dle specifikace v PD - T/09</t>
  </si>
  <si>
    <t>dle tabulky truhlářských výrobků - T09 8.42*2.25 =18.945 [A] 
Celkem 18.945=18.945 [B]</t>
  </si>
  <si>
    <t>Repase deštění stěny - dle specifikace v PD - T/09Repase deštění stěny - dle specifikace v PD - T/09  
Repase deštění stěny - dle specifikace v PD - T/09  
Repase deštění stěny - dle specifikace v PD - T/09  
Repase deštění stěny - dle specifikace v PD - T/09</t>
  </si>
  <si>
    <t>635</t>
  </si>
  <si>
    <t>766624T10</t>
  </si>
  <si>
    <t>Repase zrcadla v secesním rámu - dle specifikace v PD - T/10</t>
  </si>
  <si>
    <t>včetně demontáže a opětovné montáže - dle tabulky truhlářských výrobků - T10 1 =1.000 [A] 
Celkem 1=1.000 [B]</t>
  </si>
  <si>
    <t>Repase zrcadla v secesním rámu - dle specifikace v PD - T/10Repase zrcadla v secesním rámu - dle specifikace v PD - T/10  
Repase zrcadla v secesním rámu - dle specifikace v PD - T/10  
Repase zrcadla v secesním rámu - dle specifikace v PD - T/10  
Repase zrcadla v secesním rámu - dle specifikace v PD - T/10</t>
  </si>
  <si>
    <t>636</t>
  </si>
  <si>
    <t>766624T11</t>
  </si>
  <si>
    <t>Repase dveřního nástavce - dle specifikace v PD - T/11</t>
  </si>
  <si>
    <t>dle tabulky truhlářských výrobků - T11 1 =1.000 [A] 
Celkem 1=1.000 [B]</t>
  </si>
  <si>
    <t>Repase dveřního nástavce - dle specifikace v PD - T/11Repase dveřního nástavce - dle specifikace v PD - T/11  
Repase dveřního nástavce - dle specifikace v PD - T/11  
Repase dveřního nástavce - dle specifikace v PD - T/11  
Repase dveřního nástavce - dle specifikace v PD - T/11</t>
  </si>
  <si>
    <t>637</t>
  </si>
  <si>
    <t>766624T13</t>
  </si>
  <si>
    <t>Opláštění lávky - dle specifikace v PD - T/13</t>
  </si>
  <si>
    <t>dle tabulky truhlářských výrobků - T13 1 =1.000 [A] 
Celkem 1=1.000 [B]</t>
  </si>
  <si>
    <t>Opláštění lávky - dle specifikace v PD - T/13Repase dveřního nástavce - dle specifikace v PD - T/13  
Repase dveřního nástavce - dle specifikace v PD - T/13  
Repase dveřního nástavce - dle specifikace v PD - T/13  
Repase dveřního nástavce - dle specifikace v PD - T/13</t>
  </si>
  <si>
    <t>638</t>
  </si>
  <si>
    <t>766624T14</t>
  </si>
  <si>
    <t>Repase nárožníku - dle specifikace v PD - T/14</t>
  </si>
  <si>
    <t>včetně demontáže a opětovné montáže - dle tabulky truhlářských výrobků - T14 4 =4.000 [A] 
Celkem 4=4.000 [B]</t>
  </si>
  <si>
    <t>Repase nárožníku - dle specifikace v PD - T/14Repase nárožníku - dle specifikace v PD - T/14  
Repase nárožníku - dle specifikace v PD - T/14  
Repase nárožníku - dle specifikace v PD - T/14  
Repase nárožníku - dle specifikace v PD - T/14</t>
  </si>
  <si>
    <t>639</t>
  </si>
  <si>
    <t>766624T15</t>
  </si>
  <si>
    <t>Repase nárožníku - dle specifikace v PD - T/15</t>
  </si>
  <si>
    <t>včetně demontáže a opětovné montáže - dle tabulky truhlářských výrobků - T15 11 =11.000 [A] 
Celkem 11=11.000 [B]</t>
  </si>
  <si>
    <t>Repase nárožníku - dle specifikace v PD - T/15Repase nárožníku - dle specifikace v PD - T/15  
Repase nárožníku - dle specifikace v PD - T/15  
Repase nárožníku - dle specifikace v PD - T/15  
Repase nárožníku - dle specifikace v PD - T/15</t>
  </si>
  <si>
    <t>640</t>
  </si>
  <si>
    <t>76662DN121</t>
  </si>
  <si>
    <t>Dveře interiérové jednokřídlé prosklené bezrámové včetně kování - dle specifikace v PD - DN/121</t>
  </si>
  <si>
    <t>dle tabulky dveří nových - DN/121 1 =1.000 [A] 
Celkem 1=1.000 [B]</t>
  </si>
  <si>
    <t>Dveře interiérové jednokřídlé prosklené bezrámové včetně kování - dle specifikace v PD - DN/121Dveře interiérové jednokřídlé prosklené bezrámové včetně kování - dle specifikace v PD - DN/121  
Dveře interiérové jednokřídlé prosklené bezrámové včetně kování - dle specifikace v PD - DN/121  
Dveře interiérové jednokřídlé prosklené bezrámové včetně kování - dle specifikace v PD - DN/121  
Dveře interiérové jednokřídlé prosklené bezrámové včetně kování - dle specifikace v PD - DN/121</t>
  </si>
  <si>
    <t>641</t>
  </si>
  <si>
    <t>76662DN122</t>
  </si>
  <si>
    <t>Dveře interiérové jednokřídlé prosklené bezrámové včetně kování - dle specifikace v PD - DN/122</t>
  </si>
  <si>
    <t>dle tabulky dveří nových - DN/122 1 =1.000 [A] 
Celkem 1=1.000 [B]</t>
  </si>
  <si>
    <t>Dveře interiérové jednokřídlé prosklené bezrámové včetně kování - dle specifikace v PD - DN/122Dveře interiérové jednokřídlé prosklené bezrámové včetně kování - dle specifikace v PD - DN/122  
Dveře interiérové jednokřídlé prosklené bezrámové včetně kování - dle specifikace v PD - DN/122  
Dveře interiérové jednokřídlé prosklené bezrámové včetně kování - dle specifikace v PD - DN/122  
Dveře interiérové jednokřídlé prosklené bezrámové včetně kování - dle specifikace v PD - DN/122</t>
  </si>
  <si>
    <t>642</t>
  </si>
  <si>
    <t>76662DN60</t>
  </si>
  <si>
    <t>Repase dřevěné zárubně - dle specifikace v PD - DN/60</t>
  </si>
  <si>
    <t>Repase dřevěné zárubně - dle specifikace v PD - DN/60Repase dřevěné zárubně - dle specifikace v PD - DN/60  
Repase dřevěné zárubně - dle specifikace v PD - DN/60  
Repase dřevěné zárubně - dle specifikace v PD - DN/60  
Repase dřevěné zárubně - dle specifikace v PD - DN/60</t>
  </si>
  <si>
    <t>643</t>
  </si>
  <si>
    <t>76662DN61</t>
  </si>
  <si>
    <t>Repase dřevěné zárubně - dle specifikace v PD - DN/61</t>
  </si>
  <si>
    <t>Repase dřevěné zárubně - dle specifikace v PD - DN/61Repase dřevěné zárubně - dle specifikace v PD - DN/61  
Repase dřevěné zárubně - dle specifikace v PD - DN/61  
Repase dřevěné zárubně - dle specifikace v PD - DN/61  
Repase dřevěné zárubně - dle specifikace v PD - DN/61</t>
  </si>
  <si>
    <t>644</t>
  </si>
  <si>
    <t>76662DN75</t>
  </si>
  <si>
    <t>Dveře interiérové jednokřídlé celoskleněné bezrámové včetně kování - dle specifikace v PD - DN/75</t>
  </si>
  <si>
    <t>dle tabulky dveří nových - DN/75 1 =1.000 [A] 
Celkem 1=1.000 [B]</t>
  </si>
  <si>
    <t>Dveře interiérové jednokřídlé celoskleněné bezrámové včetně kování - dle specifikace v PD - DN/75Dveře interiérové jednokřídlé celoskleněné bezrámové včetně kování - dle specifikace v PD - DN/75  
Dveře interiérové jednokřídlé celoskleněné bezrámové včetně kování - dle specifikace v PD - DN/75  
Dveře interiérové jednokřídlé celoskleněné bezrámové včetně kování - dle specifikace v PD - DN/75  
Dveře interiérové jednokřídlé celoskleněné bezrámové včetně kování - dle specifikace v PD - DN/75</t>
  </si>
  <si>
    <t>645</t>
  </si>
  <si>
    <t>76662DR01</t>
  </si>
  <si>
    <t>Repase interiérových dveří - dle specifikace v PD - DR/01</t>
  </si>
  <si>
    <t>dle navrhovaných úprav a všech požadavků v tabulce repasovaných dveří - DR/01 - včetně dopravy na dílnu a zpět 1 =1.000 [A] 
Celkem 1=1.000 [B]</t>
  </si>
  <si>
    <t>Repase interiérových dveří - dle specifikace v PD - DR/01Repase interiérových dveří - dle specifikace v PD - DR/01  
Repase interiérových dveří - dle specifikace v PD - DR/01  
Repase interiérových dveří - dle specifikace v PD - DR/01  
Repase interiérových dveří - dle specifikace v PD - DR/01</t>
  </si>
  <si>
    <t>646</t>
  </si>
  <si>
    <t>76662DR02</t>
  </si>
  <si>
    <t>Repase interiérových dveří - dle specifikace v PD - DR/02</t>
  </si>
  <si>
    <t>dle navrhovaných úprav a všech požadavků v tabulce repasovaných dveří - DR/02 - včetně dopravy na dílnu a zpět 1 =1.000 [A] 
Celkem 1=1.000 [B]</t>
  </si>
  <si>
    <t>Repase interiérových dveří - dle specifikace v PD - DR/02Repase interiérových dveří - dle specifikace v PD - DR/02  
Repase interiérových dveří - dle specifikace v PD - DR/02  
Repase interiérových dveří - dle specifikace v PD - DR/02  
Repase interiérových dveří - dle specifikace v PD - DR/02</t>
  </si>
  <si>
    <t>647</t>
  </si>
  <si>
    <t>76662DR03</t>
  </si>
  <si>
    <t>Repase interiérových dveří - dle specifikace v PD - DR/03</t>
  </si>
  <si>
    <t>dle navrhovaných úprav a všech požadavků v tabulce repasovaných dveří - DR/03 - včetně dopravy na dílnu a zpět 2 =2.000 [A] 
Celkem 2=2.000 [B]</t>
  </si>
  <si>
    <t>Repase interiérových dveří - dle specifikace v PD - DR/03Repase interiérových dveří - dle specifikace v PD - DR/03  
Repase interiérových dveří - dle specifikace v PD - DR/03  
Repase interiérových dveří - dle specifikace v PD - DR/03  
Repase interiérových dveří - dle specifikace v PD - DR/03</t>
  </si>
  <si>
    <t>648</t>
  </si>
  <si>
    <t>76662DR05</t>
  </si>
  <si>
    <t>Repase interiérových dveří - dle specifikace v PD - DR/05</t>
  </si>
  <si>
    <t>dle navrhovaných úprav a všech požadavků v tabulce repasovaných dveří - DR/05 - včetně dopravy na dílnu a zpět 1 =1.000 [A] 
Celkem 1=1.000 [B]</t>
  </si>
  <si>
    <t>Repase interiérových dveří - dle specifikace v PD - DR/05Repase interiérových dveří - dle specifikace v PD - DR/05  
Repase interiérových dveří - dle specifikace v PD - DR/05  
Repase interiérových dveří - dle specifikace v PD - DR/05  
Repase interiérových dveří - dle specifikace v PD - DR/05</t>
  </si>
  <si>
    <t>649</t>
  </si>
  <si>
    <t>76662DR06</t>
  </si>
  <si>
    <t>Repase interiérových dveří - dle specifikace v PD - DR/06</t>
  </si>
  <si>
    <t>dle navrhovaných úprav a všech požadavků v tabulce repasovaných dveří - DR/06 - včetně dopravy na dílnu a zpět 1 =1.000 [A] 
Celkem 1=1.000 [B]</t>
  </si>
  <si>
    <t>Repase interiérových dveří - dle specifikace v PD - DR/06Repase interiérových dveří - dle specifikace v PD - DR/06  
Repase interiérových dveří - dle specifikace v PD - DR/06  
Repase interiérových dveří - dle specifikace v PD - DR/06  
Repase interiérových dveří - dle specifikace v PD - DR/06</t>
  </si>
  <si>
    <t>650</t>
  </si>
  <si>
    <t>76662DR07</t>
  </si>
  <si>
    <t>Repase interiérových dveří - dle specifikace v PD - DR/07</t>
  </si>
  <si>
    <t>dle navrhovaných úprav a všech požadavků v tabulce repasovaných dveří - DR/07 - včetně dopravy na dílnu a zpět 1 =1.000 [A] 
Celkem 1=1.000 [B]</t>
  </si>
  <si>
    <t>Repase interiérových dveří - dle specifikace v PD - DR/07Repase interiérových dveří - dle specifikace v PD - DR/07  
Repase interiérových dveří - dle specifikace v PD - DR/07  
Repase interiérových dveří - dle specifikace v PD - DR/07  
Repase interiérových dveří - dle specifikace v PD - DR/07</t>
  </si>
  <si>
    <t>651</t>
  </si>
  <si>
    <t>76662DR08</t>
  </si>
  <si>
    <t>Repase interiérových dveří - dle specifikace v PD - DR/08</t>
  </si>
  <si>
    <t>dle navrhovaných úprav a všech požadavků v tabulce repasovaných dveří - DR/08 - včetně dopravy na dílnu a zpět 1 =1.000 [A] 
Celkem 1=1.000 [B]</t>
  </si>
  <si>
    <t>Repase interiérových dveří - dle specifikace v PD - DR/08Repase interiérových dveří - dle specifikace v PD - DR/08  
Repase interiérových dveří - dle specifikace v PD - DR/08  
Repase interiérových dveří - dle specifikace v PD - DR/08  
Repase interiérových dveří - dle specifikace v PD - DR/08</t>
  </si>
  <si>
    <t>652</t>
  </si>
  <si>
    <t>76662DR09</t>
  </si>
  <si>
    <t>Repase interiérových dveří - dle specifikace v PD - DR/09</t>
  </si>
  <si>
    <t>dle navrhovaných úprav a všech požadavků v tabulce repasovaných dveří - DR/09 - včetně dopravy na dílnu a zpět 1 =1.000 [A] 
Celkem 1=1.000 [B]</t>
  </si>
  <si>
    <t>Repase interiérových dveří - dle specifikace v PD - DR/09Repase interiérových dveří - dle specifikace v PD - DR/09  
Repase interiérových dveří - dle specifikace v PD - DR/09  
Repase interiérových dveří - dle specifikace v PD - DR/09  
Repase interiérových dveří - dle specifikace v PD - DR/09</t>
  </si>
  <si>
    <t>653</t>
  </si>
  <si>
    <t>76662DR10</t>
  </si>
  <si>
    <t>Repase interiérových dveří - dle specifikace v PD - DR/10</t>
  </si>
  <si>
    <t>dle navrhovaných úprav a všech požadavků v tabulce repasovaných dveří - DR/10 - včetně dopravy na dílnu a zpět 1 =1.000 [A] 
Celkem 1=1.000 [B]</t>
  </si>
  <si>
    <t>Repase interiérových dveří - dle specifikace v PD - DR/10Repase interiérových dveří - dle specifikace v PD - DR/10  
Repase interiérových dveří - dle specifikace v PD - DR/10  
Repase interiérových dveří - dle specifikace v PD - DR/10  
Repase interiérových dveří - dle specifikace v PD - DR/10</t>
  </si>
  <si>
    <t>654</t>
  </si>
  <si>
    <t>76662DR100</t>
  </si>
  <si>
    <t>Repase interiérových dveří - dle specifikace v PD - DR/100</t>
  </si>
  <si>
    <t>dle navrhovaných úprav a všech požadavků v tabulce repasovaných dveří - DR/100 1 =1.000 [A] 
Celkem 1=1.000 [B]</t>
  </si>
  <si>
    <t>Repase interiérových dveří - dle specifikace v PD - DR/100Repase interiérových dveří - dle specifikace v PD - DR/100  
Repase interiérových dveří - dle specifikace v PD - DR/100  
Repase interiérových dveří - dle specifikace v PD - DR/100  
Repase interiérových dveří - dle specifikace v PD - DR/100</t>
  </si>
  <si>
    <t>655</t>
  </si>
  <si>
    <t>76662DR101</t>
  </si>
  <si>
    <t>Repase interiérových dveří - dle specifikace v PD - DR/101</t>
  </si>
  <si>
    <t>dle navrhovaných úprav a všech požadavků v tabulce repasovaných dveří - DR/101 3 =3.000 [A] 
Celkem 3=3.000 [B]</t>
  </si>
  <si>
    <t>Repase interiérových dveří - dle specifikace v PD - DR/101Repase interiérových dveří - dle specifikace v PD - DR/101  
Repase interiérových dveří - dle specifikace v PD - DR/101  
Repase interiérových dveří - dle specifikace v PD - DR/101  
Repase interiérových dveří - dle specifikace v PD - DR/101</t>
  </si>
  <si>
    <t>656</t>
  </si>
  <si>
    <t>76662DR102</t>
  </si>
  <si>
    <t>Repase interiérových dveří - dle specifikace v PD - DR/102</t>
  </si>
  <si>
    <t>dle navrhovaných úprav a všech požadavků v tabulce repasovaných dveří - DR/102 2 =2.000 [A] 
Celkem 2=2.000 [B]</t>
  </si>
  <si>
    <t>Repase interiérových dveří - dle specifikace v PD - DR/102Repase interiérových dveří - dle specifikace v PD - DR/102  
Repase interiérových dveří - dle specifikace v PD - DR/102  
Repase interiérových dveří - dle specifikace v PD - DR/102  
Repase interiérových dveří - dle specifikace v PD - DR/102</t>
  </si>
  <si>
    <t>657</t>
  </si>
  <si>
    <t>76662DR103</t>
  </si>
  <si>
    <t>Repase interiérových dveří - dle specifikace v PD - DR/103</t>
  </si>
  <si>
    <t>dle navrhovaných úprav a všech požadavků v tabulce repasovaných dveří - DR/103 1 =1.000 [A] 
Celkem 1=1.000 [B]</t>
  </si>
  <si>
    <t>Repase interiérových dveří - dle specifikace v PD - DR/103Repase interiérových dveří - dle specifikace v PD - DR/103  
Repase interiérových dveří - dle specifikace v PD - DR/103  
Repase interiérových dveří - dle specifikace v PD - DR/103  
Repase interiérových dveří - dle specifikace v PD - DR/103</t>
  </si>
  <si>
    <t>658</t>
  </si>
  <si>
    <t>76662DR104</t>
  </si>
  <si>
    <t>Repase interiérových dveří - dle specifikace v PD - DR/104</t>
  </si>
  <si>
    <t>dle navrhovaných úprav a všech požadavků v tabulce repasovaných dveří - DR/104 1 =1.000 [A] 
Celkem 1=1.000 [B]</t>
  </si>
  <si>
    <t>Repase interiérových dveří - dle specifikace v PD - DR/104Repase interiérových dveří - dle specifikace v PD - DR/104  
Repase interiérových dveří - dle specifikace v PD - DR/104  
Repase interiérových dveří - dle specifikace v PD - DR/104  
Repase interiérových dveří - dle specifikace v PD - DR/104</t>
  </si>
  <si>
    <t>659</t>
  </si>
  <si>
    <t>76662DR105</t>
  </si>
  <si>
    <t>Repase interiérových dveří - dle specifikace v PD - DR/105</t>
  </si>
  <si>
    <t>dle navrhovaných úprav a všech požadavků v tabulce repasovaných dveří - DR/105 2 =2.000 [A] 
Celkem 2=2.000 [B]</t>
  </si>
  <si>
    <t>Repase interiérových dveří - dle specifikace v PD - DR/105Repase interiérových dveří - dle specifikace v PD - DR/105  
Repase interiérových dveří - dle specifikace v PD - DR/105  
Repase interiérových dveří - dle specifikace v PD - DR/105  
Repase interiérových dveří - dle specifikace v PD - DR/105</t>
  </si>
  <si>
    <t>660</t>
  </si>
  <si>
    <t>76662DR107</t>
  </si>
  <si>
    <t>Repase interiérových dveří - dle specifikace v PD - DR/107</t>
  </si>
  <si>
    <t>dle navrhovaných úprav a všech požadavků v tabulce repasovaných dveří - DR/107 2 =2.000 [A] 
Celkem 2=2.000 [B]</t>
  </si>
  <si>
    <t>Repase interiérových dveří - dle specifikace v PD - DR/107Repase interiérových dveří - dle specifikace v PD - DR/107  
Repase interiérových dveří - dle specifikace v PD - DR/107  
Repase interiérových dveří - dle specifikace v PD - DR/107  
Repase interiérových dveří - dle specifikace v PD - DR/107</t>
  </si>
  <si>
    <t>661</t>
  </si>
  <si>
    <t>76662DR108</t>
  </si>
  <si>
    <t>Repase dřevěné stěny - dle specifikace v PD - DR/108</t>
  </si>
  <si>
    <t>dle navrhovaných úprav a všech požadavků v tabulce repasovaných dveří - DR/108 - včetně dopravy na dílnu a zpět 1 =1.000 [A] 
Celkem 1=1.000 [B]</t>
  </si>
  <si>
    <t>Repase dřevěné stěny - dle specifikace v PD - DR/108Repase dřevěné stěny - dle specifikace v PD - DR/108  
Repase dřevěné stěny - dle specifikace v PD - DR/108  
Repase dřevěné stěny - dle specifikace v PD - DR/108  
Repase dřevěné stěny - dle specifikace v PD - DR/108</t>
  </si>
  <si>
    <t>662</t>
  </si>
  <si>
    <t>76662DR11</t>
  </si>
  <si>
    <t>Repase interiérových dveří - dle specifikace v PD - DR/11</t>
  </si>
  <si>
    <t>dle navrhovaných úprav a všech požadavků v tabulce repasovaných dveří - DR/11 - včetně dopravy na dílnu a zpět 1 =1.000 [A] 
Celkem 1=1.000 [B]</t>
  </si>
  <si>
    <t>Repase interiérových dveří - dle specifikace v PD - DR/11Repase interiérových dveří - dle specifikace v PD - DR/11  
Repase interiérových dveří - dle specifikace v PD - DR/11  
Repase interiérových dveří - dle specifikace v PD - DR/11  
Repase interiérových dveří - dle specifikace v PD - DR/11</t>
  </si>
  <si>
    <t>663</t>
  </si>
  <si>
    <t>76662DR110</t>
  </si>
  <si>
    <t>Repase interiérových dveří - dle specifikace v PD - DR/110</t>
  </si>
  <si>
    <t>dle navrhovaných úprav a všech požadavků v tabulce repasovaných dveří - DR/110 2 =2.000 [A] 
Celkem 2=2.000 [B]</t>
  </si>
  <si>
    <t>Repase interiérových dveří - dle specifikace v PD - DR/110Repase interiérových dveří - dle specifikace v PD - DR/110  
Repase interiérových dveří - dle specifikace v PD - DR/110  
Repase interiérových dveří - dle specifikace v PD - DR/110  
Repase interiérových dveří - dle specifikace v PD - DR/110</t>
  </si>
  <si>
    <t>664</t>
  </si>
  <si>
    <t>76662DR111</t>
  </si>
  <si>
    <t>Repase dvířek - dle specifikace v PD - DR/111</t>
  </si>
  <si>
    <t>dle navrhovaných úprav a všech požadavků v tabulce repasovaných dveří - DR/111 1 =1.000 [A] 
Celkem 1=1.000 [B]</t>
  </si>
  <si>
    <t>Repase dvířek - dle specifikace v PD - DR/111Repase dvířek - dle specifikace v PD - DR/111  
Repase dvířek - dle specifikace v PD - DR/111  
Repase dvířek - dle specifikace v PD - DR/111  
Repase dvířek - dle specifikace v PD - DR/111</t>
  </si>
  <si>
    <t>665</t>
  </si>
  <si>
    <t>76662DR114</t>
  </si>
  <si>
    <t>Repase dvířek - dle specifikace v PD - DR/114</t>
  </si>
  <si>
    <t>dle navrhovaných úprav a všech požadavků v tabulce repasovaných dveří - DR/114 1 =1.000 [A] 
Celkem 1=1.000 [B]</t>
  </si>
  <si>
    <t>Repase dvířek - dle specifikace v PD - DR/114Repase dvířek - dle specifikace v PD - DR/114  
Repase dvířek - dle specifikace v PD - DR/114  
Repase dvířek - dle specifikace v PD - DR/114  
Repase dvířek - dle specifikace v PD - DR/114</t>
  </si>
  <si>
    <t>666</t>
  </si>
  <si>
    <t>76662DR117</t>
  </si>
  <si>
    <t>Repase interiérových dveří - dle specifikace v PD - DR/117</t>
  </si>
  <si>
    <t>dle navrhovaných úprav a všech požadavků v tabulce repasovaných dveří - DR/117 1 =1.000 [A] 
Celkem 1=1.000 [B]</t>
  </si>
  <si>
    <t>Repase interiérových dveří - dle specifikace v PD - DR/117Repase interiérových dveří - dle specifikace v PD - DR/117  
Repase interiérových dveří - dle specifikace v PD - DR/117  
Repase interiérových dveří - dle specifikace v PD - DR/117  
Repase interiérových dveří - dle specifikace v PD - DR/117</t>
  </si>
  <si>
    <t>667</t>
  </si>
  <si>
    <t>76662DR119</t>
  </si>
  <si>
    <t>Repase interiérových dveří - dle specifikace v PD - DR/119</t>
  </si>
  <si>
    <t>dle navrhovaných úprav a všech požadavků v tabulce repasovaných dveří - DR/119 1 =1.000 [A] 
Celkem 1=1.000 [B]</t>
  </si>
  <si>
    <t>Repase interiérových dveří - dle specifikace v PD - DR/119Repase interiérových dveří - dle specifikace v PD - DR/119  
Repase interiérových dveří - dle specifikace v PD - DR/119  
Repase interiérových dveří - dle specifikace v PD - DR/119  
Repase interiérových dveří - dle specifikace v PD - DR/119</t>
  </si>
  <si>
    <t>668</t>
  </si>
  <si>
    <t>76662DR12</t>
  </si>
  <si>
    <t>Repase interiérových dveří - dle specifikace v PD - DR/12</t>
  </si>
  <si>
    <t>dle navrhovaných úprav a všech požadavků v tabulce repasovaných dveří - DR/12 - včetně dopravy na dílnu a zpět 2 =2.000 [A] 
Celkem 2=2.000 [B]</t>
  </si>
  <si>
    <t>Repase interiérových dveří - dle specifikace v PD - DR/12Repase interiérových dveří - dle specifikace v PD - DR/12  
Repase interiérových dveří - dle specifikace v PD - DR/12  
Repase interiérových dveří - dle specifikace v PD - DR/12  
Repase interiérových dveří - dle specifikace v PD - DR/12</t>
  </si>
  <si>
    <t>669</t>
  </si>
  <si>
    <t>76662DR122</t>
  </si>
  <si>
    <t>Repase interiérových dveří - dle specifikace v PD - DR/122</t>
  </si>
  <si>
    <t>dle navrhovaných úprav a všech požadavků v tabulce repasovaných dveří - DR/122 1 =1.000 [A] 
Celkem 1=1.000 [B]</t>
  </si>
  <si>
    <t>Repase interiérových dveří - dle specifikace v PD - DR/122Repase interiérových dveří - dle specifikace v PD - DR/122  
Repase interiérových dveří - dle specifikace v PD - DR/122  
Repase interiérových dveří - dle specifikace v PD - DR/122  
Repase interiérových dveří - dle specifikace v PD - DR/122</t>
  </si>
  <si>
    <t>670</t>
  </si>
  <si>
    <t>76662DR123</t>
  </si>
  <si>
    <t>Repase interiérových dveří - dle specifikace v PD - DR/123</t>
  </si>
  <si>
    <t>dle navrhovaných úprav a všech požadavků v tabulce repasovaných dveří - DR/123 2 =2.000 [A] 
Celkem 2=2.000 [B]</t>
  </si>
  <si>
    <t>Repase interiérových dveří - dle specifikace v PD - DR/123Repase interiérových dveří - dle specifikace v PD - DR/123  
Repase interiérových dveří - dle specifikace v PD - DR/123  
Repase interiérových dveří - dle specifikace v PD - DR/123  
Repase interiérových dveří - dle specifikace v PD - DR/123</t>
  </si>
  <si>
    <t>671</t>
  </si>
  <si>
    <t>76662DR126</t>
  </si>
  <si>
    <t>Repase interiérových dveří - dle specifikace v PD - DR/126</t>
  </si>
  <si>
    <t>dle navrhovaných úprav a všech požadavků v tabulce repasovaných dveří - DR/126 1 =1.000 [A] 
Celkem 1=1.000 [B]</t>
  </si>
  <si>
    <t>Repase interiérových dveří - dle specifikace v PD - DR/126Repase interiérových dveří - dle specifikace v PD - DR/126  
Repase interiérových dveří - dle specifikace v PD - DR/126  
Repase interiérových dveří - dle specifikace v PD - DR/126  
Repase interiérových dveří - dle specifikace v PD - DR/126</t>
  </si>
  <si>
    <t>672</t>
  </si>
  <si>
    <t>76662DR129</t>
  </si>
  <si>
    <t>Repase interiérových dveří - dle specifikace v PD - DR/129</t>
  </si>
  <si>
    <t>dle navrhovaných úprav a všech požadavků v tabulce repasovaných dveří - DR/129 5 =5.000 [A] 
Celkem 5=5.000 [B]</t>
  </si>
  <si>
    <t>Repase interiérových dveří - dle specifikace v PD - DR/129Repase interiérových dveří - dle specifikace v PD - DR/129  
Repase interiérových dveří - dle specifikace v PD - DR/129  
Repase interiérových dveří - dle specifikace v PD - DR/129  
Repase interiérových dveří - dle specifikace v PD - DR/129</t>
  </si>
  <si>
    <t>673</t>
  </si>
  <si>
    <t>76662DR13</t>
  </si>
  <si>
    <t>Repase interiérových dveří - dle specifikace v PD - DR/13</t>
  </si>
  <si>
    <t>dle navrhovaných úprav a všech požadavků v tabulce repasovaných dveří - DR/13 - včetně dopravy na dílnu a zpět 1 =1.000 [A] 
Celkem 1=1.000 [B]</t>
  </si>
  <si>
    <t>Repase interiérových dveří - dle specifikace v PD - DR/13Repase interiérových dveří - dle specifikace v PD - DR/13  
Repase interiérových dveří - dle specifikace v PD - DR/13  
Repase interiérových dveří - dle specifikace v PD - DR/13  
Repase interiérových dveří - dle specifikace v PD - DR/13</t>
  </si>
  <si>
    <t>674</t>
  </si>
  <si>
    <t>76662DR130</t>
  </si>
  <si>
    <t>Repase interiérových dveří - dle specifikace v PD - DR/130</t>
  </si>
  <si>
    <t>dle navrhovaných úprav a všech požadavků v tabulce repasovaných dveří - DR/130 1 =1.000 [A] 
Celkem 1=1.000 [B]</t>
  </si>
  <si>
    <t>Repase interiérových dveří - dle specifikace v PD - DR/130Repase interiérových dveří - dle specifikace v PD - DR/130  
Repase interiérových dveří - dle specifikace v PD - DR/130  
Repase interiérových dveří - dle specifikace v PD - DR/130  
Repase interiérových dveří - dle specifikace v PD - DR/130</t>
  </si>
  <si>
    <t>675</t>
  </si>
  <si>
    <t>76662DR131</t>
  </si>
  <si>
    <t>Repase interiérových dveří - dle specifikace v PD - DR/131</t>
  </si>
  <si>
    <t>dle navrhovaných úprav a všech požadavků v tabulce repasovaných dveří - DR/131 1 =1.000 [A] 
Celkem 1=1.000 [B]</t>
  </si>
  <si>
    <t>Repase interiérových dveří - dle specifikace v PD - DR/131Repase interiérových dveří - dle specifikace v PD - DR/131  
Repase interiérových dveří - dle specifikace v PD - DR/131  
Repase interiérových dveří - dle specifikace v PD - DR/131  
Repase interiérových dveří - dle specifikace v PD - DR/131</t>
  </si>
  <si>
    <t>676</t>
  </si>
  <si>
    <t>76662DR132</t>
  </si>
  <si>
    <t>Repase interiérových dveří - dle specifikace v PD - DR/132</t>
  </si>
  <si>
    <t>dle navrhovaných úprav a všech požadavků v tabulce repasovaných dveří - DR/132 2 =2.000 [A] 
Celkem 2=2.000 [B]</t>
  </si>
  <si>
    <t>Repase interiérových dveří - dle specifikace v PD - DR/132Repase interiérových dveří - dle specifikace v PD - DR/132  
Repase interiérových dveří - dle specifikace v PD - DR/132  
Repase interiérových dveří - dle specifikace v PD - DR/132  
Repase interiérových dveří - dle specifikace v PD - DR/132</t>
  </si>
  <si>
    <t>677</t>
  </si>
  <si>
    <t>76662DR135</t>
  </si>
  <si>
    <t>Repase interiérových dveří - dle specifikace v PD - DR/135</t>
  </si>
  <si>
    <t>dle navrhovaných úprav a všech požadavků v tabulce repasovaných dveří - DR/135 2 =2.000 [A] 
Celkem 2=2.000 [B]</t>
  </si>
  <si>
    <t>Repase interiérových dveří - dle specifikace v PD - DR/135Repase interiérových dveří - dle specifikace v PD - DR/135  
Repase interiérových dveří - dle specifikace v PD - DR/135  
Repase interiérových dveří - dle specifikace v PD - DR/135  
Repase interiérových dveří - dle specifikace v PD - DR/135</t>
  </si>
  <si>
    <t>678</t>
  </si>
  <si>
    <t>76662DR136</t>
  </si>
  <si>
    <t>Repase interiérových dveří - dle specifikace v PD - DR/136</t>
  </si>
  <si>
    <t>dle navrhovaných úprav a všech požadavků v tabulce repasovaných dveří - DR/136 12 =12.000 [A] 
Celkem 12=12.000 [B]</t>
  </si>
  <si>
    <t>Repase interiérových dveří - dle specifikace v PD - DR/136Repase interiérových dveří - dle specifikace v PD - DR/136  
Repase interiérových dveří - dle specifikace v PD - DR/136  
Repase interiérových dveří - dle specifikace v PD - DR/136  
Repase interiérových dveří - dle specifikace v PD - DR/136</t>
  </si>
  <si>
    <t>679</t>
  </si>
  <si>
    <t>76662DR137</t>
  </si>
  <si>
    <t>Repase interiérových dveří - dle specifikace v PD - DR/137</t>
  </si>
  <si>
    <t>dle navrhovaných úprav a všech požadavků v tabulce repasovaných dveří - DR/137 3 =3.000 [A] 
Celkem 3=3.000 [B]</t>
  </si>
  <si>
    <t>Repase interiérových dveří - dle specifikace v PD - DR/137Repase interiérových dveří - dle specifikace v PD - DR/137  
Repase interiérových dveří - dle specifikace v PD - DR/137  
Repase interiérových dveří - dle specifikace v PD - DR/137  
Repase interiérových dveří - dle specifikace v PD - DR/137</t>
  </si>
  <si>
    <t>680</t>
  </si>
  <si>
    <t>76662DR138</t>
  </si>
  <si>
    <t>Repase interiérových dveří - dle specifikace v PD - DR/138</t>
  </si>
  <si>
    <t>dle navrhovaných úprav a všech požadavků v tabulce repasovaných dveří - DR/138 1 =1.000 [A] 
Celkem 1=1.000 [B]</t>
  </si>
  <si>
    <t>Repase interiérových dveří - dle specifikace v PD - DR/138Repase interiérových dveří - dle specifikace v PD - DR/138  
Repase interiérových dveří - dle specifikace v PD - DR/138  
Repase interiérových dveří - dle specifikace v PD - DR/138  
Repase interiérových dveří - dle specifikace v PD - DR/138</t>
  </si>
  <si>
    <t>681</t>
  </si>
  <si>
    <t>76662DR139</t>
  </si>
  <si>
    <t>Repase interiérových dveří - dle specifikace v PD - DR/139</t>
  </si>
  <si>
    <t>dle navrhovaných úprav a všech požadavků v tabulce repasovaných dveří - DR/139 1 =1.000 [A] 
Celkem 1=1.000 [B]</t>
  </si>
  <si>
    <t>Repase interiérových dveří - dle specifikace v PD - DR/139Repase interiérových dveří - dle specifikace v PD - DR/139  
Repase interiérových dveří - dle specifikace v PD - DR/139  
Repase interiérových dveří - dle specifikace v PD - DR/139  
Repase interiérových dveří - dle specifikace v PD - DR/139</t>
  </si>
  <si>
    <t>682</t>
  </si>
  <si>
    <t>76662DR14</t>
  </si>
  <si>
    <t>Repase interiérových dveří - dle specifikace v PD - DR/14</t>
  </si>
  <si>
    <t>dle navrhovaných úprav a všech požadavků v tabulce repasovaných dveří - DR/14 - včetně dopravy na dílnu a zpět 2 =2.000 [A] 
Celkem 2=2.000 [B]</t>
  </si>
  <si>
    <t>Repase interiérových dveří - dle specifikace v PD - DR/14Repase interiérových dveří - dle specifikace v PD - DR/14  
Repase interiérových dveří - dle specifikace v PD - DR/14  
Repase interiérových dveří - dle specifikace v PD - DR/14  
Repase interiérových dveří - dle specifikace v PD - DR/14</t>
  </si>
  <si>
    <t>683</t>
  </si>
  <si>
    <t>76662DR140</t>
  </si>
  <si>
    <t>Repase interiérových dveří - dle specifikace v PD - DR/140</t>
  </si>
  <si>
    <t>dle navrhovaných úprav a všech požadavků v tabulce repasovaných dveří - DR/140 1 =1.000 [A] 
Celkem 1=1.000 [B]</t>
  </si>
  <si>
    <t>Repase interiérových dveří - dle specifikace v PD - DR/140Repase interiérových dveří - dle specifikace v PD - DR/140  
Repase interiérových dveří - dle specifikace v PD - DR/140  
Repase interiérových dveří - dle specifikace v PD - DR/140  
Repase interiérových dveří - dle specifikace v PD - DR/140</t>
  </si>
  <si>
    <t>684</t>
  </si>
  <si>
    <t>76662DR141</t>
  </si>
  <si>
    <t>Repase interiérových dveří - dle specifikace v PD - DR/141</t>
  </si>
  <si>
    <t>dle navrhovaných úprav a všech požadavků v tabulce repasovaných dveří - DR/141 1 =1.000 [A] 
Celkem 1=1.000 [B]</t>
  </si>
  <si>
    <t>Repase interiérových dveří - dle specifikace v PD - DR/141Repase interiérových dveří - dle specifikace v PD - DR/141  
Repase interiérových dveří - dle specifikace v PD - DR/141  
Repase interiérových dveří - dle specifikace v PD - DR/141  
Repase interiérových dveří - dle specifikace v PD - DR/141</t>
  </si>
  <si>
    <t>685</t>
  </si>
  <si>
    <t>76662DR142</t>
  </si>
  <si>
    <t>Repase interiérových dveří - dle specifikace v PD - DR/142</t>
  </si>
  <si>
    <t>dle navrhovaných úprav a všech požadavků v tabulce repasovaných dveří - DR/142 2 =2.000 [A] 
Celkem 2=2.000 [B]</t>
  </si>
  <si>
    <t>Repase interiérových dveří - dle specifikace v PD - DR/142Repase interiérových dveří - dle specifikace v PD - DR/142  
Repase interiérových dveří - dle specifikace v PD - DR/142  
Repase interiérových dveří - dle specifikace v PD - DR/142  
Repase interiérových dveří - dle specifikace v PD - DR/142</t>
  </si>
  <si>
    <t>686</t>
  </si>
  <si>
    <t>76662DR143</t>
  </si>
  <si>
    <t>Repase interiérových dveří - dle specifikace v PD - DR/143</t>
  </si>
  <si>
    <t>dle navrhovaných úprav a všech požadavků v tabulce repasovaných dveří - DR/143 1 =1.000 [A] 
Celkem 1=1.000 [B]</t>
  </si>
  <si>
    <t>Repase interiérových dveří - dle specifikace v PD - DR/143Repase interiérových dveří - dle specifikace v PD - DR/143  
Repase interiérových dveří - dle specifikace v PD - DR/143  
Repase interiérových dveří - dle specifikace v PD - DR/143  
Repase interiérových dveří - dle specifikace v PD - DR/143</t>
  </si>
  <si>
    <t>687</t>
  </si>
  <si>
    <t>76662DR145</t>
  </si>
  <si>
    <t>Repase interiérových dveří - dle specifikace v PD - DR/145</t>
  </si>
  <si>
    <t>dle navrhovaných úprav a všech požadavků v tabulce repasovaných dveří - DR/145 1 =1.000 [A] 
Celkem 1=1.000 [B]</t>
  </si>
  <si>
    <t>Repase interiérových dveří - dle specifikace v PD - DR/145Repase interiérových dveří - dle specifikace v PD - DR/145  
Repase interiérových dveří - dle specifikace v PD - DR/145  
Repase interiérových dveří - dle specifikace v PD - DR/145  
Repase interiérových dveří - dle specifikace v PD - DR/145</t>
  </si>
  <si>
    <t>688</t>
  </si>
  <si>
    <t>76662DR146</t>
  </si>
  <si>
    <t>Repase interiérových dveří - dle specifikace v PD - DR/146</t>
  </si>
  <si>
    <t>dle navrhovaných úprav a všech požadavků v tabulce repasovaných dveří - DR/146 1 =1.000 [A] 
Celkem 1=1.000 [B]</t>
  </si>
  <si>
    <t>Repase interiérových dveří - dle specifikace v PD - DR/146Repase interiérových dveří - dle specifikace v PD - DR/146  
Repase interiérových dveří - dle specifikace v PD - DR/146  
Repase interiérových dveří - dle specifikace v PD - DR/146  
Repase interiérových dveří - dle specifikace v PD - DR/146</t>
  </si>
  <si>
    <t>689</t>
  </si>
  <si>
    <t>76662DR147</t>
  </si>
  <si>
    <t>Repase interiérových dveří - dle specifikace v PD - DR/147</t>
  </si>
  <si>
    <t>dle navrhovaných úprav a všech požadavků v tabulce repasovaných dveří - DR/147 1 =1.000 [A] 
Celkem 1=1.000 [B]</t>
  </si>
  <si>
    <t>Repase interiérových dveří - dle specifikace v PD - DR/147Repase interiérových dveří - dle specifikace v PD - DR/147  
Repase interiérových dveří - dle specifikace v PD - DR/147  
Repase interiérových dveří - dle specifikace v PD - DR/147  
Repase interiérových dveří - dle specifikace v PD - DR/147</t>
  </si>
  <si>
    <t>690</t>
  </si>
  <si>
    <t>76662DR149</t>
  </si>
  <si>
    <t>Repase interiérových dveří - dle specifikace v PD - DR/149</t>
  </si>
  <si>
    <t>dle navrhovaných úprav a všech požadavků v tabulce repasovaných dveří - DR/149 2 =2.000 [A] 
Celkem 2=2.000 [B]</t>
  </si>
  <si>
    <t>Repase interiérových dveří - dle specifikace v PD - DR/149Repase interiérových dveří - dle specifikace v PD - DR/149  
Repase interiérových dveří - dle specifikace v PD - DR/149  
Repase interiérových dveří - dle specifikace v PD - DR/149  
Repase interiérových dveří - dle specifikace v PD - DR/149</t>
  </si>
  <si>
    <t>691</t>
  </si>
  <si>
    <t>76662DR15</t>
  </si>
  <si>
    <t>Repase interiérových dveří - dle specifikace v PD - DR/15</t>
  </si>
  <si>
    <t>dle navrhovaných úprav a všech požadavků v tabulce repasovaných dveří - DR/15 - včetně dopravy na dílnu a zpět 1 =1.000 [A] 
Celkem 1=1.000 [B]</t>
  </si>
  <si>
    <t>Repase interiérových dveří - dle specifikace v PD - DR/15Repase interiérových dveří - dle specifikace v PD - DR/15  
Repase interiérových dveří - dle specifikace v PD - DR/15  
Repase interiérových dveří - dle specifikace v PD - DR/15  
Repase interiérových dveří - dle specifikace v PD - DR/15</t>
  </si>
  <si>
    <t>692</t>
  </si>
  <si>
    <t>76662DR150</t>
  </si>
  <si>
    <t>Repase interiérových dveří - dle specifikace v PD - DR/150</t>
  </si>
  <si>
    <t>dle navrhovaných úprav a všech požadavků v tabulce repasovaných dveří - DR/150 1 =1.000 [A] 
Celkem 1=1.000 [B]</t>
  </si>
  <si>
    <t>Repase interiérových dveří - dle specifikace v PD - DR/150Repase interiérových dveří - dle specifikace v PD - DR/150  
Repase interiérových dveří - dle specifikace v PD - DR/150  
Repase interiérových dveří - dle specifikace v PD - DR/150  
Repase interiérových dveří - dle specifikace v PD - DR/150</t>
  </si>
  <si>
    <t>693</t>
  </si>
  <si>
    <t>76662DR152</t>
  </si>
  <si>
    <t>Repase interiérových dveří - dle specifikace v PD - DR/152</t>
  </si>
  <si>
    <t>dle navrhovaných úprav a všech požadavků v tabulce repasovaných dveří - DR/152 1 =1.000 [A] 
Celkem 1=1.000 [B]</t>
  </si>
  <si>
    <t>Repase interiérových dveří - dle specifikace v PD - DR/152Repase interiérových dveří - dle specifikace v PD - DR/152  
Repase interiérových dveří - dle specifikace v PD - DR/152  
Repase interiérových dveří - dle specifikace v PD - DR/152  
Repase interiérových dveří - dle specifikace v PD - DR/152</t>
  </si>
  <si>
    <t>694</t>
  </si>
  <si>
    <t>76662DR153</t>
  </si>
  <si>
    <t>Repase interiérových dveří - dle specifikace v PD - DR/153</t>
  </si>
  <si>
    <t>dle navrhovaných úprav a všech požadavků v tabulce repasovaných dveří - DR/153 4 =4.000 [A] 
Celkem 4=4.000 [B]</t>
  </si>
  <si>
    <t>Repase interiérových dveří - dle specifikace v PD - DR/153Repase interiérových dveří - dle specifikace v PD - DR/153  
Repase interiérových dveří - dle specifikace v PD - DR/153  
Repase interiérových dveří - dle specifikace v PD - DR/153  
Repase interiérových dveří - dle specifikace v PD - DR/153</t>
  </si>
  <si>
    <t>695</t>
  </si>
  <si>
    <t>76662DR154</t>
  </si>
  <si>
    <t>Repase interiérových dveří - dle specifikace v PD - DR/154</t>
  </si>
  <si>
    <t>dle navrhovaných úprav a všech požadavků v tabulce repasovaných dveří - DR/154 1 =1.000 [A] 
Celkem 1=1.000 [B]</t>
  </si>
  <si>
    <t>Repase interiérových dveří - dle specifikace v PD - DR/154Repase interiérových dveří - dle specifikace v PD - DR/154  
Repase interiérových dveří - dle specifikace v PD - DR/154  
Repase interiérových dveří - dle specifikace v PD - DR/154  
Repase interiérových dveří - dle specifikace v PD - DR/154</t>
  </si>
  <si>
    <t>696</t>
  </si>
  <si>
    <t>76662DR155</t>
  </si>
  <si>
    <t>Repase interiérových dveří - dle specifikace v PD - DR/155</t>
  </si>
  <si>
    <t>dle navrhovaných úprav a všech požadavků v tabulce repasovaných dveří - DR/155 1 =1.000 [A] 
Celkem 1=1.000 [B]</t>
  </si>
  <si>
    <t>Repase interiérových dveří - dle specifikace v PD - DR/155Repase interiérových dveří - dle specifikace v PD - DR/155  
Repase interiérových dveří - dle specifikace v PD - DR/155  
Repase interiérových dveří - dle specifikace v PD - DR/155  
Repase interiérových dveří - dle specifikace v PD - DR/155</t>
  </si>
  <si>
    <t>697</t>
  </si>
  <si>
    <t>76662DR156</t>
  </si>
  <si>
    <t>Repase interiérových dveří - dle specifikace v PD - DR/156</t>
  </si>
  <si>
    <t>dle navrhovaných úprav a všech požadavků v tabulce repasovaných dveří - DR/156 1 =1.000 [A] 
Celkem 1=1.000 [B]</t>
  </si>
  <si>
    <t>Repase interiérových dveří - dle specifikace v PD - DR/156Repase interiérových dveří - dle specifikace v PD - DR/156  
Repase interiérových dveří - dle specifikace v PD - DR/156  
Repase interiérových dveří - dle specifikace v PD - DR/156  
Repase interiérových dveří - dle specifikace v PD - DR/156</t>
  </si>
  <si>
    <t>698</t>
  </si>
  <si>
    <t>76662DR16</t>
  </si>
  <si>
    <t>Repase interiérových dveří - dle specifikace v PD - DR/16</t>
  </si>
  <si>
    <t>dle navrhovaných úprav a všech požadavků v tabulce repasovaných dveří - DR/16 - včetně dopravy na dílnu a zpět 1 =1.000 [A] 
Celkem 1=1.000 [B]</t>
  </si>
  <si>
    <t>Repase interiérových dveří - dle specifikace v PD - DR/16Repase interiérových dveří - dle specifikace v PD - DR/16  
Repase interiérových dveří - dle specifikace v PD - DR/16  
Repase interiérových dveří - dle specifikace v PD - DR/16  
Repase interiérových dveří - dle specifikace v PD - DR/16</t>
  </si>
  <si>
    <t>699</t>
  </si>
  <si>
    <t>76662DR17</t>
  </si>
  <si>
    <t>Repase interiérových dveří - dle specifikace v PD - DR/17</t>
  </si>
  <si>
    <t>dle navrhovaných úprav a všech požadavků v tabulce repasovaných dveří - DR/17 - včetně dopravy na dílnu a zpět 1 =1.000 [A] 
Celkem 1=1.000 [B]</t>
  </si>
  <si>
    <t>Repase interiérových dveří - dle specifikace v PD - DR/17Repase interiérových dveří - dle specifikace v PD - DR/17  
Repase interiérových dveří - dle specifikace v PD - DR/17  
Repase interiérových dveří - dle specifikace v PD - DR/17  
Repase interiérových dveří - dle specifikace v PD - DR/17</t>
  </si>
  <si>
    <t>700</t>
  </si>
  <si>
    <t>76662DR18</t>
  </si>
  <si>
    <t>Repase interiérových dveří - dle specifikace v PD - DR/18</t>
  </si>
  <si>
    <t>dle navrhovaných úprav a všech požadavků v tabulce repasovaných dveří - DR/18 - včetně dopravy na dílnu a zpět 1 =1.000 [A] 
Celkem 1=1.000 [B]</t>
  </si>
  <si>
    <t>Repase interiérových dveří - dle specifikace v PD - DR/18Repase interiérových dveří - dle specifikace v PD - DR/18  
Repase interiérových dveří - dle specifikace v PD - DR/18  
Repase interiérových dveří - dle specifikace v PD - DR/18  
Repase interiérových dveří - dle specifikace v PD - DR/18</t>
  </si>
  <si>
    <t>701</t>
  </si>
  <si>
    <t>76662DR19</t>
  </si>
  <si>
    <t>Repase interiérových dveří - dle specifikace v PD - DR/19</t>
  </si>
  <si>
    <t>dle navrhovaných úprav a všech požadavků v tabulce repasovaných dveří - DR/19 - včetně dopravy na dílnu a zpět 1 =1.000 [A] 
Celkem 1=1.000 [B]</t>
  </si>
  <si>
    <t>Repase interiérových dveří - dle specifikace v PD - DR/19Repase interiérových dveří - dle specifikace v PD - DR/19  
Repase interiérových dveří - dle specifikace v PD - DR/19  
Repase interiérových dveří - dle specifikace v PD - DR/19  
Repase interiérových dveří - dle specifikace v PD - DR/19</t>
  </si>
  <si>
    <t>702</t>
  </si>
  <si>
    <t>76662DR20</t>
  </si>
  <si>
    <t>Repase interiérových dveří - dle specifikace v PD - DR/20</t>
  </si>
  <si>
    <t>dle navrhovaných úprav a všech požadavků v tabulce repasovaných dveří - DR/20 - včetně dopravy na dílnu a zpět 1 =1.000 [A] 
Celkem 1=1.000 [B]</t>
  </si>
  <si>
    <t>Repase interiérových dveří - dle specifikace v PD - DR/20Repase interiérových dveří - dle specifikace v PD - DR/20  
Repase interiérových dveří - dle specifikace v PD - DR/20  
Repase interiérových dveří - dle specifikace v PD - DR/20  
Repase interiérových dveří - dle specifikace v PD - DR/20</t>
  </si>
  <si>
    <t>703</t>
  </si>
  <si>
    <t>76662DR21</t>
  </si>
  <si>
    <t>Repase interiérových dveří - dle specifikace v PD - DR/21</t>
  </si>
  <si>
    <t>dle navrhovaných úprav a všech požadavků v tabulce repasovaných dveří - DR/21 - včetně dopravy na dílnu a zpět 1 =1.000 [A] 
Celkem 1=1.000 [B]</t>
  </si>
  <si>
    <t>Repase interiérových dveří - dle specifikace v PD - DR/21Repase interiérových dveří - dle specifikace v PD - DR/21  
Repase interiérových dveří - dle specifikace v PD - DR/21  
Repase interiérových dveří - dle specifikace v PD - DR/21  
Repase interiérových dveří - dle specifikace v PD - DR/21</t>
  </si>
  <si>
    <t>704</t>
  </si>
  <si>
    <t>76662DR22</t>
  </si>
  <si>
    <t>Repase interiérových dveří - dle specifikace v PD - DR/22</t>
  </si>
  <si>
    <t>dle navrhovaných úprav a všech požadavků v tabulce repasovaných dveří - DR/22 - včetně dopravy na dílnu a zpět 1 =1.000 [A] 
Celkem 1=1.000 [B]</t>
  </si>
  <si>
    <t>Repase interiérových dveří - dle specifikace v PD - DR/22Repase interiérových dveří - dle specifikace v PD - DR/22  
Repase interiérových dveří - dle specifikace v PD - DR/22  
Repase interiérových dveří - dle specifikace v PD - DR/22  
Repase interiérových dveří - dle specifikace v PD - DR/22</t>
  </si>
  <si>
    <t>705</t>
  </si>
  <si>
    <t>76662DR23</t>
  </si>
  <si>
    <t>Repase interiérových dveří - dle specifikace v PD - DR/23</t>
  </si>
  <si>
    <t>dle navrhovaných úprav a všech požadavků v tabulce repasovaných dveří - DR/23 - včetně dopravy na dílnu a zpět 1 =1.000 [A] 
Celkem 1=1.000 [B]</t>
  </si>
  <si>
    <t>Repase interiérových dveří - dle specifikace v PD - DR/23Repase interiérových dveří - dle specifikace v PD - DR/23  
Repase interiérových dveří - dle specifikace v PD - DR/23  
Repase interiérových dveří - dle specifikace v PD - DR/23  
Repase interiérových dveří - dle specifikace v PD - DR/23</t>
  </si>
  <si>
    <t>706</t>
  </si>
  <si>
    <t>76662DR24</t>
  </si>
  <si>
    <t>Repase interiérových dveří - dle specifikace v PD - DR/24</t>
  </si>
  <si>
    <t>dle navrhovaných úprav a všech požadavků v tabulce repasovaných dveří - DR/24 - včetně dopravy na dílnu a zpět 1 =1.000 [A] 
Celkem 1=1.000 [B]</t>
  </si>
  <si>
    <t>Repase interiérových dveří - dle specifikace v PD - DR/24Repase interiérových dveří - dle specifikace v PD - DR/24  
Repase interiérových dveří - dle specifikace v PD - DR/24  
Repase interiérových dveří - dle specifikace v PD - DR/24  
Repase interiérových dveří - dle specifikace v PD - DR/24</t>
  </si>
  <si>
    <t>707</t>
  </si>
  <si>
    <t>76662DR25</t>
  </si>
  <si>
    <t>Repase interiérových dveří - dle specifikace v PD - DR/25</t>
  </si>
  <si>
    <t>dle navrhovaných úprav a všech požadavků v tabulce repasovaných dveří - DR/25 - včetně dopravy na dílnu a zpět 1 =1.000 [A] 
Celkem 1=1.000 [B]</t>
  </si>
  <si>
    <t>Repase interiérových dveří - dle specifikace v PD - DR/25Repase interiérových dveří - dle specifikace v PD - DR/25  
Repase interiérových dveří - dle specifikace v PD - DR/25  
Repase interiérových dveří - dle specifikace v PD - DR/25  
Repase interiérových dveří - dle specifikace v PD - DR/25</t>
  </si>
  <si>
    <t>708</t>
  </si>
  <si>
    <t>76662DR26</t>
  </si>
  <si>
    <t>Repase interiérových dveří - dle specifikace v PD - DR/26</t>
  </si>
  <si>
    <t>dle navrhovaných úprav a všech požadavků v tabulce repasovaných dveří - DR/26 - včetně dopravy na dílnu a zpět 4 =4.000 [A] 
Celkem 4=4.000 [B]</t>
  </si>
  <si>
    <t>Repase interiérových dveří - dle specifikace v PD - DR/26Repase interiérových dveří - dle specifikace v PD - DR/26  
Repase interiérových dveří - dle specifikace v PD - DR/26  
Repase interiérových dveří - dle specifikace v PD - DR/26  
Repase interiérových dveří - dle specifikace v PD - DR/26</t>
  </si>
  <si>
    <t>709</t>
  </si>
  <si>
    <t>76662DR27</t>
  </si>
  <si>
    <t>Repase dřevěné stěny - dle specifikace v PD - DR/27</t>
  </si>
  <si>
    <t>dle navrhovaných úprav a všech požadavků v tabulce repasovaných dveří - DR/27 - včetně dopravy na dílnu a zpět 1 =1.000 [A] 
Celkem 1=1.000 [B]</t>
  </si>
  <si>
    <t>Repase dřevěné stěny - dle specifikace v PD - DR/27Repase dřevěné stěny - dle specifikace v PD - DR/27  
Repase dřevěné stěny - dle specifikace v PD - DR/27  
Repase dřevěné stěny - dle specifikace v PD - DR/27  
Repase dřevěné stěny - dle specifikace v PD - DR/27</t>
  </si>
  <si>
    <t>710</t>
  </si>
  <si>
    <t>76662DR28</t>
  </si>
  <si>
    <t>Repase dřevěné stěny - dle specifikace v PD - DR/28</t>
  </si>
  <si>
    <t>dle navrhovaných úprav a všech požadavků v tabulce repasovaných dveří - DR/28 - včetně dopravy na dílnu a zpět 1 =1.000 [A] 
Celkem 1=1.000 [B]</t>
  </si>
  <si>
    <t>Repase dřevěné stěny - dle specifikace v PD - DR/28Repase dřevěné stěny - dle specifikace v PD - DR/28  
Repase dřevěné stěny - dle specifikace v PD - DR/28  
Repase dřevěné stěny - dle specifikace v PD - DR/28  
Repase dřevěné stěny - dle specifikace v PD - DR/28</t>
  </si>
  <si>
    <t>76662DR29</t>
  </si>
  <si>
    <t>Repase interiérových dveří - dle specifikace v PD - DR/29</t>
  </si>
  <si>
    <t>dle navrhovaných úprav a všech požadavků v tabulce repasovaných dveří - DR/29 1 =1.000 [A] 
Celkem 1=1.000 [B]</t>
  </si>
  <si>
    <t>Repase interiérových dveří - dle specifikace v PD - DR/29Repase interiérových dveří - dle specifikace v PD - DR/29  
Repase interiérových dveří - dle specifikace v PD - DR/29  
Repase interiérových dveří - dle specifikace v PD - DR/29  
Repase interiérových dveří - dle specifikace v PD - DR/29</t>
  </si>
  <si>
    <t>712</t>
  </si>
  <si>
    <t>76662DR30</t>
  </si>
  <si>
    <t>Repase interiérových dveří - dle specifikace v PD - DR/30</t>
  </si>
  <si>
    <t>dle navrhovaných úprav a všech požadavků v tabulce repasovaných dveří - DR/30 1 =1.000 [A] 
Celkem 1=1.000 [B]</t>
  </si>
  <si>
    <t>Repase interiérových dveří - dle specifikace v PD - DR/30Repase interiérových dveří - dle specifikace v PD - DR/30  
Repase interiérových dveří - dle specifikace v PD - DR/30  
Repase interiérových dveří - dle specifikace v PD - DR/30  
Repase interiérových dveří - dle specifikace v PD - DR/30</t>
  </si>
  <si>
    <t>76662DR32</t>
  </si>
  <si>
    <t>Repase interiérových dveří - dle specifikace v PD - DR/32</t>
  </si>
  <si>
    <t>dle navrhovaných úprav a všech požadavků v tabulce repasovaných dveří - DR/32 1 =1.000 [A] 
Celkem 1=1.000 [B]</t>
  </si>
  <si>
    <t>Repase interiérových dveří - dle specifikace v PD - DR/32Repase interiérových dveří - dle specifikace v PD - DR/32  
Repase interiérových dveří - dle specifikace v PD - DR/32  
Repase interiérových dveří - dle specifikace v PD - DR/32  
Repase interiérových dveří - dle specifikace v PD - DR/32</t>
  </si>
  <si>
    <t>714</t>
  </si>
  <si>
    <t>76662DR33</t>
  </si>
  <si>
    <t>Repase interiérových dveří - dle specifikace v PD - DR/33</t>
  </si>
  <si>
    <t>dle navrhovaných úprav a všech požadavků v tabulce repasovaných dveří - DR/33 2 =2.000 [A] 
Celkem 2=2.000 [B]</t>
  </si>
  <si>
    <t>Repase interiérových dveří - dle specifikace v PD - DR/33Repase interiérových dveří - dle specifikace v PD - DR/33  
Repase interiérových dveří - dle specifikace v PD - DR/33  
Repase interiérových dveří - dle specifikace v PD - DR/33  
Repase interiérových dveří - dle specifikace v PD - DR/33</t>
  </si>
  <si>
    <t>715</t>
  </si>
  <si>
    <t>76662DR34</t>
  </si>
  <si>
    <t>Repase interiérových dveří - dle specifikace v PD - DR/34</t>
  </si>
  <si>
    <t>dle navrhovaných úprav a všech požadavků v tabulce repasovaných dveří - DR/34 1 =1.000 [A] 
Celkem 1=1.000 [B]</t>
  </si>
  <si>
    <t>Repase interiérových dveří - dle specifikace v PD - DR/34Repase interiérových dveří - dle specifikace v PD - DR/34  
Repase interiérových dveří - dle specifikace v PD - DR/34  
Repase interiérových dveří - dle specifikace v PD - DR/34  
Repase interiérových dveří - dle specifikace v PD - DR/34</t>
  </si>
  <si>
    <t>716</t>
  </si>
  <si>
    <t>76662DR35</t>
  </si>
  <si>
    <t>Repase interiérových dveří - dle specifikace v PD - DR/35</t>
  </si>
  <si>
    <t>dle navrhovaných úprav a všech požadavků v tabulce repasovaných dveří - DR/35 1 =1.000 [A] 
Celkem 1=1.000 [B]</t>
  </si>
  <si>
    <t>Repase interiérových dveří - dle specifikace v PD - DR/35Repase interiérových dveří - dle specifikace v PD - DR/35  
Repase interiérových dveří - dle specifikace v PD - DR/35  
Repase interiérových dveří - dle specifikace v PD - DR/35  
Repase interiérových dveří - dle specifikace v PD - DR/35</t>
  </si>
  <si>
    <t>717</t>
  </si>
  <si>
    <t>76662DR36</t>
  </si>
  <si>
    <t>Repase interiérových dveří - dle specifikace v PD - DR/36</t>
  </si>
  <si>
    <t>dle navrhovaných úprav a všech požadavků v tabulce repasovaných dveří - DR/36 1 =1.000 [A] 
Celkem 1=1.000 [B]</t>
  </si>
  <si>
    <t>Repase interiérových dveří - dle specifikace v PD - DR/36Repase interiérových dveří - dle specifikace v PD - DR/36  
Repase interiérových dveří - dle specifikace v PD - DR/36  
Repase interiérových dveří - dle specifikace v PD - DR/36  
Repase interiérových dveří - dle specifikace v PD - DR/36</t>
  </si>
  <si>
    <t>718</t>
  </si>
  <si>
    <t>76662DR37</t>
  </si>
  <si>
    <t>Repase interiérových dveří - dle specifikace v PD - DR/37</t>
  </si>
  <si>
    <t>dle navrhovaných úprav a všech požadavků v tabulce repasovaných dveří - DR/37 - včetně dopravy na dílnu a zpět 2 =2.000 [A] 
Celkem 2=2.000 [B]</t>
  </si>
  <si>
    <t>Repase interiérových dveří - dle specifikace v PD - DR/37Repase interiérových dveří - dle specifikace v PD - DR/37  
Repase interiérových dveří - dle specifikace v PD - DR/37  
Repase interiérových dveří - dle specifikace v PD - DR/37  
Repase interiérových dveří - dle specifikace v PD - DR/37</t>
  </si>
  <si>
    <t>719</t>
  </si>
  <si>
    <t>76662DR44</t>
  </si>
  <si>
    <t>Repase interiérových dveří - dle specifikace v PD - DR/44</t>
  </si>
  <si>
    <t>dle navrhovaných úprav a všech požadavků v tabulce repasovaných dveří - DR/44 2 =2.000 [A] 
Celkem 2=2.000 [B]</t>
  </si>
  <si>
    <t>Repase interiérových dveří - dle specifikace v PD - DR/44Repase interiérových dveří - dle specifikace v PD - DR/44  
Repase interiérových dveří - dle specifikace v PD - DR/44  
Repase interiérových dveří - dle specifikace v PD - DR/44  
Repase interiérových dveří - dle specifikace v PD - DR/44</t>
  </si>
  <si>
    <t>720</t>
  </si>
  <si>
    <t>76662DR45</t>
  </si>
  <si>
    <t>Repase interiérových dveří - dle specifikace v PD - DR/45</t>
  </si>
  <si>
    <t>dle navrhovaných úprav a všech požadavků v tabulce repasovaných dveří - DR/45 1 =1.000 [A] 
Celkem 1=1.000 [B]</t>
  </si>
  <si>
    <t>Repase interiérových dveří - dle specifikace v PD - DR/45Repase interiérových dveří - dle specifikace v PD - DR/45  
Repase interiérových dveří - dle specifikace v PD - DR/45  
Repase interiérových dveří - dle specifikace v PD - DR/45  
Repase interiérových dveří - dle specifikace v PD - DR/45</t>
  </si>
  <si>
    <t>76662DR46</t>
  </si>
  <si>
    <t>Repase interiérových dveří - dle specifikace v PD - DR/46</t>
  </si>
  <si>
    <t>dle navrhovaných úprav a všech požadavků v tabulce repasovaných dveří - DR/46 1 =1.000 [A] 
Celkem 1=1.000 [B]</t>
  </si>
  <si>
    <t>Repase interiérových dveří - dle specifikace v PD - DR/46Repase interiérových dveří - dle specifikace v PD - DR/46  
Repase interiérových dveří - dle specifikace v PD - DR/46  
Repase interiérových dveří - dle specifikace v PD - DR/46  
Repase interiérových dveří - dle specifikace v PD - DR/46</t>
  </si>
  <si>
    <t>76662DR47</t>
  </si>
  <si>
    <t>Repase interiérových dveří - dle specifikace v PD - DR/47</t>
  </si>
  <si>
    <t>dle navrhovaných úprav a všech požadavků v tabulce repasovaných dveří - DR/47 - včetně dopravy na dílnu a zpět 2 =2.000 [A] 
Celkem 2=2.000 [B]</t>
  </si>
  <si>
    <t>Repase interiérových dveří - dle specifikace v PD - DR/47Repase interiérových dveří - dle specifikace v PD - DR/47  
Repase interiérových dveří - dle specifikace v PD - DR/47  
Repase interiérových dveří - dle specifikace v PD - DR/47  
Repase interiérových dveří - dle specifikace v PD - DR/47</t>
  </si>
  <si>
    <t>723</t>
  </si>
  <si>
    <t>76662DR50</t>
  </si>
  <si>
    <t>Repase interiérových dveří - dle specifikace v PD - DR/50</t>
  </si>
  <si>
    <t>dle navrhovaných úprav a všech požadavků v tabulce repasovaných dveří - DR/50 2 =2.000 [A] 
Celkem 2=2.000 [B]</t>
  </si>
  <si>
    <t>Repase interiérových dveří - dle specifikace v PD - DR/50Repase interiérových dveří - dle specifikace v PD - DR/50  
Repase interiérových dveří - dle specifikace v PD - DR/50  
Repase interiérových dveří - dle specifikace v PD - DR/50  
Repase interiérových dveří - dle specifikace v PD - DR/50</t>
  </si>
  <si>
    <t>724</t>
  </si>
  <si>
    <t>76662DR51</t>
  </si>
  <si>
    <t>Repase interiérových dveří - dle specifikace v PD - DR/51</t>
  </si>
  <si>
    <t>dle navrhovaných úprav a všech požadavků v tabulce repasovaných dveří - DR/51 1 =1.000 [A] 
Celkem 1=1.000 [B]</t>
  </si>
  <si>
    <t>Repase interiérových dveří - dle specifikace v PD - DR/51Repase interiérových dveří - dle specifikace v PD - DR/51  
Repase interiérových dveří - dle specifikace v PD - DR/51  
Repase interiérových dveří - dle specifikace v PD - DR/51  
Repase interiérových dveří - dle specifikace v PD - DR/51</t>
  </si>
  <si>
    <t>76662DR52</t>
  </si>
  <si>
    <t>Repase interiérových dveří - dle specifikace v PD - DR/52</t>
  </si>
  <si>
    <t>dle navrhovaných úprav a všech požadavků v tabulce repasovaných dveří - DR/52 3 =3.000 [A] 
Celkem 3=3.000 [B]</t>
  </si>
  <si>
    <t>Repase interiérových dveří - dle specifikace v PD - DR/52Repase interiérových dveří - dle specifikace v PD - DR/52  
Repase interiérových dveří - dle specifikace v PD - DR/52  
Repase interiérových dveří - dle specifikace v PD - DR/52  
Repase interiérových dveří - dle specifikace v PD - DR/52</t>
  </si>
  <si>
    <t>76662DR53</t>
  </si>
  <si>
    <t>Repase interiérových dveří - dle specifikace v PD - DR/53</t>
  </si>
  <si>
    <t>dle navrhovaných úprav a všech požadavků v tabulce repasovaných dveří - DR/53 11 =11.000 [A] 
Celkem 11=11.000 [B]</t>
  </si>
  <si>
    <t>Repase interiérových dveří - dle specifikace v PD - DR/53Repase interiérových dveří - dle specifikace v PD - DR/53  
Repase interiérových dveří - dle specifikace v PD - DR/53  
Repase interiérových dveří - dle specifikace v PD - DR/53  
Repase interiérových dveří - dle specifikace v PD - DR/53</t>
  </si>
  <si>
    <t>727</t>
  </si>
  <si>
    <t>76662DR54</t>
  </si>
  <si>
    <t>Repase interiérových dveří - dle specifikace v PD - DR/54</t>
  </si>
  <si>
    <t>dle navrhovaných úprav a všech požadavků v tabulce repasovaných dveří - DR/54 1 =1.000 [A] 
Celkem 1=1.000 [B]</t>
  </si>
  <si>
    <t>Repase interiérových dveří - dle specifikace v PD - DR/54Repase interiérových dveří - dle specifikace v PD - DR/54  
Repase interiérových dveří - dle specifikace v PD - DR/54  
Repase interiérových dveří - dle specifikace v PD - DR/54  
Repase interiérových dveří - dle specifikace v PD - DR/54</t>
  </si>
  <si>
    <t>728</t>
  </si>
  <si>
    <t>76662DR55</t>
  </si>
  <si>
    <t>Repase interiérových dveří - dle specifikace v PD - DR/55</t>
  </si>
  <si>
    <t>dle navrhovaných úprav a všech požadavků v tabulce repasovaných dveří - DR/55 1 =1.000 [A] 
Celkem 1=1.000 [B]</t>
  </si>
  <si>
    <t>Repase interiérových dveří - dle specifikace v PD - DR/55Repase interiérových dveří - dle specifikace v PD - DR/55  
Repase interiérových dveří - dle specifikace v PD - DR/55  
Repase interiérových dveří - dle specifikace v PD - DR/55  
Repase interiérových dveří - dle specifikace v PD - DR/55</t>
  </si>
  <si>
    <t>729</t>
  </si>
  <si>
    <t>76662DR56</t>
  </si>
  <si>
    <t>Repase interiérových dveří - dle specifikace v PD - DR/56</t>
  </si>
  <si>
    <t>dle navrhovaných úprav a všech požadavků v tabulce repasovaných dveří - DR/56 11 =11.000 [A] 
Celkem 11=11.000 [B]</t>
  </si>
  <si>
    <t>Repase interiérových dveří - dle specifikace v PD - DR/56Repase interiérových dveří - dle specifikace v PD - DR/56  
Repase interiérových dveří - dle specifikace v PD - DR/56  
Repase interiérových dveří - dle specifikace v PD - DR/56  
Repase interiérových dveří - dle specifikace v PD - DR/56</t>
  </si>
  <si>
    <t>730</t>
  </si>
  <si>
    <t>76662DR57</t>
  </si>
  <si>
    <t>Repase interiérových dveří - dle specifikace v PD - DR/57</t>
  </si>
  <si>
    <t>dle navrhovaných úprav a všech požadavků v tabulce repasovaných dveří - DR/57 4 =4.000 [A] 
Celkem 4=4.000 [B]</t>
  </si>
  <si>
    <t>Repase interiérových dveří - dle specifikace v PD - DR/57Repase interiérových dveří - dle specifikace v PD - DR/57  
Repase interiérových dveří - dle specifikace v PD - DR/57  
Repase interiérových dveří - dle specifikace v PD - DR/57  
Repase interiérových dveří - dle specifikace v PD - DR/57</t>
  </si>
  <si>
    <t>731</t>
  </si>
  <si>
    <t>76662DR60</t>
  </si>
  <si>
    <t>Repase interiérových dveří - dle specifikace v PD - DR/60</t>
  </si>
  <si>
    <t>dle navrhovaných úprav a všech požadavků v tabulce repasovaných dveří - DR/60 2 =2.000 [A] 
Celkem 2=2.000 [B]</t>
  </si>
  <si>
    <t>Repase interiérových dveří - dle specifikace v PD - DR/60Repase interiérových dveří - dle specifikace v PD - DR/60  
Repase interiérových dveří - dle specifikace v PD - DR/60  
Repase interiérových dveří - dle specifikace v PD - DR/60  
Repase interiérových dveří - dle specifikace v PD - DR/60</t>
  </si>
  <si>
    <t>732</t>
  </si>
  <si>
    <t>76662DR61</t>
  </si>
  <si>
    <t>Repase interiérových dveří - dle specifikace v PD - DR/61</t>
  </si>
  <si>
    <t>dle navrhovaných úprav a všech požadavků v tabulce repasovaných dveří - DR/61 1 =1.000 [A] 
Celkem 1=1.000 [B]</t>
  </si>
  <si>
    <t>Repase interiérových dveří - dle specifikace v PD - DR/61Repase interiérových dveří - dle specifikace v PD - DR/61  
Repase interiérových dveří - dle specifikace v PD - DR/61  
Repase interiérových dveří - dle specifikace v PD - DR/61  
Repase interiérových dveří - dle specifikace v PD - DR/61</t>
  </si>
  <si>
    <t>76662DR62</t>
  </si>
  <si>
    <t>Repase interiérových dveří - dle specifikace v PD - DR/62</t>
  </si>
  <si>
    <t>dle navrhovaných úprav a všech požadavků v tabulce repasovaných dveří - DR/62 1 =1.000 [A] 
Celkem 1=1.000 [B]</t>
  </si>
  <si>
    <t>Repase interiérových dveří - dle specifikace v PD - DR/62Repase interiérových dveří - dle specifikace v PD - DR/62  
Repase interiérových dveří - dle specifikace v PD - DR/62  
Repase interiérových dveří - dle specifikace v PD - DR/62  
Repase interiérových dveří - dle specifikace v PD - DR/62</t>
  </si>
  <si>
    <t>734</t>
  </si>
  <si>
    <t>76662DR64</t>
  </si>
  <si>
    <t>Repase interiérových dveří - dle specifikace v PD - DR/64</t>
  </si>
  <si>
    <t>dle navrhovaných úprav a všech požadavků v tabulce repasovaných dveří - DR/64 7 =7.000 [A] 
Celkem 7=7.000 [B]</t>
  </si>
  <si>
    <t>Repase interiérových dveří - dle specifikace v PD - DR/64Repase interiérových dveří - dle specifikace v PD - DR/64  
Repase interiérových dveří - dle specifikace v PD - DR/64  
Repase interiérových dveří - dle specifikace v PD - DR/64  
Repase interiérových dveří - dle specifikace v PD - DR/64</t>
  </si>
  <si>
    <t>76662DR65</t>
  </si>
  <si>
    <t>Repase interiérových dveří - dle specifikace v PD - DR/65</t>
  </si>
  <si>
    <t>dle navrhovaných úprav a všech požadavků v tabulce repasovaných dveří - DR/65 1 =1.000 [A] 
Celkem 1=1.000 [B]</t>
  </si>
  <si>
    <t>Repase interiérových dveří - dle specifikace v PD - DR/65Repase interiérových dveří - dle specifikace v PD - DR/65  
Repase interiérových dveří - dle specifikace v PD - DR/65  
Repase interiérových dveří - dle specifikace v PD - DR/65  
Repase interiérových dveří - dle specifikace v PD - DR/65</t>
  </si>
  <si>
    <t>736</t>
  </si>
  <si>
    <t>76662DR66</t>
  </si>
  <si>
    <t>Repase interiérových dveří - dle specifikace v PD - DR/66</t>
  </si>
  <si>
    <t>dle navrhovaných úprav a všech požadavků v tabulce repasovaných dveří - DR/66 6 =6.000 [A] 
Celkem 6=6.000 [B]</t>
  </si>
  <si>
    <t>Repase interiérových dveří - dle specifikace v PD - DR/66Repase interiérových dveří - dle specifikace v PD - DR/66  
Repase interiérových dveří - dle specifikace v PD - DR/66  
Repase interiérových dveří - dle specifikace v PD - DR/66  
Repase interiérových dveří - dle specifikace v PD - DR/66</t>
  </si>
  <si>
    <t>737</t>
  </si>
  <si>
    <t>76662DR68</t>
  </si>
  <si>
    <t>Repase interiérových dveří - dle specifikace v PD - DR/68</t>
  </si>
  <si>
    <t>dle navrhovaných úprav a všech požadavků v tabulce repasovaných dveří - DR/68 2 =2.000 [A] 
Celkem 2=2.000 [B]</t>
  </si>
  <si>
    <t>Repase interiérových dveří - dle specifikace v PD - DR/68Repase interiérových dveří - dle specifikace v PD - DR/68  
Repase interiérových dveří - dle specifikace v PD - DR/68  
Repase interiérových dveří - dle specifikace v PD - DR/68  
Repase interiérových dveří - dle specifikace v PD - DR/68</t>
  </si>
  <si>
    <t>738</t>
  </si>
  <si>
    <t>76662DR69</t>
  </si>
  <si>
    <t>Repase interiérových dveří - dle specifikace v PD - DR/69</t>
  </si>
  <si>
    <t>dle navrhovaných úprav a všech požadavků v tabulce repasovaných dveří - DR/69 4 =4.000 [A] 
Celkem 4=4.000 [B]</t>
  </si>
  <si>
    <t>Repase interiérových dveří - dle specifikace v PD - DR/69Repase interiérových dveří - dle specifikace v PD - DR/69  
Repase interiérových dveří - dle specifikace v PD - DR/69  
Repase interiérových dveří - dle specifikace v PD - DR/69  
Repase interiérových dveří - dle specifikace v PD - DR/69</t>
  </si>
  <si>
    <t>739</t>
  </si>
  <si>
    <t>76662DR70</t>
  </si>
  <si>
    <t>Repase interiérových dveří - dle specifikace v PD - DR/70</t>
  </si>
  <si>
    <t>dle navrhovaných úprav a všech požadavků v tabulce repasovaných dveří - DR/70 1 =1.000 [A] 
Celkem 1=1.000 [B]</t>
  </si>
  <si>
    <t>Repase interiérových dveří - dle specifikace v PD - DR/70Repase interiérových dveří - dle specifikace v PD - DR/70  
Repase interiérových dveří - dle specifikace v PD - DR/70  
Repase interiérových dveří - dle specifikace v PD - DR/70  
Repase interiérových dveří - dle specifikace v PD - DR/70</t>
  </si>
  <si>
    <t>740</t>
  </si>
  <si>
    <t>76662DR71</t>
  </si>
  <si>
    <t>Repase dřevěné stěny - dle specifikace v PD - DR/71</t>
  </si>
  <si>
    <t>dle navrhovaných úprav a všech požadavků v tabulce repasovaných dveří - DR/71 1 =1.000 [A] 
Celkem 1=1.000 [B]</t>
  </si>
  <si>
    <t>Repase dřevěné stěny - dle specifikace v PD - DR/71Repase dřevěné stěny - dle specifikace v PD - DR/71  
Repase dřevěné stěny - dle specifikace v PD - DR/71  
Repase dřevěné stěny - dle specifikace v PD - DR/71  
Repase dřevěné stěny - dle specifikace v PD - DR/71</t>
  </si>
  <si>
    <t>741</t>
  </si>
  <si>
    <t>76662DR72</t>
  </si>
  <si>
    <t>Repase interiérových dveří - dle specifikace v PD - DR/72</t>
  </si>
  <si>
    <t>dle navrhovaných úprav a všech požadavků v tabulce repasovaných dveří - DR/72 3 =3.000 [A] 
Celkem 3=3.000 [B]</t>
  </si>
  <si>
    <t>Repase interiérových dveří - dle specifikace v PD - DR/72Repase interiérových dveří - dle specifikace v PD - DR/72  
Repase interiérových dveří - dle specifikace v PD - DR/72  
Repase interiérových dveří - dle specifikace v PD - DR/72  
Repase interiérových dveří - dle specifikace v PD - DR/72</t>
  </si>
  <si>
    <t>76662DR73</t>
  </si>
  <si>
    <t>Repase interiérových dveří - dle specifikace v PD - DR/73</t>
  </si>
  <si>
    <t>dle navrhovaných úprav a všech požadavků v tabulce repasovaných dveří - DR/73 2 =2.000 [A] 
Celkem 2=2.000 [B]</t>
  </si>
  <si>
    <t>Repase interiérových dveří - dle specifikace v PD - DR/73Repase interiérových dveří - dle specifikace v PD - DR/73  
Repase interiérových dveří - dle specifikace v PD - DR/73  
Repase interiérových dveří - dle specifikace v PD - DR/73  
Repase interiérových dveří - dle specifikace v PD - DR/73</t>
  </si>
  <si>
    <t>743</t>
  </si>
  <si>
    <t>76662DR74</t>
  </si>
  <si>
    <t>Repase interiérových dveří - dle specifikace v PD - DR/74</t>
  </si>
  <si>
    <t>dle navrhovaných úprav a všech požadavků v tabulce repasovaných dveří - DR/74 1 =1.000 [A] 
Celkem 1=1.000 [B]</t>
  </si>
  <si>
    <t>Repase interiérových dveří - dle specifikace v PD - DR/74Repase interiérových dveří - dle specifikace v PD - DR/74  
Repase interiérových dveří - dle specifikace v PD - DR/74  
Repase interiérových dveří - dle specifikace v PD - DR/74  
Repase interiérových dveří - dle specifikace v PD - DR/74</t>
  </si>
  <si>
    <t>744</t>
  </si>
  <si>
    <t>76662DR75</t>
  </si>
  <si>
    <t>Repase interiérových dveří - dle specifikace v PD - DR/75</t>
  </si>
  <si>
    <t>dle navrhovaných úprav a všech požadavků v tabulce repasovaných dveří - DR/75 2 =2.000 [A] 
Celkem 2=2.000 [B]</t>
  </si>
  <si>
    <t>Repase interiérových dveří - dle specifikace v PD - DR/75Repase interiérových dveří - dle specifikace v PD - DR/75  
Repase interiérových dveří - dle specifikace v PD - DR/75  
Repase interiérových dveří - dle specifikace v PD - DR/75  
Repase interiérových dveří - dle specifikace v PD - DR/75</t>
  </si>
  <si>
    <t>745</t>
  </si>
  <si>
    <t>76662DR76</t>
  </si>
  <si>
    <t>Repase dřevěné stěny - dle specifikace v PD - DR/76</t>
  </si>
  <si>
    <t>dle navrhovaných úprav a všech požadavků v tabulce repasovaných dveří - DR/76 4 =4.000 [A] 
Celkem 4=4.000 [B]</t>
  </si>
  <si>
    <t>Repase dřevěné stěny - dle specifikace v PD - DR/76Repase dřevěné stěny - dle specifikace v PD - DR/76  
Repase dřevěné stěny - dle specifikace v PD - DR/76  
Repase dřevěné stěny - dle specifikace v PD - DR/76  
Repase dřevěné stěny - dle specifikace v PD - DR/76</t>
  </si>
  <si>
    <t>746</t>
  </si>
  <si>
    <t>76662DR77</t>
  </si>
  <si>
    <t>Repase interiérových dveří - dle specifikace v PD - DR/77</t>
  </si>
  <si>
    <t>dle navrhovaných úprav a všech požadavků v tabulce repasovaných dveří - DR/77 4 =4.000 [A] 
Celkem 4=4.000 [B]</t>
  </si>
  <si>
    <t>Repase interiérových dveří - dle specifikace v PD - DR/77Repase interiérových dveří - dle specifikace v PD - DR/77  
Repase interiérových dveří - dle specifikace v PD - DR/77  
Repase interiérových dveří - dle specifikace v PD - DR/77  
Repase interiérových dveří - dle specifikace v PD - DR/77</t>
  </si>
  <si>
    <t>747</t>
  </si>
  <si>
    <t>76662DR78</t>
  </si>
  <si>
    <t>Repase interiérových dveří - dle specifikace v PD - DR/78</t>
  </si>
  <si>
    <t>dle navrhovaných úprav a všech požadavků v tabulce repasovaných dveří - DR/78 2 =2.000 [A] 
Celkem 2=2.000 [B]</t>
  </si>
  <si>
    <t>Repase interiérových dveří - dle specifikace v PD - DR/78Repase interiérových dveří - dle specifikace v PD - DR/78  
Repase interiérových dveří - dle specifikace v PD - DR/78  
Repase interiérových dveří - dle specifikace v PD - DR/78  
Repase interiérových dveří - dle specifikace v PD - DR/78</t>
  </si>
  <si>
    <t>748</t>
  </si>
  <si>
    <t>76662DR79</t>
  </si>
  <si>
    <t>Repase interiérových dveří - dle specifikace v PD - DR/79</t>
  </si>
  <si>
    <t>dle navrhovaných úprav a všech požadavků v tabulce repasovaných dveří - DR/79 2 =2.000 [A] 
Celkem 2=2.000 [B]</t>
  </si>
  <si>
    <t>Repase interiérových dveří - dle specifikace v PD - DR/79Repase interiérových dveří - dle specifikace v PD - DR/79  
Repase interiérových dveří - dle specifikace v PD - DR/79  
Repase interiérových dveří - dle specifikace v PD - DR/79  
Repase interiérových dveří - dle specifikace v PD - DR/79</t>
  </si>
  <si>
    <t>749</t>
  </si>
  <si>
    <t>76662DR80</t>
  </si>
  <si>
    <t>Repase interiérových dveří - dle specifikace v PD - DR/80</t>
  </si>
  <si>
    <t>dle navrhovaných úprav a všech požadavků v tabulce repasovaných dveří - DR/80 2 =2.000 [A] 
Celkem 2=2.000 [B]</t>
  </si>
  <si>
    <t>Repase interiérových dveří - dle specifikace v PD - DR/80Repase interiérových dveří - dle specifikace v PD - DR/80  
Repase interiérových dveří - dle specifikace v PD - DR/80  
Repase interiérových dveří - dle specifikace v PD - DR/80  
Repase interiérových dveří - dle specifikace v PD - DR/80</t>
  </si>
  <si>
    <t>750</t>
  </si>
  <si>
    <t>76662DR81</t>
  </si>
  <si>
    <t>Repase interiérových dveří - dle specifikace v PD - DR/81</t>
  </si>
  <si>
    <t>dle navrhovaných úprav a všech požadavků v tabulce repasovaných dveří - DR/81 3 =3.000 [A] 
Celkem 3=3.000 [B]</t>
  </si>
  <si>
    <t>Repase interiérových dveří - dle specifikace v PD - DR/81Repase interiérových dveří - dle specifikace v PD - DR/81  
Repase interiérových dveří - dle specifikace v PD - DR/81  
Repase interiérových dveří - dle specifikace v PD - DR/81  
Repase interiérových dveří - dle specifikace v PD - DR/81</t>
  </si>
  <si>
    <t>751</t>
  </si>
  <si>
    <t>76662DR82</t>
  </si>
  <si>
    <t>Repase interiérových dveří - dle specifikace v PD - DR/82</t>
  </si>
  <si>
    <t>dle navrhovaných úprav a všech požadavků v tabulce repasovaných dveří - DR/82 2 =2.000 [A] 
Celkem 2=2.000 [B]</t>
  </si>
  <si>
    <t>Repase interiérových dveří - dle specifikace v PD - DR/82Repase interiérových dveří - dle specifikace v PD - DR/82  
Repase interiérových dveří - dle specifikace v PD - DR/82  
Repase interiérových dveří - dle specifikace v PD - DR/82  
Repase interiérových dveří - dle specifikace v PD - DR/82</t>
  </si>
  <si>
    <t>752</t>
  </si>
  <si>
    <t>76662DR83</t>
  </si>
  <si>
    <t>Repase interiérových dveří - dle specifikace v PD - DR/83</t>
  </si>
  <si>
    <t>dle navrhovaných úprav a všech požadavků v tabulce repasovaných dveří - DR/83 1 =1.000 [A] 
Celkem 1=1.000 [B]</t>
  </si>
  <si>
    <t>Repase interiérových dveří - dle specifikace v PD - DR/83Repase interiérových dveří - dle specifikace v PD - DR/83  
Repase interiérových dveří - dle specifikace v PD - DR/83  
Repase interiérových dveří - dle specifikace v PD - DR/83  
Repase interiérových dveří - dle specifikace v PD - DR/83</t>
  </si>
  <si>
    <t>753</t>
  </si>
  <si>
    <t>76662DR84</t>
  </si>
  <si>
    <t>Repase interiérových dveří - dle specifikace v PD - DR/84</t>
  </si>
  <si>
    <t>dle navrhovaných úprav a všech požadavků v tabulce repasovaných dveří - DR/84 1 =1.000 [A] 
Celkem 1=1.000 [B]</t>
  </si>
  <si>
    <t>Repase interiérových dveří - dle specifikace v PD - DR/84Repase interiérových dveří - dle specifikace v PD - DR/84  
Repase interiérových dveří - dle specifikace v PD - DR/84  
Repase interiérových dveří - dle specifikace v PD - DR/84  
Repase interiérových dveří - dle specifikace v PD - DR/84</t>
  </si>
  <si>
    <t>754</t>
  </si>
  <si>
    <t>76662DR85</t>
  </si>
  <si>
    <t>Repase interiérových dveří - dle specifikace v PD - DR/85</t>
  </si>
  <si>
    <t>dle navrhovaných úprav a všech požadavků v tabulce repasovaných dveří - DR/85 3 =3.000 [A] 
Celkem 3=3.000 [B]</t>
  </si>
  <si>
    <t>Repase interiérových dveří - dle specifikace v PD - DR/85Repase interiérových dveří - dle specifikace v PD - DR/85  
Repase interiérových dveří - dle specifikace v PD - DR/85  
Repase interiérových dveří - dle specifikace v PD - DR/85  
Repase interiérových dveří - dle specifikace v PD - DR/85</t>
  </si>
  <si>
    <t>755</t>
  </si>
  <si>
    <t>76662DR86</t>
  </si>
  <si>
    <t>Repase interiérových dveří - dle specifikace v PD - DR/86</t>
  </si>
  <si>
    <t>dle navrhovaných úprav a všech požadavků v tabulce repasovaných dveří - DR/86 1 =1.000 [A] 
Celkem 1=1.000 [B]</t>
  </si>
  <si>
    <t>Repase interiérových dveří - dle specifikace v PD - DR/86Repase interiérových dveří - dle specifikace v PD - DR/86  
Repase interiérových dveří - dle specifikace v PD - DR/86  
Repase interiérových dveří - dle specifikace v PD - DR/86  
Repase interiérových dveří - dle specifikace v PD - DR/86</t>
  </si>
  <si>
    <t>756</t>
  </si>
  <si>
    <t>76662DR87</t>
  </si>
  <si>
    <t>Repase interiérových dveří - dle specifikace v PD - DR/87</t>
  </si>
  <si>
    <t>dle navrhovaných úprav a všech požadavků v tabulce repasovaných dveří - DR/87 1 =1.000 [A] 
Celkem 1=1.000 [B]</t>
  </si>
  <si>
    <t>Repase interiérových dveří - dle specifikace v PD - DR/87Repase interiérových dveří - dle specifikace v PD - DR/87  
Repase interiérových dveří - dle specifikace v PD - DR/87  
Repase interiérových dveří - dle specifikace v PD - DR/87  
Repase interiérových dveří - dle specifikace v PD - DR/87</t>
  </si>
  <si>
    <t>757</t>
  </si>
  <si>
    <t>76662DR88</t>
  </si>
  <si>
    <t>Repase dřevěné stěny - dle specifikace v PD - DR/88</t>
  </si>
  <si>
    <t>dle navrhovaných úprav a všech požadavků v tabulce repasovaných dveří - DR/88 1 =1.000 [A] 
Celkem 1=1.000 [B]</t>
  </si>
  <si>
    <t>Repase dřevěné stěny - dle specifikace v PD - DR/88Repase dřevěné stěny - dle specifikace v PD - DR/88  
Repase dřevěné stěny - dle specifikace v PD - DR/88  
Repase dřevěné stěny - dle specifikace v PD - DR/88  
Repase dřevěné stěny - dle specifikace v PD - DR/88</t>
  </si>
  <si>
    <t>758</t>
  </si>
  <si>
    <t>76662DR90</t>
  </si>
  <si>
    <t>Repase interiérových dveří - dle specifikace v PD - DR/90</t>
  </si>
  <si>
    <t>dle navrhovaných úprav a všech požadavků v tabulce repasovaných dveří - DR/90 2 =2.000 [A] 
Celkem 2=2.000 [B]</t>
  </si>
  <si>
    <t>Repase interiérových dveří - dle specifikace v PD - DR/90Repase interiérových dveří - dle specifikace v PD - DR/90  
Repase interiérových dveří - dle specifikace v PD - DR/90  
Repase interiérových dveří - dle specifikace v PD - DR/90  
Repase interiérových dveří - dle specifikace v PD - DR/90</t>
  </si>
  <si>
    <t>759</t>
  </si>
  <si>
    <t>76662DR91</t>
  </si>
  <si>
    <t>Repase interiérových dveří - dle specifikace v PD - DR/91</t>
  </si>
  <si>
    <t>dle navrhovaných úprav a všech požadavků v tabulce repasovaných dveří - DR/91 2 =2.000 [A] 
Celkem 2=2.000 [B]</t>
  </si>
  <si>
    <t>Repase interiérových dveří - dle specifikace v PD - DR/91Repase interiérových dveří - dle specifikace v PD - DR/91  
Repase interiérových dveří - dle specifikace v PD - DR/91  
Repase interiérových dveří - dle specifikace v PD - DR/91  
Repase interiérových dveří - dle specifikace v PD - DR/91</t>
  </si>
  <si>
    <t>760</t>
  </si>
  <si>
    <t>76662DR92</t>
  </si>
  <si>
    <t>Repase interiérových dveří - dle specifikace v PD - DR/92</t>
  </si>
  <si>
    <t>dle navrhovaných úprav a všech požadavků v tabulce repasovaných dveří - DR/92 1 =1.000 [A] 
Celkem 1=1.000 [B]</t>
  </si>
  <si>
    <t>Repase interiérových dveří - dle specifikace v PD - DR/92Repase interiérových dveří - dle specifikace v PD - DR/92  
Repase interiérových dveří - dle specifikace v PD - DR/92  
Repase interiérových dveří - dle specifikace v PD - DR/92  
Repase interiérových dveří - dle specifikace v PD - DR/92</t>
  </si>
  <si>
    <t>76662DR94</t>
  </si>
  <si>
    <t>Repase interiérových dveří - dle specifikace v PD - DR/94</t>
  </si>
  <si>
    <t>dle navrhovaných úprav a všech požadavků v tabulce repasovaných dveří - DR/94 1 =1.000 [A] 
Celkem 1=1.000 [B]</t>
  </si>
  <si>
    <t>Repase interiérových dveří - dle specifikace v PD - DR/94Repase interiérových dveří - dle specifikace v PD - DR/94  
Repase interiérových dveří - dle specifikace v PD - DR/94  
Repase interiérových dveří - dle specifikace v PD - DR/94  
Repase interiérových dveří - dle specifikace v PD - DR/94</t>
  </si>
  <si>
    <t>76662DR96</t>
  </si>
  <si>
    <t>Repase interiérových dveří - dle specifikace v PD - DR/96</t>
  </si>
  <si>
    <t>dle navrhovaných úprav a všech požadavků v tabulce repasovaných dveří - DR/96 1 =1.000 [A] 
Celkem 1=1.000 [B]</t>
  </si>
  <si>
    <t>Repase interiérových dveří - dle specifikace v PD - DR/96Repase interiérových dveří - dle specifikace v PD - DR/96  
Repase interiérových dveří - dle specifikace v PD - DR/96  
Repase interiérových dveří - dle specifikace v PD - DR/96  
Repase interiérových dveří - dle specifikace v PD - DR/96</t>
  </si>
  <si>
    <t>76662DR97</t>
  </si>
  <si>
    <t>Repase interiérových dveří - dle specifikace v PD - DR/97</t>
  </si>
  <si>
    <t>dle navrhovaných úprav a všech požadavků v tabulce repasovaných dveří - DR/97 1 =1.000 [A] 
Celkem 1=1.000 [B]</t>
  </si>
  <si>
    <t>Repase interiérových dveří - dle specifikace v PD - DR/97Repase interiérových dveří - dle specifikace v PD - DR/97  
Repase interiérových dveří - dle specifikace v PD - DR/97  
Repase interiérových dveří - dle specifikace v PD - DR/97  
Repase interiérových dveří - dle specifikace v PD - DR/97</t>
  </si>
  <si>
    <t>764</t>
  </si>
  <si>
    <t>76662DR98</t>
  </si>
  <si>
    <t>Repase interiérových dveří - dle specifikace v PD - DR/98</t>
  </si>
  <si>
    <t>dle navrhovaných úprav a všech požadavků v tabulce repasovaných dveří - DR/98 1 =1.000 [A] 
Celkem 1=1.000 [B]</t>
  </si>
  <si>
    <t>Repase interiérových dveří - dle specifikace v PD - DR/98Repase interiérových dveří - dle specifikace v PD - DR/98  
Repase interiérových dveří - dle specifikace v PD - DR/98  
Repase interiérových dveří - dle specifikace v PD - DR/98  
Repase interiérových dveří - dle specifikace v PD - DR/98</t>
  </si>
  <si>
    <t>765</t>
  </si>
  <si>
    <t>76662DR99</t>
  </si>
  <si>
    <t>Repase dřevěné stěny - dle specifikace v PD - DR/99</t>
  </si>
  <si>
    <t>dle navrhovaných úprav a všech požadavků v tabulce repasovaných dveří - DR/99 1 =1.000 [A] 
Celkem 1=1.000 [B]</t>
  </si>
  <si>
    <t>Repase dřevěné stěny - dle specifikace v PD - DR/99Repase dřevěné stěny - dle specifikace v PD - DR/99  
Repase dřevěné stěny - dle specifikace v PD - DR/99  
Repase dřevěné stěny - dle specifikace v PD - DR/99  
Repase dřevěné stěny - dle specifikace v PD - DR/99</t>
  </si>
  <si>
    <t>76662OR01</t>
  </si>
  <si>
    <t>Repase interiérového okna - dle specifikace v PD - OR/01</t>
  </si>
  <si>
    <t>dle tabulky repasovaných oken - OR/01 1 =1.000 [A] 
Celkem 1=1.000 [B]</t>
  </si>
  <si>
    <t>Repase interiérového okna - dle specifikace v PD - OR/01Repase interiérového okna - dle specifikace v PD - OR/01  
Repase interiérového okna - dle specifikace v PD - OR/01  
Repase interiérového okna - dle specifikace v PD - OR/01  
Repase interiérového okna - dle specifikace v PD - OR/01</t>
  </si>
  <si>
    <t>767</t>
  </si>
  <si>
    <t>76662OR02</t>
  </si>
  <si>
    <t>Repase interiérového okna - dle specifikace v PD - OR/02</t>
  </si>
  <si>
    <t>dle tabulky repasovaných oken - OR/02 2 =2.000 [A] 
Celkem 2=2.000 [B]</t>
  </si>
  <si>
    <t>Repase interiérového okna - dle specifikace v PD - OR/02Repase interiérového okna - dle specifikace v PD - OR/02  
Repase interiérového okna - dle specifikace v PD - OR/02  
Repase interiérového okna - dle specifikace v PD - OR/02  
Repase interiérového okna - dle specifikace v PD - OR/02</t>
  </si>
  <si>
    <t>768</t>
  </si>
  <si>
    <t>76662OR03</t>
  </si>
  <si>
    <t>Repase interiérového okna - dle specifikace v PD - OR/03</t>
  </si>
  <si>
    <t>dle tabulky repasovaných oken - OR/03 2 =2.000 [A] 
Celkem 2=2.000 [B]</t>
  </si>
  <si>
    <t>Repase interiérového okna - dle specifikace v PD - OR/03Repase interiérového okna - dle specifikace v PD - OR/03  
Repase interiérového okna - dle specifikace v PD - OR/03  
Repase interiérového okna - dle specifikace v PD - OR/03  
Repase interiérového okna - dle specifikace v PD - OR/03</t>
  </si>
  <si>
    <t>769</t>
  </si>
  <si>
    <t>76662OR04</t>
  </si>
  <si>
    <t>Repase interiérového okna - dle specifikace v PD - OR/04</t>
  </si>
  <si>
    <t>dle tabulky repasovaných oken - OR/04 2 =2.000 [A] 
Celkem 2=2.000 [B]</t>
  </si>
  <si>
    <t>Repase interiérového okna - dle specifikace v PD - OR/04Repase interiérového okna - dle specifikace v PD - OR/04  
Repase interiérového okna - dle specifikace v PD - OR/04  
Repase interiérového okna - dle specifikace v PD - OR/04  
Repase interiérového okna - dle specifikace v PD - OR/04</t>
  </si>
  <si>
    <t>770</t>
  </si>
  <si>
    <t>76662OR05</t>
  </si>
  <si>
    <t>Repase exteriérového okna - dle specifikace v PD - OR/05</t>
  </si>
  <si>
    <t>dle tabulky repasovaných oken - OR/05 2 =2.000 [A] 
Celkem 2=2.000 [B]</t>
  </si>
  <si>
    <t>Repase exteriérového okna - dle specifikace v PD - OR/05Repase exteriérového okna - dle specifikace v PD - OR/05  
Repase exteriérového okna - dle specifikace v PD - OR/05  
Repase exteriérového okna - dle specifikace v PD - OR/05  
Repase exteriérového okna - dle specifikace v PD - OR/05</t>
  </si>
  <si>
    <t>771</t>
  </si>
  <si>
    <t>76662OR06</t>
  </si>
  <si>
    <t>Repase exteriérového okna - dle specifikace v PD - OR/06</t>
  </si>
  <si>
    <t>dle tabulky repasovaných oken - OR/06 1 =1.000 [A] 
Celkem 1=1.000 [B]</t>
  </si>
  <si>
    <t>Repase exteriérového okna - dle specifikace v PD - OR/06Repase exteriérového okna - dle specifikace v PD - OR/06  
Repase exteriérového okna - dle specifikace v PD - OR/06  
Repase exteriérového okna - dle specifikace v PD - OR/06  
Repase exteriérového okna - dle specifikace v PD - OR/06</t>
  </si>
  <si>
    <t>772</t>
  </si>
  <si>
    <t>76662OR07</t>
  </si>
  <si>
    <t>Repase exteriérového okna - dle specifikace v PD - OR/07</t>
  </si>
  <si>
    <t>dle tabulky repasovaných oken - OR/07 1 =1.000 [A] 
Celkem 1=1.000 [B]</t>
  </si>
  <si>
    <t>Repase exteriérového okna - dle specifikace v PD - OR/07Repase exteriérového okna - dle specifikace v PD - OR/07  
Repase exteriérového okna - dle specifikace v PD - OR/07  
Repase exteriérového okna - dle specifikace v PD - OR/07  
Repase exteriérového okna - dle specifikace v PD - OR/07</t>
  </si>
  <si>
    <t>773</t>
  </si>
  <si>
    <t>76662OR08</t>
  </si>
  <si>
    <t>Repase exteriérového okna - dle specifikace v PD - OR/08</t>
  </si>
  <si>
    <t>dle tabulky repasovaných oken - OR/08 1 =1.000 [A] 
Celkem 1=1.000 [B]</t>
  </si>
  <si>
    <t>Repase exteriérového okna - dle specifikace v PD - OR/08Repase exteriérového okna - dle specifikace v PD - OR/08  
Repase exteriérového okna - dle specifikace v PD - OR/08  
Repase exteriérového okna - dle specifikace v PD - OR/08  
Repase exteriérového okna - dle specifikace v PD - OR/08</t>
  </si>
  <si>
    <t>774</t>
  </si>
  <si>
    <t>76662OR09</t>
  </si>
  <si>
    <t>Repase exteriérového okna - dle specifikace v PD - OR/09</t>
  </si>
  <si>
    <t>dle tabulky repasovaných oken - OR/09 2 =2.000 [A] 
Celkem 2=2.000 [B]</t>
  </si>
  <si>
    <t>Repase exteriérového okna - dle specifikace v PD - OR/09Repase exteriérového okna - dle specifikace v PD - OR/09  
Repase exteriérového okna - dle specifikace v PD - OR/09  
Repase exteriérového okna - dle specifikace v PD - OR/09  
Repase exteriérového okna - dle specifikace v PD - OR/09</t>
  </si>
  <si>
    <t>775</t>
  </si>
  <si>
    <t>76662OR10</t>
  </si>
  <si>
    <t>Repase exteriérového okna - dle specifikace v PD - OR/10</t>
  </si>
  <si>
    <t>dle tabulky repasovaných oken - OR/10 1 =1.000 [A] 
Celkem 1=1.000 [B]</t>
  </si>
  <si>
    <t>Repase exteriérového okna - dle specifikace v PD - OR/10Repase exteriérového okna - dle specifikace v PD - OR/10  
Repase exteriérového okna - dle specifikace v PD - OR/10  
Repase exteriérového okna - dle specifikace v PD - OR/10  
Repase exteriérového okna - dle specifikace v PD - OR/10</t>
  </si>
  <si>
    <t>776</t>
  </si>
  <si>
    <t>76662OR11</t>
  </si>
  <si>
    <t>Repase exteriérového okna - dle specifikace v PD - OR/11</t>
  </si>
  <si>
    <t>dle tabulky repasovaných oken - OR/11 3 =3.000 [A] 
Celkem 3=3.000 [B]</t>
  </si>
  <si>
    <t>Repase exteriérového okna - dle specifikace v PD - OR/11Repase exteriérového okna - dle specifikace v PD - OR/11  
Repase exteriérového okna - dle specifikace v PD - OR/11  
Repase exteriérového okna - dle specifikace v PD - OR/11  
Repase exteriérového okna - dle specifikace v PD - OR/11</t>
  </si>
  <si>
    <t>777</t>
  </si>
  <si>
    <t>76662OR12</t>
  </si>
  <si>
    <t>Repase exteriérového okna - dle specifikace v PD - OR/12</t>
  </si>
  <si>
    <t>dle tabulky repasovaných oken - OR/12 2 =2.000 [A] 
Celkem 2=2.000 [B]</t>
  </si>
  <si>
    <t>Repase exteriérového okna - dle specifikace v PD - OR/12Repase exteriérového okna - dle specifikace v PD - OR/12  
Repase exteriérového okna - dle specifikace v PD - OR/12  
Repase exteriérového okna - dle specifikace v PD - OR/12  
Repase exteriérového okna - dle specifikace v PD - OR/12</t>
  </si>
  <si>
    <t>778</t>
  </si>
  <si>
    <t>76662OR13</t>
  </si>
  <si>
    <t>Repase exteriérového okna - dle specifikace v PD - OR/13</t>
  </si>
  <si>
    <t>dle tabulky repasovaných oken - OR/13 1 =1.000 [A] 
Celkem 1=1.000 [B]</t>
  </si>
  <si>
    <t>Repase exteriérového okna - dle specifikace v PD - OR/13Repase exteriérového okna - dle specifikace v PD - OR/13  
Repase exteriérového okna - dle specifikace v PD - OR/13  
Repase exteriérového okna - dle specifikace v PD - OR/13  
Repase exteriérového okna - dle specifikace v PD - OR/13</t>
  </si>
  <si>
    <t>779</t>
  </si>
  <si>
    <t>76662OR14</t>
  </si>
  <si>
    <t>Repase exteriérového okna - dle specifikace v PD - OR/14</t>
  </si>
  <si>
    <t>dle tabulky repasovaných oken - OR/14 2 =2.000 [A] 
Celkem 2=2.000 [B]</t>
  </si>
  <si>
    <t>Repase exteriérového okna - dle specifikace v PD - OR/14Repase exteriérového okna - dle specifikace v PD - OR/14  
Repase exteriérového okna - dle specifikace v PD - OR/14  
Repase exteriérového okna - dle specifikace v PD - OR/14  
Repase exteriérového okna - dle specifikace v PD - OR/14</t>
  </si>
  <si>
    <t>780</t>
  </si>
  <si>
    <t>76662OR15</t>
  </si>
  <si>
    <t>Repase exteriérového okna - dle specifikace v PD - OR/15</t>
  </si>
  <si>
    <t>dle tabulky repasovaných oken - OR/15 2 =2.000 [A] 
Celkem 2=2.000 [B]</t>
  </si>
  <si>
    <t>Repase exteriérového okna - dle specifikace v PD - OR/15Repase exteriérového okna - dle specifikace v PD - OR/15  
Repase exteriérového okna - dle specifikace v PD - OR/15  
Repase exteriérového okna - dle specifikace v PD - OR/15  
Repase exteriérového okna - dle specifikace v PD - OR/15</t>
  </si>
  <si>
    <t>781</t>
  </si>
  <si>
    <t>76662OR16</t>
  </si>
  <si>
    <t>Repase exteriérového okna - dle specifikace v PD - OR/16</t>
  </si>
  <si>
    <t>dle tabulky repasovaných oken - OR/16 3 =3.000 [A] 
Celkem 3=3.000 [B]</t>
  </si>
  <si>
    <t>Repase exteriérového okna - dle specifikace v PD - OR/16Repase exteriérového okna - dle specifikace v PD - OR/16  
Repase exteriérového okna - dle specifikace v PD - OR/16  
Repase exteriérového okna - dle specifikace v PD - OR/16  
Repase exteriérového okna - dle specifikace v PD - OR/16</t>
  </si>
  <si>
    <t>782</t>
  </si>
  <si>
    <t>76662OR17</t>
  </si>
  <si>
    <t>Repase exteriérového okna - dle specifikace v PD - OR/17</t>
  </si>
  <si>
    <t>dle tabulky repasovaných oken - OR/17 1 =1.000 [A] 
Celkem 1=1.000 [B]</t>
  </si>
  <si>
    <t>Repase exteriérového okna - dle specifikace v PD - OR/17Repase exteriérového okna - dle specifikace v PD - OR/17  
Repase exteriérového okna - dle specifikace v PD - OR/17  
Repase exteriérového okna - dle specifikace v PD - OR/17  
Repase exteriérového okna - dle specifikace v PD - OR/17</t>
  </si>
  <si>
    <t>783</t>
  </si>
  <si>
    <t>76662OR18</t>
  </si>
  <si>
    <t>Repase exteriérového okna - dle specifikace v PD - OR/18</t>
  </si>
  <si>
    <t>dle tabulky repasovaných oken - OR/18 2 =2.000 [A] 
Celkem 2=2.000 [B]</t>
  </si>
  <si>
    <t>Repase exteriérového okna - dle specifikace v PD - OR/18Repase exteriérového okna - dle specifikace v PD - OR/18  
Repase exteriérového okna - dle specifikace v PD - OR/18  
Repase exteriérového okna - dle specifikace v PD - OR/18  
Repase exteriérového okna - dle specifikace v PD - OR/18</t>
  </si>
  <si>
    <t>784</t>
  </si>
  <si>
    <t>76662OR20</t>
  </si>
  <si>
    <t>Repase interiérového okna - dle specifikace v PD - OR/20</t>
  </si>
  <si>
    <t>dle tabulky repasovaných oken - OR/20 1 =1.000 [A] 
Celkem 1=1.000 [B]</t>
  </si>
  <si>
    <t>Repase interiérového okna - dle specifikace v PD - OR/20Repase exteriérového okna - dle specifikace v PD - OR/20  
Repase exteriérového okna - dle specifikace v PD - OR/20  
Repase exteriérového okna - dle specifikace v PD - OR/20  
Repase exteriérového okna - dle specifikace v PD - OR/20</t>
  </si>
  <si>
    <t>785</t>
  </si>
  <si>
    <t>76662OR21</t>
  </si>
  <si>
    <t>Repase interiérového okna - dle specifikace v PD - OR/21</t>
  </si>
  <si>
    <t>dle tabulky repasovaných oken - OR/21 3 =3.000 [A] 
Celkem 3=3.000 [B]</t>
  </si>
  <si>
    <t>Repase interiérového okna - dle specifikace v PD - OR/21Repase exteriérového okna - dle specifikace v PD - OR/21  
Repase exteriérového okna - dle specifikace v PD - OR/21  
Repase exteriérového okna - dle specifikace v PD - OR/21  
Repase exteriérového okna - dle specifikace v PD - OR/21</t>
  </si>
  <si>
    <t>786</t>
  </si>
  <si>
    <t>76662OR22</t>
  </si>
  <si>
    <t>Repase interiérového okna - dle specifikace v PD - OR/22</t>
  </si>
  <si>
    <t>dle tabulky repasovaných oken - OR/22 1 =1.000 [A] 
Celkem 1=1.000 [B]</t>
  </si>
  <si>
    <t>Repase interiérového okna - dle specifikace v PD - OR/22Repase exteriérového okna - dle specifikace v PD - OR/22  
Repase exteriérového okna - dle specifikace v PD - OR/22  
Repase exteriérového okna - dle specifikace v PD - OR/22  
Repase exteriérového okna - dle specifikace v PD - OR/22</t>
  </si>
  <si>
    <t>788</t>
  </si>
  <si>
    <t>766660001</t>
  </si>
  <si>
    <t>Montáž dveřních křídel otvíravých jednokřídlových š do 0,8 m do ocelové zárubně</t>
  </si>
  <si>
    <t>dle tabulky dveří nových - DN/85 3 =3.000 [A] 
dle tabulky dveří nových - DN/86 1 =1.000 [B] 
dle tabulky dveří nových - DN/87 1 =1.000 [C] 
dle tabulky dveří nových - DN/129 1 =1.000 [D] 
''Součet  
Celkem 6=6.000 [E]</t>
  </si>
  <si>
    <t>Montáž dveřních křídel otvíravých jednokřídlových š do 0,8 m do ocelové zárubněMontáž dveřních křídel dřevěných nebo plastových otevíravých do ocelové zárubně povrchově upravených jednokřídlových, šířky do 800 mm  
https://podminky.urs.cz/item/CS_URS_2024_01/766660001  
Montáž dveřních křídel dřevěných nebo plastových otevíravých do ocelové zárubně povrchově upravených jednokřídlových, šířky do 800 mm  
https://podminky.urs.cz/item/CS_URS_2024_01/766660001  
Montáž dveřních křídel dřevěných nebo plastových otevíravých do ocelové zárubně povrchově upravených jednokřídlových, šířky do 800 mm  
https://podminky.urs.cz/item/CS_URS_2024_01/766660001  
Montáž dveřních křídel dřevěných nebo plastových otevíravých do ocelové zárubně povrchově upravených jednokřídlových, šířky do 800 mm  
https://podminky.urs.cz/item/CS_URS_2024_01/766660001</t>
  </si>
  <si>
    <t>789</t>
  </si>
  <si>
    <t>766660002</t>
  </si>
  <si>
    <t>Montáž dveřních křídel otvíravých jednokřídlových š přes 0,8 m do ocelové zárubně</t>
  </si>
  <si>
    <t>dle tabulky dveří nových - DN/88 1 =1.000 [A] 
dle tabulky dveří nových - DN/89 1 =1.000 [B] 
dle tabulky dveří nových - DN/91 1 =1.000 [C] 
dle tabulky dveří nových - DN/103 2 =2.000 [D] 
dle tabulky dveří nových - DN/128 2 =2.000 [E] 
''Součet  
Celkem 7=7.000 [F]</t>
  </si>
  <si>
    <t>Montáž dveřních křídel otvíravých jednokřídlových š přes 0,8 m do ocelové zárubněMontáž dveřních křídel dřevěných nebo plastových otevíravých do ocelové zárubně povrchově upravených jednokřídlových, šířky přes 800 mm  
https://podminky.urs.cz/item/CS_URS_2024_01/766660002  
Montáž dveřních křídel dřevěných nebo plastových otevíravých do ocelové zárubně povrchově upravených jednokřídlových, šířky přes 800 mm  
https://podminky.urs.cz/item/CS_URS_2024_01/766660002  
Montáž dveřních křídel dřevěných nebo plastových otevíravých do ocelové zárubně povrchově upravených jednokřídlových, šířky přes 800 mm  
https://podminky.urs.cz/item/CS_URS_2024_01/766660002  
Montáž dveřních křídel dřevěných nebo plastových otevíravých do ocelové zárubně povrchově upravených jednokřídlových, šířky přes 800 mm  
https://podminky.urs.cz/item/CS_URS_2024_01/766660002</t>
  </si>
  <si>
    <t>790</t>
  </si>
  <si>
    <t>766660021</t>
  </si>
  <si>
    <t>Montáž dveřních křídel otvíravých jednokřídlových š do 0,8 m požárních do ocelové zárubně</t>
  </si>
  <si>
    <t>dle tabulky dveří nových - DN/92 2 =2.000 [A] 
dle tabulky dveří nových - DN/104 4 =4.000 [B] 
dle tabulky dveří nových - DN/106 1 =1.000 [C] 
dle tabulky dveří nových - DN/124 1 =1.000 [D] 
dle tabulky dveří nových - DN/127 1 =1.000 [E] 
''Součet  
Celkem 9=9.000 [F]</t>
  </si>
  <si>
    <t>Montáž dveřních křídel otvíravých jednokřídlových š do 0,8 m požárních do ocelové zárubněMontáž dveřních křídel dřevěných nebo plastových otevíravých do ocelové zárubně protipožárních jednokřídlových, šířky do 800 mm  
https://podminky.urs.cz/item/CS_URS_2024_01/766660021  
Montáž dveřních křídel dřevěných nebo plastových otevíravých do ocelové zárubně protipožárních jednokřídlových, šířky do 800 mm  
https://podminky.urs.cz/item/CS_URS_2024_01/766660021  
Montáž dveřních křídel dřevěných nebo plastových otevíravých do ocelové zárubně protipožárních jednokřídlových, šířky do 800 mm  
https://podminky.urs.cz/item/CS_URS_2024_01/766660021  
Montáž dveřních křídel dřevěných nebo plastových otevíravých do ocelové zárubně protipožárních jednokřídlových, šířky do 800 mm  
https://podminky.urs.cz/item/CS_URS_2024_01/766660021</t>
  </si>
  <si>
    <t>791</t>
  </si>
  <si>
    <t>766660022</t>
  </si>
  <si>
    <t>Montáž dveřních křídel otvíravých jednokřídlových š přes 0,8 m požárních do ocelové zárubně</t>
  </si>
  <si>
    <t>dle tabulky dveří nových - DN/90 1 =1.000 [A] 
dle tabulky dveří nových - DN/110 1 =1.000 [B] 
dle tabulky dveří nových - DN/125 1 =1.000 [C] 
dle tabulky dveří nových - DN/126 1 =1.000 [D] 
dle tabulky dveří nových - DN/130 1 =1.000 [E] 
''Součet  
Celkem 5=5.000 [F]</t>
  </si>
  <si>
    <t>Montáž dveřních křídel otvíravých jednokřídlových š přes 0,8 m požárních do ocelové zárubněMontáž dveřních křídel dřevěných nebo plastových otevíravých do ocelové zárubně protipožárních jednokřídlových, šířky přes 800 mm  
https://podminky.urs.cz/item/CS_URS_2024_01/766660022  
Montáž dveřních křídel dřevěných nebo plastových otevíravých do ocelové zárubně protipožárních jednokřídlových, šířky přes 800 mm  
https://podminky.urs.cz/item/CS_URS_2024_01/766660022  
Montáž dveřních křídel dřevěných nebo plastových otevíravých do ocelové zárubně protipožárních jednokřídlových, šířky přes 800 mm  
https://podminky.urs.cz/item/CS_URS_2024_01/766660022  
Montáž dveřních křídel dřevěných nebo plastových otevíravých do ocelové zárubně protipožárních jednokřídlových, šířky přes 800 mm  
https://podminky.urs.cz/item/CS_URS_2024_01/766660022</t>
  </si>
  <si>
    <t>792</t>
  </si>
  <si>
    <t>766660171</t>
  </si>
  <si>
    <t>Montáž dveřních křídel otvíravých jednokřídlových š do 0,8 m do obložkové zárubně</t>
  </si>
  <si>
    <t>dle tabulky dveří nových - DN/01 7 =7.000 [A] 
dle tabulky dveří nových - DN/02 1 =1.000 [B] 
dle tabulky dveří nových - DN/05 2 =2.000 [C] 
dle tabulky dveří nových - DN/09 2 =2.000 [D] 
dle tabulky dveří nových - DN/10 3 =3.000 [E] 
dle tabulky dveří nových - DN/21 1 =1.000 [F] 
dle tabulky dveří nových - DN/22 1 =1.000 [G] 
dle tabulky dveří nových - DN/24 1 =1.000 [H] 
dle tabulky dveří nových - DN/25 1 =1.000 [I] 
dle tabulky dveří nových - DN/26 1 =1.000 [J] 
dle tabulky dveří nových - DN/27 1 =1.000 [K] 
dle tabulky dveří nových - DN/28 5 =5.000 [L] 
dle tabulky dveří nových - DN/29 5 =5.000 [M] 
dle tabulky dveří nových - DN/31 4 =4.000 [N] 
dle tabulky dveří nových - DN/32 4 =4.000 [O] 
dle tabulky dveří nových - DN/33 2 =2.000 [P] 
dle tabulky dveří nových - DN/35 5 =5.000 [Q] 
dle tabulky dveří nových - DN/37 1 =1.000 [R] 
dle tabulky dveří nových - DN/39 12 =12.000 [S] 
dle tabulky dveří nových - DN/46 2 =2.000 [T] 
dle tabulky dveří nových - DN/52 1 =1.000 [U] 
dle tabulky dveří nových - DN/54 4 =4.000 [V] 
dle tabulky dveří nových - DN/56 1 =1.000 [W] 
dle tabulky dveří nových - DN/57 2 =2.000 [X] 
dle tabulky dveří nových - DN/58 3 =3.000 [Y] 
dle tabulky dveří nových - DN/59 16 =16.000 [Z] 
dle tabulky dveří nových - DN/62 1 =1.000 [AA] 
dle tabulky dveří nových - DN/70 1 =1.000 [AB] 
dle tabulky dveří nových - DN/73 2 =2.000 [AC] 
dle tabulky dveří nových - DN/74 1 =1.000 [AD] 
dle tabulky dveří nových - DN/76 1 =1.000 [AE] 
dle tabulky dveří nových - DN/77 1 =1.000 [AF] 
dle tabulky dveří nových - DN/79 1 =1.000 [AG] 
dle tabulky dveří nových - DN/80 2 =2.000 [AH] 
dle tabulky dveří nových - DN/81 2 =2.000 [AI] 
dle tabulky dveří nových - DN/82 1 =1.000 [AJ] 
dle tabulky dveří nových - DN/84 2 =2.000 [AK] 
dle tabulky dveří nových - DN/105 1 =1.000 [AL] 
dle tabulky dveří nových - DN/108 1 =1.000 [AM] 
dle tabulky dveří nových - DN/112 1 =1.000 [AN] 
dle tabulky dveří nových - DN/113 1 =1.000 [AO] 
dle tabulky dveří nových - DN/115 1 =1.000 [AP] 
dle tabulky dveří nových - DN/116 1 =1.000 [AQ] 
dle tabulky dveří nových - DN/117 1 =1.000 [AR] 
dle tabulky dveří nových - DN/145 1 =1.000 [AS] 
dle tabulky dveří nových - DN/146 4 =4.000 [AT] 
dle tabulky dveří nových - DN/150 8 =8.000 [AU] 
dle tabulky dveří nových - DN/151 5 =5.000 [AV] 
montáž dveří po repasi - dle tabulky repasovaných dveří - DR/14 2 =2.000 [AW] 
montáž dveří po repasi - dle tabulky repasovaných dveří - DR/15 1 =1.000 [AX] 
montáž dveří po repasi - dle tabulky repasovaných dveří - DR/18 1 =1.000 [AY] 
montáž dveří po repasi - dle tabulky repasovaných dveří - DR/25 1 =1.000 [AZ] 
montáž dveří po repasi - dle tabulky repasovaných dveří - DR/37 2 =2.000 [BA] 
''Součet  
Celkem 135=135.000 [BB]</t>
  </si>
  <si>
    <t>Montáž dveřních křídel otvíravých jednokřídlových š do 0,8 m do obložkové zárubněMontáž dveřních křídel dřevěných nebo plastových otevíravých do obložkové zárubně povrchově upravených jednokřídlových, šířky do 800 mm  
https://podminky.urs.cz/item/CS_URS_2024_01/766660171  
Montáž dveřních křídel dřevěných nebo plastových otevíravých do obložkové zárubně povrchově upravených jednokřídlových, šířky do 800 mm  
https://podminky.urs.cz/item/CS_URS_2024_01/766660171  
Montáž dveřních křídel dřevěných nebo plastových otevíravých do obložkové zárubně povrchově upravených jednokřídlových, šířky do 800 mm  
https://podminky.urs.cz/item/CS_URS_2024_01/766660171  
Montáž dveřních křídel dřevěných nebo plastových otevíravých do obložkové zárubně povrchově upravených jednokřídlových, šířky do 800 mm  
https://podminky.urs.cz/item/CS_URS_2024_01/766660171</t>
  </si>
  <si>
    <t>793</t>
  </si>
  <si>
    <t>766660172</t>
  </si>
  <si>
    <t>Montáž dveřních křídel otvíravých jednokřídlových š přes 0,8 m do obložkové zárubně</t>
  </si>
  <si>
    <t>dle tabulky dveří nových - DN/08 1 =1.000 [A] 
dle tabulky dveří nových - DN/14 2 =2.000 [B] 
dle tabulky dveří nových - DN/23 6 =6.000 [C] 
dle tabulky dveří nových - DN/30 7 =7.000 [D] 
dle tabulky dveří nových - DN/42 1 =1.000 [E] 
dle tabulky dveří nových - DN/43 2 =2.000 [F] 
dle tabulky dveří nových - DN/44 1 =1.000 [G] 
dle tabulky dveří nových - DN/45 1 =1.000 [H] 
dle tabulky dveří nových - DN/47 1 =1.000 [I] 
dle tabulky dveří nových - DN/48 1 =1.000 [J] 
dle tabulky dveří nových - DN/53 1 =1.000 [K] 
dle tabulky dveří nových - DN/60 1 =1.000 [L] 
dle tabulky dveří nových - DN/61 1 =1.000 [M] 
dle tabulky dveří nových - DN/63 1 =1.000 [N] 
dle tabulky dveří nových - DN/64 1 =1.000 [O] 
dle tabulky dveří nových - DN/68 1 =1.000 [P] 
dle tabulky dveří nových - DN/69 1 =1.000 [Q] 
dle tabulky dveří nových - DN/78 2 =2.000 [R] 
dle tabulky dveří nových - DN/83 2 =2.000 [S] 
dle tabulky dveří nových - DN/97 1 =1.000 [T] 
dle tabulky dveří nových - DN/107 1 =1.000 [U] 
dle tabulky dveří nových - DN/109 1 =1.000 [V] 
dle tabulky dveří nových - DN/114 1 =1.000 [W] 
dle tabulky dveří nových - DN/123 1 =1.000 [X] 
dle tabulky dveří nových - DN/149 2 =2.000 [Y] 
dle tabulky dveří nových - DN/152 1 =1.000 [Z] 
montáž dveří po repasi - dle tabulky repasovaných dveří - DR/05 1 =1.000 [AA] 
montáž dveří po repasi - dle tabulky repasovaných dveří - DR/10 1 =1.000 [AB] 
montáž dveří po repasi - dle tabulky repasovaných dveří - DR/19 1 =1.000 [AC] 
montáž dveří po repasi - dle tabulky repasovaných dveří - DR/20 1 =1.000 [AD] 
montáž dveří po repasi - dle tabulky repasovaných dveří - DR/23 1 =1.000 [AE] 
montáž dveří po repasi - dle tabulky repasovaných dveří - DR/24 1 =1.000 [AF] 
montáž dveří po repasi - dle tabulky repasovaných dveří - DR/47 2 =2.000 [AG] 
''Součet  
Celkem 50=50.000 [AH]</t>
  </si>
  <si>
    <t>Montáž dveřních křídel otvíravých jednokřídlových š přes 0,8 m do obložkové zárubněMontáž dveřních křídel dřevěných nebo plastových otevíravých do obložkové zárubně povrchově upravených jednokřídlových, šířky přes 800 mm  
https://podminky.urs.cz/item/CS_URS_2024_01/766660172  
Montáž dveřních křídel dřevěných nebo plastových otevíravých do obložkové zárubně povrchově upravených jednokřídlových, šířky přes 800 mm  
https://podminky.urs.cz/item/CS_URS_2024_01/766660172  
Montáž dveřních křídel dřevěných nebo plastových otevíravých do obložkové zárubně povrchově upravených jednokřídlových, šířky přes 800 mm  
https://podminky.urs.cz/item/CS_URS_2024_01/766660172  
Montáž dveřních křídel dřevěných nebo plastových otevíravých do obložkové zárubně povrchově upravených jednokřídlových, šířky přes 800 mm  
https://podminky.urs.cz/item/CS_URS_2024_01/766660172</t>
  </si>
  <si>
    <t>794</t>
  </si>
  <si>
    <t>766660173</t>
  </si>
  <si>
    <t>Montáž dveřních křídel otvíravých dvoukřídlových š do 1,45 m do obložkové zárubně</t>
  </si>
  <si>
    <t>dle tabulky dveří nových - DN/49 2 =2.000 [A] 
dle tabulky dveří nových - DN/50 4 =4.000 [B] 
dle tabulky dveří nových - DN/51 1 =1.000 [C] 
dle tabulky dveří nových - DN/55 8 =8.000 [D] 
dle tabulky dveří nových - DN/120 1 =1.000 [E] 
dle tabulky dveří nových - DN/140 1 =1.000 [F] 
montáž dveří po repasi - dle tabulky repasovaných dveří - DR/01 1 =1.000 [G] 
montáž dveří po repasi - dle tabulky repasovaných dveří - DR/02 1 =1.000 [H] 
montáž dveří po repasi - dle tabulky repasovaných dveří - DR/03 2 =2.000 [I] 
montáž dveří po repasi - dle tabulky repasovaných dveří - DR/06 1 =1.000 [J] 
montáž dveří po repasi - dle tabulky repasovaných dveří - DR/07 1 =1.000 [K] 
montáž dveří po repasi - dle tabulky repasovaných dveří - DR/08 1 =1.000 [L] 
montáž dveří po repasi - dle tabulky repasovaných dveří - DR/09 1 =1.000 [M] 
montáž dveří po repasi - dle tabulky repasovaných dveří - DR/11 1 =1.000 [N] 
montáž dveří po repasi - dle tabulky repasovaných dveří - DR/12 2 =2.000 [O] 
montáž dveří po repasi - dle tabulky repasovaných dveří - DR/13 1 =1.000 [P] 
montáž dveří po repasi - dle tabulky repasovaných dveří - DR/16 1 =1.000 [Q] 
montáž dveří po repasi - dle tabulky repasovaných dveří - DR/17 1 =1.000 [R] 
montáž dveří po repasi - dle tabulky repasovaných dveří - DR/21 1 =1.000 [S] 
montáž dveří po repasi - dle tabulky repasovaných dveří - DR/22 1 =1.000 [T] 
montáž dveří po repasi - dle tabulky repasovaných dveří - DR/26 4 =4.000 [U] 
''Součet  
Celkem 37=37.000 [V]</t>
  </si>
  <si>
    <t>Montáž dveřních křídel otvíravých dvoukřídlových š do 1,45 m do obložkové zárubněMontáž dveřních křídel dřevěných nebo plastových otevíravých do obložkové zárubně povrchově upravených dvoukřídlových, šířky do 1450 mm  
https://podminky.urs.cz/item/CS_URS_2024_01/766660173  
Montáž dveřních křídel dřevěných nebo plastových otevíravých do obložkové zárubně povrchově upravených dvoukřídlových, šířky do 1450 mm  
https://podminky.urs.cz/item/CS_URS_2024_01/766660173  
Montáž dveřních křídel dřevěných nebo plastových otevíravých do obložkové zárubně povrchově upravených dvoukřídlových, šířky do 1450 mm  
https://podminky.urs.cz/item/CS_URS_2024_01/766660173  
Montáž dveřních křídel dřevěných nebo plastových otevíravých do obložkové zárubně povrchově upravených dvoukřídlových, šířky do 1450 mm  
https://podminky.urs.cz/item/CS_URS_2024_01/766660173</t>
  </si>
  <si>
    <t>795</t>
  </si>
  <si>
    <t>766660174</t>
  </si>
  <si>
    <t>Montáž dveřních křídel otvíravých dvoukřídlových š přes 1,45 m do obložkové zárubně</t>
  </si>
  <si>
    <t>Montáž dveřních křídel otvíravých dvoukřídlových š přes 1,45 m do obložkové zárubněMontáž dveřních křídel dřevěných nebo plastových otevíravých do obložkové zárubně povrchově upravených dvoukřídlových, šířky přes 1450 mm  
https://podminky.urs.cz/item/CS_URS_2024_01/766660174  
Montáž dveřních křídel dřevěných nebo plastových otevíravých do obložkové zárubně povrchově upravených dvoukřídlových, šířky přes 1450 mm  
https://podminky.urs.cz/item/CS_URS_2024_01/766660174  
Montáž dveřních křídel dřevěných nebo plastových otevíravých do obložkové zárubně povrchově upravených dvoukřídlových, šířky přes 1450 mm  
https://podminky.urs.cz/item/CS_URS_2024_01/766660174  
Montáž dveřních křídel dřevěných nebo plastových otevíravých do obložkové zárubně povrchově upravených dvoukřídlových, šířky přes 1450 mm  
https://podminky.urs.cz/item/CS_URS_2024_01/766660174</t>
  </si>
  <si>
    <t>796</t>
  </si>
  <si>
    <t>766660181</t>
  </si>
  <si>
    <t>Montáž dveřních křídel otvíravých jednokřídlových š do 0,8 m požárních do obložkové zárubně</t>
  </si>
  <si>
    <t>dle tabulky dveří nových - DN/16 1 =1.000 [A] 
dle tabulky dveří nových - DN/18 9 =9.000 [B] 
dle tabulky dveří nových - DN/34 1 =1.000 [C] 
dle tabulky dveří nových - DN/36 6 =6.000 [D] 
dle tabulky dveří nových - DN/147 1 =1.000 [E] 
''Součet  
Celkem 18=18.000 [F]</t>
  </si>
  <si>
    <t>Montáž dveřních křídel otvíravých jednokřídlových š do 0,8 m požárních do obložkové zárubněMontáž dveřních křídel dřevěných nebo plastových otevíravých do obložkové zárubně protipožárních jednokřídlových, šířky do 800 mm  
https://podminky.urs.cz/item/CS_URS_2024_01/766660181  
Montáž dveřních křídel dřevěných nebo plastových otevíravých do obložkové zárubně protipožárních jednokřídlových, šířky do 800 mm  
https://podminky.urs.cz/item/CS_URS_2024_01/766660181  
Montáž dveřních křídel dřevěných nebo plastových otevíravých do obložkové zárubně protipožárních jednokřídlových, šířky do 800 mm  
https://podminky.urs.cz/item/CS_URS_2024_01/766660181  
Montáž dveřních křídel dřevěných nebo plastových otevíravých do obložkové zárubně protipožárních jednokřídlových, šířky do 800 mm  
https://podminky.urs.cz/item/CS_URS_2024_01/766660181</t>
  </si>
  <si>
    <t>797</t>
  </si>
  <si>
    <t>766660182</t>
  </si>
  <si>
    <t>Montáž dveřních křídel otvíravých jednokřídlových š přes 0,8 m požárních do obložkové zárubně</t>
  </si>
  <si>
    <t>dle tabulky dveří nových - DN/03 1 =1.000 [A] 
dle tabulky dveří nových - DN/06 1 =1.000 [B] 
dle tabulky dveří nových - DN/15 1 =1.000 [C] 
dle tabulky dveří nových - DN/17 1 =1.000 [D] 
dle tabulky dveří nových - DN/38 1 =1.000 [E] 
dle tabulky dveří nových - DN/39 12 =12.000 [F] 
dle tabulky dveří nových - DN/41 1 =1.000 [G] 
dle tabulky dveří nových - DN/65 3 =3.000 [H] 
dle tabulky dveří nových - DN/66 1 =1.000 [I] 
dle tabulky dveří nových - DN/67 2 =2.000 [J] 
dle tabulky dveří nových - DN/71 1 =1.000 [K] 
dle tabulky dveří nových - DN/72 1 =1.000 [L] 
dle tabulky dveří nových - DN/93 1 =1.000 [M] 
dle tabulky dveří nových - DN/94 1 =1.000 [N] 
dle tabulky dveří nových - DN/111 1 =1.000 [O] 
dle tabulky dveří nových - DN/118 4 =4.000 [P] 
dle tabulky dveří nových - DN/132 2 =2.000 [Q] 
dle tabulky dveří nových - DN/135 2 =2.000 [R] 
dle tabulky dveří nových - DN/136 2 =2.000 [S] 
dle tabulky dveří nových - DN/137 2 =2.000 [T] 
dle tabulky dveří nových - DN/141 1 =1.000 [U] 
dle tabulky dveří nových - DN/153 1 =1.000 [V] 
''Součet  
Celkem 43=43.000 [W]</t>
  </si>
  <si>
    <t>Montáž dveřních křídel otvíravých jednokřídlových š přes 0,8 m požárních do obložkové zárubněMontáž dveřních křídel dřevěných nebo plastových otevíravých do obložkové zárubně protipožárních jednokřídlových, šířky přes 800 mm  
https://podminky.urs.cz/item/CS_URS_2024_01/766660182  
Montáž dveřních křídel dřevěných nebo plastových otevíravých do obložkové zárubně protipožárních jednokřídlových, šířky přes 800 mm  
https://podminky.urs.cz/item/CS_URS_2024_01/766660182  
Montáž dveřních křídel dřevěných nebo plastových otevíravých do obložkové zárubně protipožárních jednokřídlových, šířky přes 800 mm  
https://podminky.urs.cz/item/CS_URS_2024_01/766660182  
Montáž dveřních křídel dřevěných nebo plastových otevíravých do obložkové zárubně protipožárních jednokřídlových, šířky přes 800 mm  
https://podminky.urs.cz/item/CS_URS_2024_01/766660182</t>
  </si>
  <si>
    <t>798</t>
  </si>
  <si>
    <t>766660183</t>
  </si>
  <si>
    <t>Montáž dveřních křídel otvíravých dvoukřídlových požárních do obložkové zárubně</t>
  </si>
  <si>
    <t>dle tabulky dveří nových - DN/07 1 =1.000 [A] 
dle tabulky dveří nových - DN/13 1 =1.000 [B] 
dle tabulky dveří nových - DN/40 1 =1.000 [C] 
dle tabulky dveří nových - DN/131 1 =1.000 [D] 
dle tabulky dveří nových - DN/133 2 =2.000 [E] 
dle tabulky dveří nových - DN/134 3 =3.000 [F] 
dle tabulky dveří nových - DN/138 2 =2.000 [G] 
dle tabulky dveří nových - DN/139 5 =5.000 [H] 
-dle tabulky dveří nových - DN/143 2 =-2.000 [I] 
dle tabulky dveří nových - DN/144 4 =4.000 [J] 
''Součet  
Celkem 18=18.000 [K]</t>
  </si>
  <si>
    <t>Montáž dveřních křídel otvíravých dvoukřídlových požárních do obložkové zárubněMontáž dveřních křídel dřevěných nebo plastových otevíravých do obložkové zárubně protipožárních dvoukřídlových jakékoliv šířky  
https://podminky.urs.cz/item/CS_URS_2024_01/766660183  
Montáž dveřních křídel dřevěných nebo plastových otevíravých do obložkové zárubně protipožárních dvoukřídlových jakékoliv šířky  
https://podminky.urs.cz/item/CS_URS_2024_01/766660183  
Montáž dveřních křídel dřevěných nebo plastových otevíravých do obložkové zárubně protipožárních dvoukřídlových jakékoliv šířky  
https://podminky.urs.cz/item/CS_URS_2024_01/766660183  
Montáž dveřních křídel dřevěných nebo plastových otevíravých do obložkové zárubně protipožárních dvoukřídlových jakékoliv šířky  
https://podminky.urs.cz/item/CS_URS_2024_01/766660183</t>
  </si>
  <si>
    <t>799</t>
  </si>
  <si>
    <t>766660311</t>
  </si>
  <si>
    <t>Montáž posuvných dveří jednokřídlových průchozí š do 800 mm do pouzdra s jednou kapsou</t>
  </si>
  <si>
    <t>Montáž posuvných dveří jednokřídlových průchozí š do 800 mm do pouzdra s jednou kapsouMontáž dveřních křídel dřevěných nebo plastových posuvných dveří do pouzdra s jednou kapsou jednokřídlových, průchozí šířky do 800 mm  
https://podminky.urs.cz/item/CS_URS_2024_01/766660311  
Montáž dveřních křídel dřevěných nebo plastových posuvných dveří do pouzdra s jednou kapsou jednokřídlových, průchozí šířky do 800 mm  
https://podminky.urs.cz/item/CS_URS_2024_01/766660311  
Montáž dveřních křídel dřevěných nebo plastových posuvných dveří do pouzdra s jednou kapsou jednokřídlových, průchozí šířky do 800 mm  
https://podminky.urs.cz/item/CS_URS_2024_01/766660311  
Montáž dveřních křídel dřevěných nebo plastových posuvných dveří do pouzdra s jednou kapsou jednokřídlových, průchozí šířky do 800 mm  
https://podminky.urs.cz/item/CS_URS_2024_01/766660311</t>
  </si>
  <si>
    <t>800</t>
  </si>
  <si>
    <t>766660381</t>
  </si>
  <si>
    <t>Montáž skládacích dveří jednokřídlových do pojezdu na stěnu</t>
  </si>
  <si>
    <t>Montáž skládacích dveří jednokřídlových do pojezdu na stěnuMontáž dveřních křídel dřevěných nebo plastových skládaných do pojezdu na stěnu jednokřídlových  
https://podminky.urs.cz/item/CS_URS_2024_01/766660381  
Montáž dveřních křídel dřevěných nebo plastových skládaných do pojezdu na stěnu jednokřídlových  
https://podminky.urs.cz/item/CS_URS_2024_01/766660381  
Montáž dveřních křídel dřevěných nebo plastových skládaných do pojezdu na stěnu jednokřídlových  
https://podminky.urs.cz/item/CS_URS_2024_01/766660381  
Montáž dveřních křídel dřevěných nebo plastových skládaných do pojezdu na stěnu jednokřídlových  
https://podminky.urs.cz/item/CS_URS_2024_01/766660381</t>
  </si>
  <si>
    <t>801</t>
  </si>
  <si>
    <t>766660481</t>
  </si>
  <si>
    <t>Montáž vchodových dveří dvoukřídlových s díly a nadsvětlíkem do zdiva</t>
  </si>
  <si>
    <t>dle tabulky dveří nových - DN/04 2 =2.000 [A] 
dle tabulky dveří nových - DN/12 1 =1.000 [B] 
dle tabulky dveří nových - DN/95 1 =1.000 [C] 
dle tabulky dveří nových - DN/96 1 =1.000 [D] 
dle tabulky dveří nových - DN/98 1 =1.000 [E] 
dle tabulky dveří nových - DN/99 1 =1.000 [F] 
dle tabulky dveří nových - DN/100 1 =1.000 [G] 
dle tabulky dveří nových - DN/101 1 =1.000 [H] 
dle tabulky dveří nových - DN/119 1 =1.000 [I] 
''Součet  
Celkem 10=10.000 [J]</t>
  </si>
  <si>
    <t>Montáž vchodových dveří dvoukřídlových s díly a nadsvětlíkem do zdivaMontáž dveřních křídel dřevěných nebo plastových vchodových dveří včetně rámu do zdiva dvoukřídlových s díly a nadsvětlíkem  
https://podminky.urs.cz/item/CS_URS_2024_01/766660481  
Montáž dveřních křídel dřevěných nebo plastových vchodových dveří včetně rámu do zdiva dvoukřídlových s díly a nadsvětlíkem  
https://podminky.urs.cz/item/CS_URS_2024_01/766660481  
Montáž dveřních křídel dřevěných nebo plastových vchodových dveří včetně rámu do zdiva dvoukřídlových s díly a nadsvětlíkem  
https://podminky.urs.cz/item/CS_URS_2024_01/766660481  
Montáž dveřních křídel dřevěných nebo plastových vchodových dveří včetně rámu do zdiva dvoukřídlových s díly a nadsvětlíkem  
https://podminky.urs.cz/item/CS_URS_2024_01/766660481</t>
  </si>
  <si>
    <t>802</t>
  </si>
  <si>
    <t>766660716</t>
  </si>
  <si>
    <t>Montáž samozavírače na dřevěnou zárubeň a dveřní křídlo</t>
  </si>
  <si>
    <t>dle tabulky dveří nových - DN/16 1 =1.000 [A] 
dle tabulky dveří nových - DN/18 9 =9.000 [B] 
dle tabulky dveří nových - DN/34 1 =1.000 [C] 
dle tabulky dveří nových - DN/36 6 =6.000 [D] 
dle tabulky dveří nových - DN/03 1 =1.000 [E] 
dle tabulky dveří nových - DN/06 1 =1.000 [F] 
dle tabulky dveří nových - DN/15 1 =1.000 [G] 
dle tabulky dveří nových - DN/17 1 =1.000 [H] 
dle tabulky dveří nových - DN/38 1 =1.000 [I] 
dle tabulky dveří nových - DN/39 12 =12.000 [J] 
dle tabulky dveří nových - DN/41 1 =1.000 [K] 
dle tabulky dveří nových - DN/65 3 =3.000 [L] 
dle tabulky dveří nových - DN/66 1 =1.000 [M] 
dle tabulky dveří nových - DN/67 2 =2.000 [N] 
dle tabulky dveří nových - DN/71 1 =1.000 [O] 
dle tabulky dveří nových - DN/72 1 =1.000 [P] 
dle tabulky dveří nových - DN/78 2 =2.000 [Q] 
dle tabulky dveří nových - DN/87 1 =1.000 [R] 
dle tabulky dveří nových - DN/92 2 =2.000 [S] 
dle tabulky dveří nových - DN/93 1 =1.000 [T] 
dle tabulky dveří nových - DN/95 2 =2.000 [U] 
dle tabulky dveří nových - DN/96 2 =2.000 [V] 
dle tabulky dveří nových - DN/98 2 =2.000 [W] 
dle tabulky dveří nových - DN/99 2 =2.000 [X] 
dle tabulky dveří nových - DN/100 2 =2.000 [Y] 
dle tabulky dveří nových - DN/101 2 =2.000 [Z] 
dle tabulky dveří nových - DN/111 1 =1.000 [AA] 
dle tabulky dveří nových - DN/119 2 =2.000 [AB] 
dle tabulky dveří nových - DN/120 2 =2.000 [AC] 
dle tabulky dveří nových - DN/124 1 =1.000 [AD] 
dle tabulky dveří nových - DN/125 1 =1.000 [AE] 
dle tabulky dveří nových - DN/126 1 =1.000 [AF] 
dle tabulky dveří nových - DN/131 2 =2.000 [AG] 
dle tabulky dveří nových - DN/133 4 =4.000 [AH] 
dle tabulky dveří nových - DN/135 2 =2.000 [AI] 
dle tabulky dveří nových - DN/136 2 =2.000 [AJ] 
dle tabulky dveří nových - DN/138 4 =4.000 [AK] 
dle tabulky dveří nových - DN/139 10 =10.000 [AL] 
dle tabulky dveří nových - DN/144 8 =8.000 [AM] 
dle tabulky dveří nových - DN/145 1 =1.000 [AN] 
dle tabulky dveří nových - DN/146 4 =4.000 [AO] 
dle tabulky dveří nových - DN/147 1 =1.000 [AP] 
dle tabulky dveří nových - DN/153 1 =1.000 [AQ] 
''Součet  
Celkem 108=108.000 [AR]</t>
  </si>
  <si>
    <t>Montáž samozavírače na dřevěnou zárubeň a dveřní křídloMontáž dveřních doplňků samozavírače na zárubeň dřevěnou  
https://podminky.urs.cz/item/CS_URS_2024_01/766660716  
Montáž dveřních doplňků samozavírače na zárubeň dřevěnou  
https://podminky.urs.cz/item/CS_URS_2024_01/766660716  
Montáž dveřních doplňků samozavírače na zárubeň dřevěnou  
https://podminky.urs.cz/item/CS_URS_2024_01/766660716  
Montáž dveřních doplňků samozavírače na zárubeň dřevěnou  
https://podminky.urs.cz/item/CS_URS_2024_01/766660716</t>
  </si>
  <si>
    <t>803</t>
  </si>
  <si>
    <t>766660729</t>
  </si>
  <si>
    <t>Montáž dveřního interiérového kování - štítku s klikou</t>
  </si>
  <si>
    <t>dle tabulky dveří nových - DN/01 7 =7.000 [A] 
dle tabulky dveří nových - DN/02 1 =1.000 [B] 
dle tabulky dveří nových - DN/03 1 =1.000 [C] 
dle tabulky dveří nových - DN/04 2 =2.000 [D] 
dle tabulky dveří nových - DN/05 2 =2.000 [E] 
dle tabulky dveří nových - DN/08 1 =1.000 [F] 
dle tabulky dveří nových - DN/09 2 =2.000 [G] 
dle tabulky dveří nových - DN/10 2 =2.000 [H] 
dle tabulky dveří nových - DN/11 1 =1.000 [I] 
dle tabulky dveří nových - DN/12 1 =1.000 [J] 
dle tabulky dveří nových - DN/13 1 =1.000 [K] 
dle tabulky dveří nových - DN/14 2 =2.000 [L] 
dle tabulky dveří nových - DN/15 1 =1.000 [M] 
dle tabulky dveří nových - DN/16 1 =1.000 [N] 
dle tabulky dveří nových - DN/17 1 =1.000 [O] 
dle tabulky dveří nových - DN/18 9 =9.000 [P] 
dle tabulky dveří nových - DN/21 1 =1.000 [Q] 
dle tabulky dveří nových - DN/22 1 =1.000 [R] 
dle tabulky dveří nových - DN/23 6 =6.000 [S] 
dle tabulky dveří nových - DN/24 1 =1.000 [T] 
dle tabulky dveří nových - DN/25 1 =1.000 [U] 
dle tabulky dveří nových - DN/26 1 =1.000 [V] 
dle tabulky dveří nových - DN/27 1 =1.000 [W] 
dle tabulky dveří nových - DN/28 5 =5.000 [X] 
dle tabulky dveří nových - DN/29 5 =5.000 [Y] 
dle tabulky dveří nových - DN/30 7 =7.000 [Z] 
dle tabulky dveří nových - DN/31 4 =4.000 [AA] 
dle tabulky dveří nových - DN/32 4 =4.000 [AB] 
dle tabulky dveří nových - DN/33 2 =2.000 [AC] 
dle tabulky dveří nových - DN/34 1 =1.000 [AD] 
dle tabulky dveří nových - DN/35 5 =5.000 [AE] 
dle tabulky dveří nových - DN/37 1 =1.000 [AF] 
dle tabulky dveří nových - DN/39 12 =12.000 [AG] 
dle tabulky dveří nových - DN/40 1 =1.000 [AH] 
dle tabulky dveří nových - DN/41 1 =1.000 [AI] 
dle tabulky dveří nových - DN/42 1 =1.000 [AJ] 
dle tabulky dveří nových - DN/44 1 =1.000 [AK] 
dle tabulky dveří nových - DN/45 1 =1.000 [AL] 
dle tabulky dveří nových - DN/46 2 =2.000 [AM] 
dle tabulky dveří nových - DN/48 1 =1.000 [AN] 
dle tabulky dveří nových - DN/49 2 =2.000 [AO] 
dle tabulky dveří nových - DN/50 4 =4.000 [AP] 
dle tabulky dveří nových - DN/51 1 =1.000 [AQ] 
dle tabulky dveří nových - DN/52 1 =1.000 [AR] 
dle tabulky dveří nových - DN/54 4 =4.000 [AS] 
dle tabulky dveří nových - DN/56 1 =1.000 [AT] 
dle tabulky dveří nových - DN/57 2 =2.000 [AU] 
dle tabulky dveří nových - DN/58 3 =3.000 [AV] 
dle tabulky dveří nových - DN/59 16 =16.000 [AW] 
dle tabulky dveří nových - DN/60 1 =1.000 [AX] 
dle tabulky dveří nových - DN/61 1 =1.000 [AY] 
dle tabulky dveří nových - DN/62 1 =1.000 [AZ] 
dle tabulky dveří nových - DN/64 1 =1.000 [BA] 
dle tabulky dveří nových - DN/69 1 =1.000 [BB] 
dle tabulky dveří nových - DN/70 1 =1.000 [BC] 
dle tabulky dveří nových - DN/73 2 =2.000 [BD] 
dle tabulky dveří nových - DN/74 1 =1.000 [BE] 
dle tabulky dveří nových - DN/76 1 =1.000 [BF] 
dle tabulky dveří nových - DN/77 1 =1.000 [BG] 
dle tabulky dveří nových - DN/79 1 =1.000 [BH] 
dle tabulky dveří nových - DN/80 2 =2.000 [BI] 
dle tabulky dveří nových - DN/81 2 =2.000 [BJ] 
dle tabulky dveří nových - DN/82 1 =1.000 [BK] 
dle tabulky dveří nových - DN/83 2 =2.000 [BL] 
dle tabulky dveří nových - DN/84 2 =2.000 [BM] 
dle tabulky dveří nových - DN/85 3 =3.000 [BN] 
dle tabulky dveří nových - DN/86 1 =1.000 [BO] 
dle tabulky dveří nových - DN/88 1 =1.000 [BP] 
dle tabulky dveří nových - DN/89 1 =1.000 [BQ] 
dle tabulky dveří nových - DN/90 1 =1.000 [BR] 
dle tabulky dveří nových - DN/91 1 =1.000 [BS] 
dle tabulky dveří nových - DN/94 1 =1.000 [BT] 
dle tabulky dveří nových - DN/97 1 =1.000 [BU] 
dle tabulky dveří nových - DN/102 1 =1.000 [BV] 
dle tabulky dveří nových - DN/103 2 =2.000 [BW] 
dle tabulky dveří nových - DN/104 4 =4.000 [BX] 
dle tabulky dveří nových - DN/105 1 =1.000 [BY] 
dle tabulky dveří nových - DN/106 1 =1.000 [BZ] 
dle tabulky dveří nových - DN/107 1 =1.000 [CA] 
dle tabulky dveří nových - DN/108 1 =1.000 [CB] 
dle tabulky dveří nových - DN/109 1 =1.000 [CC] 
dle tabulky dveří nových - DN/112 1 =1.000 [CD] 
dle tabulky dveří nových - DN/113 1 =1.000 [CE] 
dle tabulky dveří nových - DN/114 1 =1.000 [CF] 
dle tabulky dveří nových - DN/115 1 =1.000 [CG] 
dle tabulky dveří nových - DN/116 1 =1.000 [CH] 
dle tabulky dveří nových - DN/117 1 =1.000 [CI] 
dle tabulky dveří nových - DN/118 4 =4.000 [CJ] 
dle tabulky dveří nových - DN/119 1 =1.000 [CK] 
dle tabulky dveří nových - DN/123 1 =1.000 [CL] 
dle tabulky dveří nových - DN/127 1 =1.000 [CM] 
dle tabulky dveří nových - DN/128 2 =2.000 [CN] 
dle tabulky dveří nových - DN/129 1 =1.000 [CO] 
dle tabulky dveří nových - DN/130 1 =1.000 [CP] 
dle tabulky dveří nových - DN/132 2 =2.000 [CQ] 
dle tabulky dveří nových - DN/134 3 =3.000 [CR] 
dle tabulky dveří nových - DN/137 2 =2.000 [CS] 
dle tabulky dveří nových - DN/140 1 =1.000 [CT] 
dle tabulky dveří nových - DN/141 1 =1.000 [CU] 
dle tabulky dveří nových - DN/143 2 =2.000 [CV] 
dle tabulky dveří nových - DN/148 1 =1.000 [CW] 
dle tabulky dveří nových - DN/149 2 =2.000 [CX] 
dle tabulky dveří nových - DN/150 8 =8.000 [CY] 
dle tabulky dveří nových - DN/151 5 =5.000 [CZ] 
dle tabulky dveří nových - DN/152 1 =1.000 [DA] 
''Součet  
Celkem 223=223.000 [DB]</t>
  </si>
  <si>
    <t>Montáž dveřního interiérového kování - štítku s klikouMontáž dveřních doplňků dveřního kování interiérového štítku s klikou  
https://podminky.urs.cz/item/CS_URS_2024_01/766660729  
Montáž dveřních doplňků dveřního kování interiérového štítku s klikou  
https://podminky.urs.cz/item/CS_URS_2024_01/766660729  
Montáž dveřních doplňků dveřního kování interiérového štítku s klikou  
https://podminky.urs.cz/item/CS_URS_2024_01/766660729  
Montáž dveřních doplňků dveřního kování interiérového štítku s klikou  
https://podminky.urs.cz/item/CS_URS_2024_01/766660729</t>
  </si>
  <si>
    <t>804</t>
  </si>
  <si>
    <t>766660733</t>
  </si>
  <si>
    <t>Montáž dveřního bezpečnostního kování - štítku s klikou</t>
  </si>
  <si>
    <t>dle tabulky dveří nových - DN/06 1 =1.000 [A] 
dle tabulky dveří nových - DN/07 1 =1.000 [B] 
dle tabulky dveří nových - DN/10 1 =1.000 [C] 
dle tabulky dveří nových - DN/15 1 =1.000 [D] 
dle tabulky dveří nových - DN/16 1 =1.000 [E] 
dle tabulky dveří nových - DN/17 1 =1.000 [F] 
dle tabulky dveří nových - DN/36 6 =6.000 [G] 
dle tabulky dveří nových - DN/38 1 =1.000 [H] 
dle tabulky dveří nových - DN/43 2 =2.000 [I] 
dle tabulky dveří nových - DN/47 1 =1.000 [J] 
dle tabulky dveří nových - DN/53 1 =1.000 [K] 
dle tabulky dveří nových - DN/55 8 =8.000 [L] 
dle tabulky dveří nových - DN/65 3 =3.000 [M] 
dle tabulky dveří nových - DN/66 1 =1.000 [N] 
dle tabulky dveří nových - DN/67 2 =2.000 [O] 
dle tabulky dveří nových - DN/68 1 =1.000 [P] 
dle tabulky dveří nových - DN/71 1 =1.000 [Q] 
dle tabulky dveří nových - DN/72 1 =1.000 [R] 
dle tabulky dveří nových - DN/78 2 =2.000 [S] 
dle tabulky dveří nových - DN/87 1 =1.000 [T] 
dle tabulky dveří nových - DN/92 2 =2.000 [U] 
dle tabulky dveří nových - DN/93 1 =1.000 [V] 
dle tabulky dveří nových - DN/95 1 =1.000 [W] 
dle tabulky dveří nových - DN/96 1 =1.000 [X] 
dle tabulky dveří nových - DN/98 1 =1.000 [Y] 
dle tabulky dveří nových - DN/99 1 =1.000 [Z] 
dle tabulky dveří nových - DN/100 1 =1.000 [AA] 
dle tabulky dveří nových - DN/101 1 =1.000 [AB] 
dle tabulky dveří nových - DN/111 1 =1.000 [AC] 
dle tabulky dveří nových - DN/120 1 =1.000 [AD] 
dle tabulky dveří nových - DN/124 1 =1.000 [AE] 
dle tabulky dveří nových - DN/125 1 =1.000 [AF] 
dle tabulky dveří nových - DN/126 1 =1.000 [AG] 
dle tabulky dveří nových - DN/131 1 =1.000 [AH] 
dle tabulky dveří nových - DN/133 2 =2.000 [AI] 
dle tabulky dveří nových - DN/135 2 =2.000 [AJ] 
dle tabulky dveří nových - DN/136 2 =2.000 [AK] 
dle tabulky dveří nových - DN/138 2 =2.000 [AL] 
dle tabulky dveří nových - DN/139 5 =5.000 [AM] 
dle tabulky dveří nových - DN/144 4 =4.000 [AN] 
dle tabulky dveří nových - DN/145 1 =1.000 [AO] 
dle tabulky dveří nových - DN/147 1 =1.000 [AP] 
dle tabulky dveří nových - DN/153 1 =1.000 [AQ] 
''Součet  
Celkem 72=72.000 [AR]</t>
  </si>
  <si>
    <t>Montáž dveřního bezpečnostního kování - štítku s klikouMontáž dveřních doplňků dveřního kování bezpečnostního štítku s klikou  
https://podminky.urs.cz/item/CS_URS_2024_01/766660733  
Montáž dveřních doplňků dveřního kování bezpečnostního štítku s klikou  
https://podminky.urs.cz/item/CS_URS_2024_01/766660733  
Montáž dveřních doplňků dveřního kování bezpečnostního štítku s klikou  
https://podminky.urs.cz/item/CS_URS_2024_01/766660733  
Montáž dveřních doplňků dveřního kování bezpečnostního štítku s klikou  
https://podminky.urs.cz/item/CS_URS_2024_01/766660733</t>
  </si>
  <si>
    <t>805</t>
  </si>
  <si>
    <t>766671003</t>
  </si>
  <si>
    <t>Montáž střešního okna do krytiny ploché 78 x 98 cm</t>
  </si>
  <si>
    <t>montáž okna po repasi - dle tabulky repasovaných oken - OR/23 1 =1.000 [A] 
Celkem 1=1.000 [B]</t>
  </si>
  <si>
    <t>Montáž střešního okna do krytiny ploché 78 x 98 cmMontáž střešních oken dřevěných nebo plastových kyvných, výklopných/kyvných s okenním rámem a lemováním, splisovaným límcem, snapojením na krytinu do krytiny ploché, rozměru 78 x 98 cm  
https://podminky.urs.cz/item/CS_URS_2024_01/766671003  
Montáž střešních oken dřevěných nebo plastových kyvných, výklopných/kyvných s okenním rámem a lemováním, splisovaným límcem, snapojením na krytinu do krytiny ploché, rozměru 78 x 98 cm  
https://podminky.urs.cz/item/CS_URS_2024_01/766671003  
Montáž střešních oken dřevěných nebo plastových kyvných, výklopných/kyvných s okenním rámem a lemováním, splisovaným límcem, snapojením na krytinu do krytiny ploché, rozměru 78 x 98 cm  
https://podminky.urs.cz/item/CS_URS_2024_01/766671003  
Montáž střešních oken dřevěných nebo plastových kyvných, výklopných/kyvných s okenním rámem a lemováním, splisovaným límcem, snapojením na krytinu do krytiny ploché, rozměru 78 x 98 cm  
https://podminky.urs.cz/item/CS_URS_2024_01/766671003</t>
  </si>
  <si>
    <t>806</t>
  </si>
  <si>
    <t>766674811</t>
  </si>
  <si>
    <t>Demontáž střešního okna hladká krytina přes 30 do 45°</t>
  </si>
  <si>
    <t>demontáž okna pro repasi - dle tabulky repasovaných oken - OR/23 1 =1.000 [A] 
Celkem 1=1.000 [B]</t>
  </si>
  <si>
    <t>Demontáž střešního okna hladká krytina přes 30 do 45°Demontáž střešních oken na krytině hladké a drážkové, sklonu přes 30 do 45°  
https://podminky.urs.cz/item/CS_URS_2024_01/766674811  
Demontáž střešních oken na krytině hladké a drážkové, sklonu přes 30 do 45°  
https://podminky.urs.cz/item/CS_URS_2024_01/766674811  
Demontáž střešních oken na krytině hladké a drážkové, sklonu přes 30 do 45°  
https://podminky.urs.cz/item/CS_URS_2024_01/766674811  
Demontáž střešních oken na krytině hladké a drážkové, sklonu přes 30 do 45°  
https://podminky.urs.cz/item/CS_URS_2024_01/766674811</t>
  </si>
  <si>
    <t>807</t>
  </si>
  <si>
    <t>766682111</t>
  </si>
  <si>
    <t>Montáž zárubní obložkových pro dveře jednokřídlové tl stěny do 170 mm</t>
  </si>
  <si>
    <t>dle tabulky dveří nových - DN/01 7 =7.000 [A] 
dle tabulky dveří nových - DN/02 1 =1.000 [B] 
dle tabulky dveří nových - DN/05 2 =2.000 [C] 
dle tabulky dveří nových - DN/08 1 =1.000 [D] 
dle tabulky dveří nových - DN/09 2 =2.000 [E] 
dle tabulky dveří nových - DN/10 3 =3.000 [F] 
dle tabulky dveří nových - DN/14 2 =2.000 [G] 
dle tabulky dveří nových - DN/21 1 =1.000 [H] 
dle tabulky dveří nových - DN/22 1 =1.000 [I] 
dle tabulky dveří nových - DN/23 6 =6.000 [J] 
dle tabulky dveří nových - DN/24 1 =1.000 [K] 
dle tabulky dveří nových - DN/25 1 =1.000 [L] 
dle tabulky dveří nových - DN/26 1 =1.000 [M] 
dle tabulky dveří nových - DN/27 1 =1.000 [N] 
dle tabulky dveří nových - DN/28 5 =5.000 [O] 
dle tabulky dveří nových - DN/29 5 =5.000 [P] 
dle tabulky dveří nových - DN/30 7 =7.000 [Q] 
dle tabulky dveří nových - DN/31 4 =4.000 [R] 
dle tabulky dveří nových - DN/32 4 =4.000 [S] 
dle tabulky dveří nových - DN/33 2 =2.000 [T] 
dle tabulky dveří nových - DN/37 1 =1.000 [U] 
dle tabulky dveří nových - DN/39 12 =12.000 [V] 
dle tabulky dveří nových - DN/42 1 =1.000 [W] 
dle tabulky dveří nových - DN/43 2 =2.000 [X] 
dle tabulky dveří nových - DN/44 1 =1.000 [Y] 
dle tabulky dveří nových - DN/45 1 =1.000 [Z] 
dle tabulky dveří nových - DN/46 2 =2.000 [AA] 
dle tabulky dveří nových - DN/47 1 =1.000 [AB] 
dle tabulky dveří nových - DN/48 1 =1.000 [AC] 
dle tabulky dveří nových - DN/52 1 =1.000 [AD] 
dle tabulky dveří nových - DN/53 1 =1.000 [AE] 
dle tabulky dveří nových - DN/54 4 =4.000 [AF] 
dle tabulky dveří nových - DN/56 1 =1.000 [AG] 
dle tabulky dveří nových - DN/57 2 =2.000 [AH] 
dle tabulky dveří nových - DN/58 3 =3.000 [AI] 
dle tabulky dveří nových - DN/59 16 =16.000 [AJ] 
dle tabulky dveří nových - DN/62 1 =1.000 [AK] 
dle tabulky dveří nových - DN/63 1 =1.000 [AL] 
dle tabulky dveří nových - DN/64 1 =1.000 [AM] 
dle tabulky dveří nových - DN/68 1 =1.000 [AN] 
dle tabulky dveří nových - DN/69 1 =1.000 [AO] 
dle tabulky dveří nových - DN/70 1 =1.000 [AP] 
dle tabulky dveří nových - DN/73 2 =2.000 [AQ] 
dle tabulky dveří nových - DN/74 1 =1.000 [AR] 
dle tabulky dveří nových - DN/76 1 =1.000 [AS] 
dle tabulky dveří nových - DN/77 1 =1.000 [AT] 
dle tabulky dveří nových - DN/78 2 =2.000 [AU] 
dle tabulky dveří nových - DN/79 1 =1.000 [AV] 
dle tabulky dveří nových - DN/80 2 =2.000 [AW] 
dle tabulky dveří nových - DN/81 2 =2.000 [AX] 
dle tabulky dveří nových - DN/82 1 =1.000 [AY] 
dle tabulky dveří nových - DN/97 1 =1.000 [AZ] 
dle tabulky dveří nových - DN/105 1 =1.000 [BA] 
dle tabulky dveří nových - DN/107 1 =1.000 [BB] 
dle tabulky dveří nových - DN/108 1 =1.000 [BC] 
dle tabulky dveří nových - DN/109 1 =1.000 [BD] 
dle tabulky dveří nových - DN/112 1 =1.000 [BE] 
dle tabulky dveří nových - DN/113 1 =1.000 [BF] 
dle tabulky dveří nových - DN/114 1 =1.000 [BG] 
dle tabulky dveří nových - DN/116 1 =1.000 [BH] 
dle tabulky dveří nových - DN/117 1 =1.000 [BI] 
dle tabulky dveří nových - DN/123 1 =1.000 [BJ] 
dle tabulky dveří nových - DN/145 1 =1.000 [BK] 
dle tabulky dveří nových - DN/146 4 =4.000 [BL] 
dle tabulky dveří nových - DN/148 1 =1.000 [BM] 
dle tabulky dveří nových - DN/149 2 =2.000 [BN] 
dle tabulky dveří nových - DN/150 8 =8.000 [BO] 
dle tabulky dveří nových - DN/151 5 =5.000 [BP] 
montáž dveří po repasi - dle tabulky repasovaných dveří - DR/05 1 =1.000 [BQ] 
montáž dveří po repasi - dle tabulky repasovaných dveří - DR/10 1 =1.000 [BR] 
montáž dveří po repasi - dle tabulky repasovaných dveří - DR/14 2 =2.000 [BS] 
montáž dveří po repasi - dle tabulky repasovaných dveří - DR/15 1 =1.000 [BT] 
montáž dveří po repasi - dle tabulky repasovaných dveří - DR/18 1 =1.000 [BU] 
montáž dveří po repasi - dle tabulky repasovaných dveří - DR/19 1 =1.000 [BV] 
montáž dveří po repasi - dle tabulky repasovaných dveří - DR/20 1 =1.000 [BW] 
montáž dveří po repasi - dle tabulky repasovaných dveří - DR/23 1 =1.000 [BX] 
montáž dveří po repasi - dle tabulky repasovaných dveří - DR/24 1 =1.000 [BY] 
montáž dveří po repasi - dle tabulky repasovaných dveří - DR/25 1 =1.000 [BZ] 
montáž dveří po repasi - dle tabulky repasovaných dveří - DR/37 2 =2.000 [CA] 
montáž dveří po repasi - dle tabulky repasovaných dveří - DR/47 2 =2.000 [CB] 
''Součet  
Celkem 173=173.000 [CC]</t>
  </si>
  <si>
    <t>Montáž zárubní obložkových pro dveře jednokřídlové tl stěny do 170 mmMontáž zárubní dřevěných, plastových nebo z lamina obložkových, pro dveře jednokřídlové, tloušťky stěny do 170 mm  
https://podminky.urs.cz/item/CS_URS_2024_01/766682111  
Montáž zárubní dřevěných, plastových nebo z lamina obložkových, pro dveře jednokřídlové, tloušťky stěny do 170 mm  
https://podminky.urs.cz/item/CS_URS_2024_01/766682111  
Montáž zárubní dřevěných, plastových nebo z lamina obložkových, pro dveře jednokřídlové, tloušťky stěny do 170 mm  
https://podminky.urs.cz/item/CS_URS_2024_01/766682111  
Montáž zárubní dřevěných, plastových nebo z lamina obložkových, pro dveře jednokřídlové, tloušťky stěny do 170 mm  
https://podminky.urs.cz/item/CS_URS_2024_01/766682111</t>
  </si>
  <si>
    <t>808</t>
  </si>
  <si>
    <t>766682121</t>
  </si>
  <si>
    <t>Montáž zárubní obložkových pro dveře dvoukřídlové tl stěny do 170 mm</t>
  </si>
  <si>
    <t>dle tabulky dveří nových - DN/11 1 =1.000 [A] 
dle tabulky dveří nových - DN/49 2 =2.000 [B] 
dle tabulky dveří nových - DN/50 4 =4.000 [C] 
dle tabulky dveří nových - DN/51 1 =1.000 [D] 
dle tabulky dveří nových - DN/55 8 =8.000 [E] 
dle tabulky dveří nových - DN/119 1 =1.000 [F] 
dle tabulky dveří nových - DN/120 1 =1.000 [G] 
dle tabulky dveří nových - DN/140 1 =1.000 [H] 
montáž dveří po repasi - dle tabulky repasovaných dveří - DR/01 1 =1.000 [I] 
montáž dveří po repasi - dle tabulky repasovaných dveří - DR/02 1 =1.000 [J] 
montáž dveří po repasi - dle tabulky repasovaných dveří - DR/03 2 =2.000 [K] 
montáž dveří po repasi - dle tabulky repasovaných dveří - DR/06 1 =1.000 [L] 
montáž dveří po repasi - dle tabulky repasovaných dveří - DR/07 1 =1.000 [M] 
montáž dveří po repasi - dle tabulky repasovaných dveří - DR/08 1 =1.000 [N] 
montáž dveří po repasi - dle tabulky repasovaných dveří - DR/09 1 =1.000 [O] 
montáž dveří po repasi - dle tabulky repasovaných dveří - DR/11 1 =1.000 [P] 
montáž dveří po repasi - dle tabulky repasovaných dveří - DR/12 2 =2.000 [Q] 
montáž dveří po repasi - dle tabulky repasovaných dveří - DR/13 1 =1.000 [R] 
montáž dveří po repasi - dle tabulky repasovaných dveří - DR/16 1 =1.000 [S] 
montáž dveří po repasi - dle tabulky repasovaných dveří - DR/17 1 =1.000 [T] 
montáž dveří po repasi - dle tabulky repasovaných dveří - DR/21 1 =1.000 [U] 
montáž dveří po repasi - dle tabulky repasovaných dveří - DR/22 1 =1.000 [V] 
montáž dveří po repasi - dle tabulky repasovaných dveří - DR/26 4 =4.000 [W] 
''Součet  
Celkem 39=39.000 [X]</t>
  </si>
  <si>
    <t>Montáž zárubní obložkových pro dveře dvoukřídlové tl stěny do 170 mmMontáž zárubní dřevěných, plastových nebo z lamina obložkových, pro dveře dvoukřídlové, tloušťky stěny do 170 mm  
https://podminky.urs.cz/item/CS_URS_2024_01/766682121  
Montáž zárubní dřevěných, plastových nebo z lamina obložkových, pro dveře dvoukřídlové, tloušťky stěny do 170 mm  
https://podminky.urs.cz/item/CS_URS_2024_01/766682121  
Montáž zárubní dřevěných, plastových nebo z lamina obložkových, pro dveře dvoukřídlové, tloušťky stěny do 170 mm  
https://podminky.urs.cz/item/CS_URS_2024_01/766682121  
Montáž zárubní dřevěných, plastových nebo z lamina obložkových, pro dveře dvoukřídlové, tloušťky stěny do 170 mm  
https://podminky.urs.cz/item/CS_URS_2024_01/766682121</t>
  </si>
  <si>
    <t>809</t>
  </si>
  <si>
    <t>766682211</t>
  </si>
  <si>
    <t>Montáž zárubní obložkových protipožárních pro dveře jednokřídlové tl stěny do 170 mm</t>
  </si>
  <si>
    <t>dle tabulky dveří nových - DN/03 1 =1.000 [A] 
dle tabulky dveří nových - DN/06 1 =1.000 [B] 
dle tabulky dveří nových - DN/15 1 =1.000 [C] 
dle tabulky dveří nových - DN/16 1 =1.000 [D] 
dle tabulky dveří nových - DN/17 1 =1.000 [E] 
dle tabulky dveří nových - DN/18 9 =9.000 [F] 
dle tabulky dveří nových - DN/34 1 =1.000 [G] 
dle tabulky dveří nových - DN/36 6 =6.000 [H] 
dle tabulky dveří nových - DN/38 1 =1.000 [I] 
dle tabulky dveří nových - DN/41 1 =1.000 [J] 
dle tabulky dveří nových - DN/65 3 =3.000 [K] 
dle tabulky dveří nových - DN/66 1 =1.000 [L] 
dle tabulky dveří nových - DN/67 2 =2.000 [M] 
dle tabulky dveří nových - DN/71 1 =1.000 [N] 
dle tabulky dveří nových - DN/72 1 =1.000 [O] 
dle tabulky dveří nových - DN/93 1 =1.000 [P] 
dle tabulky dveří nových - DN/94 1 =1.000 [Q] 
dle tabulky dveří nových - DN/111 1 =1.000 [R] 
dle tabulky dveří nových - DN/118 4 =4.000 [S] 
dle tabulky dveří nových - DN/130 1 =1.000 [T] 
dle tabulky dveří nových - DN/132 2 =2.000 [U] 
dle tabulky dveří nových - DN/135 2 =2.000 [V] 
dle tabulky dveří nových - DN/136 2 =2.000 [W] 
dle tabulky dveří nových - DN/137 2 =2.000 [X] 
dle tabulky dveří nových - DN/141 1 =1.000 [Y] 
dle tabulky dveří nových - DN/147 1 =1.000 [Z] 
dle tabulky dveří nových - DN/153 1 =1.000 [AA] 
''Součet  
Celkem 50=50.000 [AB]</t>
  </si>
  <si>
    <t>Montáž zárubní obložkových protipožárních pro dveře jednokřídlové tl stěny do 170 mmMontáž zárubní dřevěných, plastových nebo z lamina obložkových protipožárních, pro dveře jednokřídlové, tloušťky stěny do 170 mm  
https://podminky.urs.cz/item/CS_URS_2024_01/766682211  
Montáž zárubní dřevěných, plastových nebo z lamina obložkových protipožárních, pro dveře jednokřídlové, tloušťky stěny do 170 mm  
https://podminky.urs.cz/item/CS_URS_2024_01/766682211  
Montáž zárubní dřevěných, plastových nebo z lamina obložkových protipožárních, pro dveře jednokřídlové, tloušťky stěny do 170 mm  
https://podminky.urs.cz/item/CS_URS_2024_01/766682211  
Montáž zárubní dřevěných, plastových nebo z lamina obložkových protipožárních, pro dveře jednokřídlové, tloušťky stěny do 170 mm  
https://podminky.urs.cz/item/CS_URS_2024_01/766682211</t>
  </si>
  <si>
    <t>810</t>
  </si>
  <si>
    <t>766682221</t>
  </si>
  <si>
    <t>Montáž zárubní obložkových protipožárních pro dveře dvoukřídlové tl stěny do 170 mm</t>
  </si>
  <si>
    <t>dle tabulky dveří nových - DN/04 2 =2.000 [A] 
dle tabulky dveří nových - DN/07 1 =1.000 [B] 
dle tabulky dveří nových - DN/12 1 =1.000 [C] 
dle tabulky dveří nových - DN/13 1 =1.000 [D] 
dle tabulky dveří nových - DN/40 1 =1.000 [E] 
dle tabulky dveří nových - DN/95 1 =1.000 [F] 
dle tabulky dveří nových - DN/96 1 =1.000 [G] 
dle tabulky dveří nových - DN/98 1 =1.000 [H] 
dle tabulky dveří nových - DN/99 1 =1.000 [I] 
dle tabulky dveří nových - DN/100 1 =1.000 [J] 
dle tabulky dveří nových - DN/101 1 =1.000 [K] 
dle tabulky dveří nových - DN/131 1 =1.000 [L] 
dle tabulky dveří nových - DN/133 2 =2.000 [M] 
dle tabulky dveří nových - DN/134 3 =3.000 [N] 
dle tabulky dveří nových - DN/138 2 =2.000 [O] 
dle tabulky dveří nových - DN/139 5 =5.000 [P] 
dle tabulky dveří nových - DN/143 2 =2.000 [Q] 
dle tabulky dveří nových - DN/144 4 =4.000 [R] 
''Součet  
Celkem 31=31.000 [S]</t>
  </si>
  <si>
    <t>Montáž zárubní obložkových protipožárních pro dveře dvoukřídlové tl stěny do 170 mmMontáž zárubní dřevěných, plastových nebo z lamina obložkových protipožárních, pro dveře dvoukřídlové, tloušťky stěny do 170 mm  
https://podminky.urs.cz/item/CS_URS_2024_01/766682221  
Montáž zárubní dřevěných, plastových nebo z lamina obložkových protipožárních, pro dveře dvoukřídlové, tloušťky stěny do 170 mm  
https://podminky.urs.cz/item/CS_URS_2024_01/766682221  
Montáž zárubní dřevěných, plastových nebo z lamina obložkových protipožárních, pro dveře dvoukřídlové, tloušťky stěny do 170 mm  
https://podminky.urs.cz/item/CS_URS_2024_01/766682221  
Montáž zárubní dřevěných, plastových nebo z lamina obložkových protipožárních, pro dveře dvoukřídlové, tloušťky stěny do 170 mm  
https://podminky.urs.cz/item/CS_URS_2024_01/766682221</t>
  </si>
  <si>
    <t>811</t>
  </si>
  <si>
    <t>766691914</t>
  </si>
  <si>
    <t>Vyvěšení nebo zavěšení dřevěných křídel dveří pl do 2 m2</t>
  </si>
  <si>
    <t>DB/08 1=1.000 [A] 
DB/26 1=1.000 [B] 
DB/89 4=4.000 [C] 
DB/93 1=1.000 [D] 
DB/59 1=1.000 [E] 
DB/37 1=1.000 [F] 
DB/88 1=1.000 [G] 
DB/89 1=1.000 [H] 
DB/35 (1+1)=2.000 [I] 
DB/36 (1+1)=2.000 [J] 
DB/37 (2+2)=4.000 [K] 
DB/40 (1+1)=2.000 [L] 
DB/43 (1+1)=2.000 [M] 
DB/44 (2+2)=4.000 [N] 
DB/45 (2+2)=4.000 [O] 
DB/46 (1+1)=2.000 [P] 
DB/49 (2+2)=4.000 [Q] 
DB/66 (1+1)=2.000 [R] 
DB/67 (2+2)=4.000 [S] 
DB/70 (1+1)=2.000 [T] 
DB/62 2=2.000 [U] 
DB/95 (1+4)=5.000 [V] 
DB/01 2=2.000 [W] 
DB/03 5=5.000 [X] 
DB/04 (2+1+3)=6.000 [Y] 
DB/05 2=2.000 [Z] 
DB/06 2=2.000 [AA] 
DB/07 2=2.000 [AB] 
DB/09 1=1.000 [AC] 
DB/12 1=1.000 [AD] 
DB/13 (11+7+3+1+1+17)=40.000 [AE] 
DB/16 (17+12+25+3+3+8+2)=70.000 [AF] 
DB/18 (17+18+12+2+2+4)=55.000 [AG] 
DB/73 1=1.000 [AH] 
DB/57 1=1.000 [AI] 
DB/60 1=1.000 [AJ] 
DB/80 1=1.000 [AK] 
DB/34 1=1.000 [AL] 
DB/41 (1+1)=2.000 [AM] 
DB/68 (1+1)=2.000 [AN] 
DB/69 (1+1)=2.000 [AO] 
DB/75 (4+4)=8.000 [AP] 
DB/52 1=1.000 [AQ] 
DB/53 2=2.000 [AR] 
DB/65 2=2.000 [AS] 
DB/79 1=1.000 [AT] 
DB/54 1=1.000 [AU] 
''Součet  
Celkem  264=264.000 [AV]</t>
  </si>
  <si>
    <t>Vyvěšení nebo zavěšení dřevěných křídel dveří pl do 2 m2Ostatní práce vyvěšení nebo zavěšení křídel dřevěných dveřních, plochy do 2 m2  
https://podminky.urs.cz/item/CS_URS_2024_01/766691914  
Ostatní práce vyvěšení nebo zavěšení křídel dřevěných dveřních, plochy do 2 m2  
https://podminky.urs.cz/item/CS_URS_2024_01/766691914  
Ostatní práce vyvěšení nebo zavěšení křídel dřevěných dveřních, plochy do 2 m2  
https://podminky.urs.cz/item/CS_URS_2024_01/766691914  
Ostatní práce vyvěšení nebo zavěšení křídel dřevěných dveřních, plochy do 2 m2  
https://podminky.urs.cz/item/CS_URS_2024_01/766691914</t>
  </si>
  <si>
    <t>812</t>
  </si>
  <si>
    <t>766691915</t>
  </si>
  <si>
    <t>Vyvěšení nebo zavěšení dřevěných křídel dveří pl přes 2 m2</t>
  </si>
  <si>
    <t>DB/11 2=2.000 [A] 
DB/20 2=2.000 [B] 
DB/25 1=1.000 [C] 
DB/96 1=1.000 [D] 
DB/27 (1+1)=2.000 [E] 
DB/28 1+2=3.000 [F] 
DB/85 4=4.000 [G] 
DB/29 1=1.000 [H] 
DB/32 1=1.000 [I] 
DB/56 2=2.000 [J] 
DB/85 2=2.000 [K] 
DB/91 2=2.000 [L] 
DB/92 1=1.000 [M] 
DB/97 2=2.000 [N] 
DB/38 (1+1)=2.000 [O] 
DB/39 (1+1)=2.000 [P] 
DB/85 (4+2)=6.000 [Q] 
DB/86 1=1.000 [R] 
DB/94 1=1.000 [S] 
DB/02 1=1.000 [T] 
DB/71 1=1.000 [U] 
DB/76 (1+1)=2.000 [V] 
''Součet  
Celkem  42=42.000 [W]</t>
  </si>
  <si>
    <t>Vyvěšení nebo zavěšení dřevěných křídel dveří pl přes 2 m2Ostatní práce vyvěšení nebo zavěšení křídel dřevěných dveřních, plochy přes 2 m2  
https://podminky.urs.cz/item/CS_URS_2024_01/766691915  
Ostatní práce vyvěšení nebo zavěšení křídel dřevěných dveřních, plochy přes 2 m2  
https://podminky.urs.cz/item/CS_URS_2024_01/766691915  
Ostatní práce vyvěšení nebo zavěšení křídel dřevěných dveřních, plochy přes 2 m2  
https://podminky.urs.cz/item/CS_URS_2024_01/766691915  
Ostatní práce vyvěšení nebo zavěšení křídel dřevěných dveřních, plochy přes 2 m2  
https://podminky.urs.cz/item/CS_URS_2024_01/766691915</t>
  </si>
  <si>
    <t>813</t>
  </si>
  <si>
    <t>766693413</t>
  </si>
  <si>
    <t>Montáž umyvadlové desky bez výřezu dl přes 2000 mm</t>
  </si>
  <si>
    <t>Montáž umyvadlové desky bez výřezu dl přes 2000 mmMontáž ostatních truhlářských konstrukcí umyvadlových desek bez výřezu, délky jednoho dílu přes 2000 mm  
https://podminky.urs.cz/item/CS_URS_2024_01/766693413  
Montáž ostatních truhlářských konstrukcí umyvadlových desek bez výřezu, délky jednoho dílu přes 2000 mm  
https://podminky.urs.cz/item/CS_URS_2024_01/766693413  
Montáž ostatních truhlářských konstrukcí umyvadlových desek bez výřezu, délky jednoho dílu přes 2000 mm  
https://podminky.urs.cz/item/CS_URS_2024_01/766693413  
Montáž ostatních truhlářských konstrukcí umyvadlových desek bez výřezu, délky jednoho dílu přes 2000 mm  
https://podminky.urs.cz/item/CS_URS_2024_01/766693413</t>
  </si>
  <si>
    <t>814</t>
  </si>
  <si>
    <t>766812840</t>
  </si>
  <si>
    <t>Demontáž kuchyňských linek dřevěných nebo kovových dl přes 1,8 do 2,1 m</t>
  </si>
  <si>
    <t>1.NP 1+2 =3.000 [A] 
2.NP 4 =4.000 [B] 
''Součet  
Celkem 7=7.000 [C]</t>
  </si>
  <si>
    <t>Demontáž kuchyňských linek dřevěných nebo kovových dl přes 1,8 do 2,1 mDemontáž kuchyňských linek dřevěných nebo kovových včetně skříněk uchycených na stěně, délky přes 1800 do 2100 mm  
https://podminky.urs.cz/item/CS_URS_2024_01/766812840  
Demontáž kuchyňských linek dřevěných nebo kovových včetně skříněk uchycených na stěně, délky přes 1800 do 2100 mm  
https://podminky.urs.cz/item/CS_URS_2024_01/766812840  
Demontáž kuchyňských linek dřevěných nebo kovových včetně skříněk uchycených na stěně, délky přes 1800 do 2100 mm  
https://podminky.urs.cz/item/CS_URS_2024_01/766812840  
Demontáž kuchyňských linek dřevěných nebo kovových včetně skříněk uchycených na stěně, délky přes 1800 do 2100 mm  
https://podminky.urs.cz/item/CS_URS_2024_01/766812840</t>
  </si>
  <si>
    <t>815</t>
  </si>
  <si>
    <t>766825821</t>
  </si>
  <si>
    <t>Demontáž truhlářských vestavěných skříní dvoukřídlových</t>
  </si>
  <si>
    <t>1-2.NP 2 =2.000 [A] 
2.NP 2 =2.000 [B] 
''Součet  
Celkem 4=4.000 [C]</t>
  </si>
  <si>
    <t>Demontáž truhlářských vestavěných skříní dvoukřídlovýchDemontáž nábytku vestavěného skříní dvoukřídlových  
https://podminky.urs.cz/item/CS_URS_2024_01/766825821  
Demontáž nábytku vestavěného skříní dvoukřídlových  
https://podminky.urs.cz/item/CS_URS_2024_01/766825821  
Demontáž nábytku vestavěného skříní dvoukřídlových  
https://podminky.urs.cz/item/CS_URS_2024_01/766825821  
Demontáž nábytku vestavěného skříní dvoukřídlových  
https://podminky.urs.cz/item/CS_URS_2024_01/766825821</t>
  </si>
  <si>
    <t>816</t>
  </si>
  <si>
    <t>766999R01</t>
  </si>
  <si>
    <t>Příplatek za zabudování generální klíč do vybraných dveří</t>
  </si>
  <si>
    <t>Příplatek za zabudování GK do vybraných dveří</t>
  </si>
  <si>
    <t>Příplatek za zabudování GK do vybraných dveříPříplatek za zabudování GK do vybraných dveří  
Příplatek za zabudování GK do vybraných dveří  
Příplatek za zabudování GK do vybraných dveří  
Příplatek za zabudování GK do vybraných dveří</t>
  </si>
  <si>
    <t>817</t>
  </si>
  <si>
    <t>998766104</t>
  </si>
  <si>
    <t>Přesun hmot tonážní pro kce truhlářské v objektech v přes 24 do 36 m</t>
  </si>
  <si>
    <t>Přesun hmot tonážní pro kce truhlářské v objektech v přes 24 do 36 mPřesun hmot pro konstrukce truhlářské stanovený zhmotnosti přesunovaného materiálu vodorovná dopravní vzdálenost do 50 m v objektech výšky přes 24 do 36 m  
https://podminky.urs.cz/item/CS_URS_2024_01/998766104  
Přesun hmot pro konstrukce truhlářské stanovený zhmotnosti přesunovaného materiálu vodorovná dopravní vzdálenost do 50 m v objektech výšky přes 24 do 36 m  
https://podminky.urs.cz/item/CS_URS_2024_01/998766104  
Přesun hmot pro konstrukce truhlářské stanovený zhmotnosti přesunovaného materiálu vodorovná dopravní vzdálenost do 50 m v objektech výšky přes 24 do 36 m  
https://podminky.urs.cz/item/CS_URS_2024_01/998766104  
Přesun hmot pro konstrukce truhlářské stanovený zhmotnosti přesunovaného materiálu vodorovná dopravní vzdálenost do 50 m v objektech výšky přes 24 do 36 m  
https://podminky.urs.cz/item/CS_URS_2024_01/998766104</t>
  </si>
  <si>
    <t>Konstrukce zámečnické</t>
  </si>
  <si>
    <t>818</t>
  </si>
  <si>
    <t>5491Zi32</t>
  </si>
  <si>
    <t>dočasné ochranná mříž - dle tabulky zámečnických výrobků - Zi/32</t>
  </si>
  <si>
    <t>dle tabulky zámečnických výrobků - Zi/32 1.45*2.71 =3.930 [A] 
Celkem 3.93=3.930 [B]</t>
  </si>
  <si>
    <t>dočasné ochranná mříž - dle tabulky zámečnických výrobků - Zi/32dočasné ochranná mříž - dle tabulky zámečnických výrobků - Zi/32  
dočasné ochranná mříž - dle tabulky zámečnických výrobků - Zi/32  
dočasné ochranná mříž - dle tabulky zámečnických výrobků - Zi/32  
dočasné ochranná mříž - dle tabulky zámečnických výrobků - Zi/32</t>
  </si>
  <si>
    <t>819</t>
  </si>
  <si>
    <t>55341206</t>
  </si>
  <si>
    <t>dveře jednokřídlé ocelové vchodové plné hladké s polodrážkou 800x2100mm</t>
  </si>
  <si>
    <t>dveře jednokřídlé ocelové vchodové plné hladké s polodrážkou 800x2100mmdveře jednokřídlé ocelové vchodové plné hladké s polodrážkou 800x2100mm  
dveře jednokřídlé ocelové vchodové plné hladké s polodrážkou 800x2100mm  
dveře jednokřídlé ocelové vchodové plné hladké s polodrážkou 800x2100mm  
dveře jednokřídlé ocelové vchodové plné hladké s polodrážkou 800x2100mm</t>
  </si>
  <si>
    <t>820</t>
  </si>
  <si>
    <t>5534DN102</t>
  </si>
  <si>
    <t>dveře interiérové jednokřídlé 900 x 1700 mm - dle specifikace v PD - DN/102</t>
  </si>
  <si>
    <t>dle tabulky dveří nových - DN/102 1 =1.000 [A] 
Celkem 1=1.000 [B]</t>
  </si>
  <si>
    <t>dveře interiérové jednokřídlé 900 x 1700 mm - dle specifikace v PD - DN/102dveře interiérové jednokřídlé 900 x 1700 mm - dle specifikace v PD - DN/102  
dveře interiérové jednokřídlé 900 x 1700 mm - dle specifikace v PD - DN/102  
dveře interiérové jednokřídlé 900 x 1700 mm - dle specifikace v PD - DN/102  
dveře interiérové jednokřídlé 900 x 1700 mm - dle specifikace v PD - DN/102</t>
  </si>
  <si>
    <t>821</t>
  </si>
  <si>
    <t>5534ON04</t>
  </si>
  <si>
    <t>skleněná protipožární příčka - dle specifikace v PD - ON/04</t>
  </si>
  <si>
    <t>skleněná protipožární příčka - dle specifikace v PD - ON/04skleněná protipožární příčka - dle specifikace v PD - ON/04  
skleněná protipožární příčka - dle specifikace v PD - ON/04  
skleněná protipožární příčka - dle specifikace v PD - ON/04  
skleněná protipožární příčka - dle specifikace v PD - ON/04</t>
  </si>
  <si>
    <t>822</t>
  </si>
  <si>
    <t>5534ON05</t>
  </si>
  <si>
    <t>výdejní vytahovací okno k pokladně - dle specifikace v PD - ON/05</t>
  </si>
  <si>
    <t>výdejní vytahovací okno k pokladně - dle specifikace v PD - ON/05výdejní vytahovací okno k pokladně - dle specifikace v PD - ON/05  
výdejní vytahovací okno k pokladně - dle specifikace v PD - ON/05  
výdejní vytahovací okno k pokladně - dle specifikace v PD - ON/05  
výdejní vytahovací okno k pokladně - dle specifikace v PD - ON/05</t>
  </si>
  <si>
    <t>823</t>
  </si>
  <si>
    <t>5534Zi33</t>
  </si>
  <si>
    <t>schody v ohradě - dle specifikace v PD - Zi/33</t>
  </si>
  <si>
    <t>dle tabulky zámečnických výrobků - Zi/33 1 =1.000 [A] 
Celkem 1=1.000 [B]</t>
  </si>
  <si>
    <t>schody v ohradě - dle specifikace v PD - Zi/33schody v ohradě - dle specifikace v PD - Zi/33  
schody v ohradě - dle specifikace v PD - Zi/33  
schody v ohradě - dle specifikace v PD - Zi/33  
schody v ohradě - dle specifikace v PD - Zi/33</t>
  </si>
  <si>
    <t>824</t>
  </si>
  <si>
    <t>767114141</t>
  </si>
  <si>
    <t>Montáž stěn a příček rámových zasklených vnitřních do zdiva s požární odolností plochy do 6 m2</t>
  </si>
  <si>
    <t>dle tabulky oken - ON/04 5*2.135*2.36 =25.193 [A] 
Celkem 25.193=25.193 [B]</t>
  </si>
  <si>
    <t>Montáž stěn a příček rámových zasklených vnitřních do zdiva s požární odolností plochy do 6 m2Montáž stěn a příček rámových zasklených zhliníkových nebo ocelových profilů vnitřních do zdiva s požární odolností, plochy do 6 m2  
https://podminky.urs.cz/item/CS_URS_2024_01/767114141  
Montáž stěn a příček rámových zasklených zhliníkových nebo ocelových profilů vnitřních do zdiva s požární odolností, plochy do 6 m2  
https://podminky.urs.cz/item/CS_URS_2024_01/767114141  
Montáž stěn a příček rámových zasklených zhliníkových nebo ocelových profilů vnitřních do zdiva s požární odolností, plochy do 6 m2  
https://podminky.urs.cz/item/CS_URS_2024_01/767114141  
Montáž stěn a příček rámových zasklených zhliníkových nebo ocelových profilů vnitřních do zdiva s požární odolností, plochy do 6 m2  
https://podminky.urs.cz/item/CS_URS_2024_01/767114141</t>
  </si>
  <si>
    <t>825</t>
  </si>
  <si>
    <t>767161834</t>
  </si>
  <si>
    <t>Demontáž zábradlí rovného nerozebíratelného hmotnosti 1 m zábradlí přes 20 kg k dalšímu použítí</t>
  </si>
  <si>
    <t>demontáž zábradlí pro repasi - dle tabulky zámečnických výrobků - Zi/01 6.9 =6.900 [A] 
demontáž zábradlí pro repasi - dle tabulky zámečnických výrobků - Zi/27 6.94 =6.940 [B] 
demontáž zábradlí pro repasi - dle tabulky zámečnických výrobků - Zi/28 11.1 =11.100 [C] 
demontáž zábradlí pro repasi - dle tabulky zámečnických výrobků - Zi/29 2 =2.000 [D] 
''Součet  
Celkem 26.94=26.940 [E]</t>
  </si>
  <si>
    <t>Demontáž zábradlí rovného nerozebíratelného hmotnosti 1 m zábradlí přes 20 kg k dalšímu použítíDemontáž zábradlí k dalšímu použití rovného nerozebíratelný spoj hmotnosti 1 m zábradlí přes 20 kg  
https://podminky.urs.cz/item/CS_URS_2024_01/767161834  
Demontáž zábradlí k dalšímu použití rovného nerozebíratelný spoj hmotnosti 1 m zábradlí přes 20 kg  
https://podminky.urs.cz/item/CS_URS_2024_01/767161834  
Demontáž zábradlí k dalšímu použití rovného nerozebíratelný spoj hmotnosti 1 m zábradlí přes 20 kg  
https://podminky.urs.cz/item/CS_URS_2024_01/767161834  
Demontáž zábradlí k dalšímu použití rovného nerozebíratelný spoj hmotnosti 1 m zábradlí přes 20 kg  
https://podminky.urs.cz/item/CS_URS_2024_01/767161834</t>
  </si>
  <si>
    <t>826</t>
  </si>
  <si>
    <t>767161844</t>
  </si>
  <si>
    <t>Demontáž zábradlí schodišťového nerozebíratelného hmotnosti 1 m zábradlí přes 20 kg k dalšímu použítí</t>
  </si>
  <si>
    <t>demontáž zábradlí pro repasi - dle tabulky zámečnických výrobků - Zi/04 41.3 =41.300 [A] 
demontáž zábradlí pro repasi - dle tabulky zámečnických výrobků - Zi/05 8.6+29.2 =37.800 [B] 
demontáž zábradlí pro repasi - dle tabulky zámečnických výrobků - Zi/07 44.8 =44.800 [C] 
demontáž zábradlí pro repasi - dle tabulky zámečnických výrobků - Zi/21 25.2 =25.200 [D] 
demontáž zábradlí pro repasi - dle tabulky zámečnických výrobků - Zi/22 28.2 =28.200 [E] 
demontáž zábradlí pro repasi - dle tabulky zámečnických výrobků - Zi/24 41.7 =41.700 [F] 
''Součet  
Celkem 219=219.000 [G]</t>
  </si>
  <si>
    <t>Demontáž zábradlí schodišťového nerozebíratelného hmotnosti 1 m zábradlí přes 20 kg k dalšímu použítíDemontáž zábradlí k dalšímu použití schodišťového nerozebíratelný spoj hmotnosti 1 m zábradlí přes 20 kg  
https://podminky.urs.cz/item/CS_URS_2024_01/767161844  
Demontáž zábradlí k dalšímu použití schodišťového nerozebíratelný spoj hmotnosti 1 m zábradlí přes 20 kg  
https://podminky.urs.cz/item/CS_URS_2024_01/767161844  
Demontáž zábradlí k dalšímu použití schodišťového nerozebíratelný spoj hmotnosti 1 m zábradlí přes 20 kg  
https://podminky.urs.cz/item/CS_URS_2024_01/767161844  
Demontáž zábradlí k dalšímu použití schodišťového nerozebíratelný spoj hmotnosti 1 m zábradlí přes 20 kg  
https://podminky.urs.cz/item/CS_URS_2024_01/767161844</t>
  </si>
  <si>
    <t>827</t>
  </si>
  <si>
    <t>767161871</t>
  </si>
  <si>
    <t>Demontáž madel schodišťových k dalšímu použití</t>
  </si>
  <si>
    <t>demontáž madla pro repasi - dle tabulky zámečnických výrobků - Zi/03 9.72+6*3.68 =31.800 [A] 
demontáž madla pro repasi - dle tabulky zámečnických výrobků - Zi/08 4.22 =4.220 [B] 
demontáž madla pro repasi - dle tabulky zámečnických výrobků - Zi/21 38 =38.000 [C] 
demontáž madla pro repasi - dle tabulky zámečnických výrobků - Zi/22 38 =38.000 [D] 
demontáž madla pro repasi - dle tabulky zámečnických výrobků - Zi/23 31.2 =31.200 [E] 
''Součet  
Celkem 143.22=143.220 [F]</t>
  </si>
  <si>
    <t>Demontáž madel schodišťových k dalšímu použitíDemontáž zábradlí k dalšímu použití madel schodišťových  
https://podminky.urs.cz/item/CS_URS_2024_01/767161871  
Demontáž zábradlí k dalšímu použití madel schodišťových  
https://podminky.urs.cz/item/CS_URS_2024_01/767161871  
Demontáž zábradlí k dalšímu použití madel schodišťových  
https://podminky.urs.cz/item/CS_URS_2024_01/767161871  
Demontáž zábradlí k dalšímu použití madel schodišťových  
https://podminky.urs.cz/item/CS_URS_2024_01/767161871</t>
  </si>
  <si>
    <t>828</t>
  </si>
  <si>
    <t>767163101</t>
  </si>
  <si>
    <t>Montáž přímého kovového zábradlí z dílců do zdiva nebo lehčeného betonu v rovině</t>
  </si>
  <si>
    <t>montáž zábradlí po repasi - dle tabulky zámečnických výrobků - Zi/01 6.9 =6.900 [A] 
montáž zábradlí po repasi - dle tabulky zámečnických výrobků - Zi/27 6.94 =6.940 [B] 
montáž zábradlí po repasi - dle tabulky zámečnických výrobků - Zi/28 11.1 =11.100 [C] 
montáž zábradlí po repasi - dle tabulky zámečnických výrobků - Zi/29 2 =2.000 [D] 
montáž nového zábradlí - dle tabulky zámečnických výrobků - Zi/31 3.825 =3.825 [E] 
''Součet  
Celkem 30.765=30.765 [F]</t>
  </si>
  <si>
    <t>Montáž přímého kovového zábradlí z dílců do zdiva nebo lehčeného betonu v roviněMontáž kompletního kovového zábradlí přímého z dílců v rovině (na rovné ploše) kotveného do zdiva nebo lehčeného betonu  
https://podminky.urs.cz/item/CS_URS_2024_01/767163101  
Montáž kompletního kovového zábradlí přímého z dílců v rovině (na rovné ploše) kotveného do zdiva nebo lehčeného betonu  
https://podminky.urs.cz/item/CS_URS_2024_01/767163101  
Montáž kompletního kovového zábradlí přímého z dílců v rovině (na rovné ploše) kotveného do zdiva nebo lehčeného betonu  
https://podminky.urs.cz/item/CS_URS_2024_01/767163101  
Montáž kompletního kovového zábradlí přímého z dílců v rovině (na rovné ploše) kotveného do zdiva nebo lehčeného betonu  
https://podminky.urs.cz/item/CS_URS_2024_01/767163101</t>
  </si>
  <si>
    <t>829</t>
  </si>
  <si>
    <t>767211311</t>
  </si>
  <si>
    <t>Montáž venkovního kovového schodiště rovného kotveného do zdiva</t>
  </si>
  <si>
    <t>montáž schodů v ohradě - dle tabulky zámečnických výrobků - Zi/33 1.62 =1.620 [A] 
Celkem 1.62=1.620 [B]</t>
  </si>
  <si>
    <t>Montáž venkovního kovového schodiště rovného kotveného do zdivaMontáž kovového venkovního schodiště bez zábradlí a podesty, pro šířku stupně do 1 200 mm rovného, kotveného do zdiva nebo lehčeného betonu  
https://podminky.urs.cz/item/CS_URS_2024_01/767211311  
Montáž kovového venkovního schodiště bez zábradlí a podesty, pro šířku stupně do 1 200 mm rovného, kotveného do zdiva nebo lehčeného betonu  
https://podminky.urs.cz/item/CS_URS_2024_01/767211311  
Montáž kovového venkovního schodiště bez zábradlí a podesty, pro šířku stupně do 1 200 mm rovného, kotveného do zdiva nebo lehčeného betonu  
https://podminky.urs.cz/item/CS_URS_2024_01/767211311  
Montáž kovového venkovního schodiště bez zábradlí a podesty, pro šířku stupně do 1 200 mm rovného, kotveného do zdiva nebo lehčeného betonu  
https://podminky.urs.cz/item/CS_URS_2024_01/767211311</t>
  </si>
  <si>
    <t>830</t>
  </si>
  <si>
    <t>767220420</t>
  </si>
  <si>
    <t>Montáž zábradlí schodišťového z profilové oceli do zdi hmotnosti přes 20 do 40 kg</t>
  </si>
  <si>
    <t>montáž zábradlí po repasi - dle tabulky zámečnických výrobků - Zi/04 41.3 =41.300 [A] 
montáž zábradlí po repasi - dle tabulky zámečnických výrobků - Zi/05 8.6+29.2 =37.800 [B] 
montáž zábradlí po repasi - dle tabulky zámečnických výrobků - Zi/07 44.8 =44.800 [C] 
montáž zábradlí po repasi - dle tabulky zámečnických výrobků - Zi/21 25.2 =25.200 [D] 
montáž zábradlí po repasi - dle tabulky zámečnických výrobků - Zi/22 28.2 =28.200 [E] 
montáž zábradlí po repasi - dle tabulky zámečnických výrobků - Zi/23 41.7 =41.700 [F] 
''Součet  
Celkem 219=219.000 [G]</t>
  </si>
  <si>
    <t>Montáž zábradlí schodišťového z profilové oceli do zdi hmotnosti přes 20 do 40 kgMontáž schodišťového zábradlí z profilové oceli do zdiva, hmotnosti 1 m zábradlí přes 20 do 40 kg  
https://podminky.urs.cz/item/CS_URS_2024_01/767220420  
Montáž schodišťového zábradlí z profilové oceli do zdiva, hmotnosti 1 m zábradlí přes 20 do 40 kg  
https://podminky.urs.cz/item/CS_URS_2024_01/767220420  
Montáž schodišťového zábradlí z profilové oceli do zdiva, hmotnosti 1 m zábradlí přes 20 do 40 kg  
https://podminky.urs.cz/item/CS_URS_2024_01/767220420  
Montáž schodišťového zábradlí z profilové oceli do zdiva, hmotnosti 1 m zábradlí přes 20 do 40 kg  
https://podminky.urs.cz/item/CS_URS_2024_01/767220420</t>
  </si>
  <si>
    <t>831</t>
  </si>
  <si>
    <t>767311830</t>
  </si>
  <si>
    <t>Demontáž světlíků bodových se skleněnou výplní</t>
  </si>
  <si>
    <t>4.NP 1.1*1*6 =6.600 [A] 
Celkem 6.6=6.600 [B]</t>
  </si>
  <si>
    <t>Demontáž světlíků bodových se skleněnou výplníDemontáž světlíků se skleněnou výplní bodových  
https://podminky.urs.cz/item/CS_URS_2024_01/767311830  
Demontáž světlíků se skleněnou výplní bodových  
https://podminky.urs.cz/item/CS_URS_2024_01/767311830  
Demontáž světlíků se skleněnou výplní bodových  
https://podminky.urs.cz/item/CS_URS_2024_01/767311830  
Demontáž světlíků se skleněnou výplní bodových  
https://podminky.urs.cz/item/CS_URS_2024_01/767311830</t>
  </si>
  <si>
    <t>832</t>
  </si>
  <si>
    <t>767610127</t>
  </si>
  <si>
    <t>Montáž oken kovových jednoduchých otevíravých do zdiva pl přes 1,5 do 2,5 m2</t>
  </si>
  <si>
    <t>montáž okna po repasi - dle tabulky repasovaných oken - OR/19 1.84*1.04 =1.914 [A] 
Celkem 1.914=1.914 [B]</t>
  </si>
  <si>
    <t>Montáž oken kovových jednoduchých otevíravých do zdiva pl přes 1,5 do 2,5 m2Montáž oken jednoduchých zhliníkových nebo ocelových profilů na polyuretanovou pěnu otevíravých do zdiva, plochy přes 1,5 do 2,5 m2  
https://podminky.urs.cz/item/CS_URS_2024_01/767610127  
Montáž oken jednoduchých zhliníkových nebo ocelových profilů na polyuretanovou pěnu otevíravých do zdiva, plochy přes 1,5 do 2,5 m2  
https://podminky.urs.cz/item/CS_URS_2024_01/767610127  
Montáž oken jednoduchých zhliníkových nebo ocelových profilů na polyuretanovou pěnu otevíravých do zdiva, plochy přes 1,5 do 2,5 m2  
https://podminky.urs.cz/item/CS_URS_2024_01/767610127  
Montáž oken jednoduchých zhliníkových nebo ocelových profilů na polyuretanovou pěnu otevíravých do zdiva, plochy přes 1,5 do 2,5 m2  
https://podminky.urs.cz/item/CS_URS_2024_01/767610127</t>
  </si>
  <si>
    <t>833</t>
  </si>
  <si>
    <t>767610217</t>
  </si>
  <si>
    <t>Montáž oken kovových vertikálně posuvných ve vodícím rámu na zdi</t>
  </si>
  <si>
    <t>dle tabulky oken - ON/05 2.055*1 =2.055 [A] 
Celkem 2.055=2.055 [B]</t>
  </si>
  <si>
    <t>Montáž oken kovových vertikálně posuvných ve vodícím rámu na zdiMontáž oken jednoduchých zhliníkových nebo ocelových profilů na polyuretanovou pěnu podávacích vertikálně posuvných svodícím rámem na zdi  
https://podminky.urs.cz/item/CS_URS_2024_01/767610217  
Montáž oken jednoduchých zhliníkových nebo ocelových profilů na polyuretanovou pěnu podávacích vertikálně posuvných svodícím rámem na zdi  
https://podminky.urs.cz/item/CS_URS_2024_01/767610217  
Montáž oken jednoduchých zhliníkových nebo ocelových profilů na polyuretanovou pěnu podávacích vertikálně posuvných svodícím rámem na zdi  
https://podminky.urs.cz/item/CS_URS_2024_01/767610217  
Montáž oken jednoduchých zhliníkových nebo ocelových profilů na polyuretanovou pěnu podávacích vertikálně posuvných svodícím rámem na zdi  
https://podminky.urs.cz/item/CS_URS_2024_01/767610217</t>
  </si>
  <si>
    <t>834</t>
  </si>
  <si>
    <t>76761OR19</t>
  </si>
  <si>
    <t>Repase exteriérového okna - dle specifikace v PD - OR/19</t>
  </si>
  <si>
    <t>dle tabulky repasovaných oken - OR/19 1 =1.000 [A] 
Celkem 1=1.000 [B]</t>
  </si>
  <si>
    <t>Repase exteriérového okna - dle specifikace v PD - OR/19Repase exteriérového okna - dle specifikace v PD - OR/19  
Repase exteriérového okna - dle specifikace v PD - OR/19  
Repase exteriérového okna - dle specifikace v PD - OR/19  
Repase exteriérového okna - dle specifikace v PD - OR/19</t>
  </si>
  <si>
    <t>835</t>
  </si>
  <si>
    <t>76761Zi01</t>
  </si>
  <si>
    <t>Repase zábradlí - dle specifikace v PD - Zi/01</t>
  </si>
  <si>
    <t>dle tabulky zámečnických výrobků - Zi/01 1 =1.000 [A] 
Celkem 1=1.000 [B]</t>
  </si>
  <si>
    <t>Repase zábradlí - dle specifikace v PD - Zi/01Repase zábradlí - dle specifikace v PD - Zi/01  
Repase zábradlí - dle specifikace v PD - Zi/01  
Repase zábradlí - dle specifikace v PD - Zi/01  
Repase zábradlí - dle specifikace v PD - Zi/01</t>
  </si>
  <si>
    <t>836</t>
  </si>
  <si>
    <t>76761Zi02</t>
  </si>
  <si>
    <t>Repase krytu na topení - dle specifikace v PD - Zi/02</t>
  </si>
  <si>
    <t>včetně demontáže a opětovné montáže - dle tabulky zámečnických výrobků - Zi/02 2 =2.000 [A] 
Celkem 2=2.000 [B]</t>
  </si>
  <si>
    <t>Repase krytu na topení - dle specifikace v PD - Zi/02Repase zábradlí - dle specifikace v PD - Zi/02  
Repase zábradlí - dle specifikace v PD - Zi/02  
Repase zábradlí - dle specifikace v PD - Zi/02  
Repase zábradlí - dle specifikace v PD - Zi/02</t>
  </si>
  <si>
    <t>837</t>
  </si>
  <si>
    <t>76761Zi03</t>
  </si>
  <si>
    <t>Repase madla - dle specifikace v PD - Zi/03</t>
  </si>
  <si>
    <t>dle tabulky zámečnických výrobků - Zi/03 9.72+6*3.68 =31.800 [A] 
Celkem 31.8=31.800 [B]</t>
  </si>
  <si>
    <t>Repase madla - dle specifikace v PD - Zi/03Repase madla - dle specifikace v PD - Zi/03  
Repase madla - dle specifikace v PD - Zi/03  
Repase madla - dle specifikace v PD - Zi/03  
Repase madla - dle specifikace v PD - Zi/03</t>
  </si>
  <si>
    <t>838</t>
  </si>
  <si>
    <t>76761Zi04</t>
  </si>
  <si>
    <t>Repase schodišťového zábradlí - dle specifikace v PD - Zi/04</t>
  </si>
  <si>
    <t>dle tabulky zámečnických výrobků - Zi/04 41.3 =41.300 [A] 
Celkem 41.3=41.300 [B]</t>
  </si>
  <si>
    <t>Repase schodišťového zábradlí - dle specifikace v PD - Zi/04Repase schodišťového zábradlí - dle specifikace v PD - Zi/04  
Repase schodišťového zábradlí - dle specifikace v PD - Zi/04  
Repase schodišťového zábradlí - dle specifikace v PD - Zi/04  
Repase schodišťového zábradlí - dle specifikace v PD - Zi/04</t>
  </si>
  <si>
    <t>839</t>
  </si>
  <si>
    <t>76761Zi05</t>
  </si>
  <si>
    <t>Repase schodišťového zábradlí - dle specifikace v PD - Zi/05</t>
  </si>
  <si>
    <t>dle tabulky zámečnických výrobků - Zi/05 8.6+29.2 =37.800 [A] 
Celkem 37.8=37.800 [B]</t>
  </si>
  <si>
    <t>Repase schodišťového zábradlí - dle specifikace v PD - Zi/05Repase schodišťového zábradlí - dle specifikace v PD - Zi/05  
Repase schodišťového zábradlí - dle specifikace v PD - Zi/05  
Repase schodišťového zábradlí - dle specifikace v PD - Zi/05  
Repase schodišťového zábradlí - dle specifikace v PD - Zi/05</t>
  </si>
  <si>
    <t>840</t>
  </si>
  <si>
    <t>76761Zi07</t>
  </si>
  <si>
    <t>Repase schodišťového zábradlí - dle specifikace v PD - Zi/07</t>
  </si>
  <si>
    <t>dle tabulky zámečnických výrobků - Zi/07 44.8 =44.800 [A] 
Celkem 44.8=44.800 [B]</t>
  </si>
  <si>
    <t>Repase schodišťového zábradlí - dle specifikace v PD - Zi/07Repase schodišťového zábradlí - dle specifikace v PD - Zi/07  
Repase schodišťového zábradlí - dle specifikace v PD - Zi/07  
Repase schodišťového zábradlí - dle specifikace v PD - Zi/07  
Repase schodišťového zábradlí - dle specifikace v PD - Zi/07</t>
  </si>
  <si>
    <t>841</t>
  </si>
  <si>
    <t>76761Zi08</t>
  </si>
  <si>
    <t>Repase madla - dle specifikace v PD - Zi/08</t>
  </si>
  <si>
    <t>dle tabulky zámečnických výrobků - Zi/08 4.22 =4.220 [A] 
Celkem 4.22=4.220 [B]</t>
  </si>
  <si>
    <t>Repase madla - dle specifikace v PD - Zi/08Repase madla - dle specifikace v PD - Zi/08  
Repase madla - dle specifikace v PD - Zi/08  
Repase madla - dle specifikace v PD - Zi/08  
Repase madla - dle specifikace v PD - Zi/08</t>
  </si>
  <si>
    <t>842</t>
  </si>
  <si>
    <t>76761Zi09</t>
  </si>
  <si>
    <t>Repase mřížky - dle specifikace v PD - Zi/09</t>
  </si>
  <si>
    <t>dle tabulky zámečnických výrobků - Zi/09 4*0.37*4.14 =6.127 [A] 
Celkem 6.127=6.127 [B]</t>
  </si>
  <si>
    <t>Repase mřížky - dle specifikace v PD - Zi/09Repase mřížky - dle specifikace v PD - Zi/09  
Repase mřížky - dle specifikace v PD - Zi/09  
Repase mřížky - dle specifikace v PD - Zi/09  
Repase mřížky - dle specifikace v PD - Zi/09</t>
  </si>
  <si>
    <t>843</t>
  </si>
  <si>
    <t>76761Zi10</t>
  </si>
  <si>
    <t>Repase mřížky - dle specifikace v PD - Zi/10</t>
  </si>
  <si>
    <t>dle tabulky zámečnických výrobků - Zi/10 2*0.37*0.37 =0.274 [A] 
Celkem 0.274=0.274 [B]</t>
  </si>
  <si>
    <t>Repase mřížky - dle specifikace v PD - Zi/10Repase mřížky - dle specifikace v PD - Zi/10  
Repase mřížky - dle specifikace v PD - Zi/10  
Repase mřížky - dle specifikace v PD - Zi/10  
Repase mřížky - dle specifikace v PD - Zi/10</t>
  </si>
  <si>
    <t>844</t>
  </si>
  <si>
    <t>76761Zi11</t>
  </si>
  <si>
    <t>Repase mřížky - dle specifikace v PD - Zi/11</t>
  </si>
  <si>
    <t>dle tabulky zámečnických výrobků - Zi/11 4*1.2*0.45 =2.160 [A] 
Celkem 2.16=2.160 [B]</t>
  </si>
  <si>
    <t>Repase mřížky - dle specifikace v PD - Zi/11Repase mřížky - dle specifikace v PD - Zi/11  
Repase mřížky - dle specifikace v PD - Zi/11  
Repase mřížky - dle specifikace v PD - Zi/11  
Repase mřížky - dle specifikace v PD - Zi/11</t>
  </si>
  <si>
    <t>845</t>
  </si>
  <si>
    <t>76761Zi12</t>
  </si>
  <si>
    <t>Repase mřížky - dle specifikace v PD - Zi/12</t>
  </si>
  <si>
    <t>dle tabulky zámečnických výrobků - Zi/12 4*0.35*0.45 =0.630 [A] 
Celkem 0.63=0.630 [B]</t>
  </si>
  <si>
    <t>Repase mřížky - dle specifikace v PD - Zi/12Repase mřížky - dle specifikace v PD - Zi/12  
Repase mřížky - dle specifikace v PD - Zi/12  
Repase mřížky - dle specifikace v PD - Zi/12  
Repase mřížky - dle specifikace v PD - Zi/12</t>
  </si>
  <si>
    <t>846</t>
  </si>
  <si>
    <t>76761Zi13</t>
  </si>
  <si>
    <t>Repase mřížky - dle specifikace v PD - Zi/13</t>
  </si>
  <si>
    <t>dle tabulky zámečnických výrobků - Zi/13 4*0.35*0.45 =0.630 [A] 
Celkem 0.63=0.630 [B]</t>
  </si>
  <si>
    <t>Repase mřížky - dle specifikace v PD - Zi/13Repase mřížky - dle specifikace v PD - Zi/13  
Repase mřížky - dle specifikace v PD - Zi/13  
Repase mřížky - dle specifikace v PD - Zi/13  
Repase mřížky - dle specifikace v PD - Zi/13</t>
  </si>
  <si>
    <t>847</t>
  </si>
  <si>
    <t>76761Zi14</t>
  </si>
  <si>
    <t>Repase mřížky - dle specifikace v PD - Zi/14</t>
  </si>
  <si>
    <t>dle tabulky zámečnických výrobků - Zi/14 2*1.22*0.54 =1.318 [A] 
Celkem 1.318=1.318 [B]</t>
  </si>
  <si>
    <t>Repase mřížky - dle specifikace v PD - Zi/14Repase mřížky - dle specifikace v PD - Zi/14  
Repase mřížky - dle specifikace v PD - Zi/14  
Repase mřížky - dle specifikace v PD - Zi/14  
Repase mřížky - dle specifikace v PD - Zi/14</t>
  </si>
  <si>
    <t>848</t>
  </si>
  <si>
    <t>76761Zi15</t>
  </si>
  <si>
    <t>Repase mřížky - dle specifikace v PD - Zi/15</t>
  </si>
  <si>
    <t>dle tabulky zámečnických výrobků - Zi/15 2*1.22*0.54 =1.318 [A] 
Celkem 1.318=1.318 [B]</t>
  </si>
  <si>
    <t>Repase mřížky - dle specifikace v PD - Zi/15Repase mřížky - dle specifikace v PD - Zi/15  
Repase mřížky - dle specifikace v PD - Zi/15  
Repase mřížky - dle specifikace v PD - Zi/15  
Repase mřížky - dle specifikace v PD - Zi/15</t>
  </si>
  <si>
    <t>849</t>
  </si>
  <si>
    <t>76761Zi16</t>
  </si>
  <si>
    <t>Repase mřížky - dle specifikace v PD - Zi/16</t>
  </si>
  <si>
    <t>dle tabulky zámečnických výrobků - Zi/16 0.45*0.38 =0.171 [A] 
Celkem 0.171=0.171 [B]</t>
  </si>
  <si>
    <t>Repase mřížky - dle specifikace v PD - Zi/16Repase mřížky - dle specifikace v PD - Zi/16  
Repase mřížky - dle specifikace v PD - Zi/16  
Repase mřížky - dle specifikace v PD - Zi/16  
Repase mřížky - dle specifikace v PD - Zi/16</t>
  </si>
  <si>
    <t>850</t>
  </si>
  <si>
    <t>76761Zi17</t>
  </si>
  <si>
    <t>Repase mříže - dle specifikace v PD - Zi/17</t>
  </si>
  <si>
    <t>dle tabulky zámečnických výrobků - Zi/17 2*1*2 =4.000 [A] 
Celkem 4=4.000 [B]</t>
  </si>
  <si>
    <t>Repase mříže - dle specifikace v PD - Zi/17Repase mříže - dle specifikace v PD - Zi/17  
Repase mříže - dle specifikace v PD - Zi/17  
Repase mříže - dle specifikace v PD - Zi/17  
Repase mříže - dle specifikace v PD - Zi/17</t>
  </si>
  <si>
    <t>851</t>
  </si>
  <si>
    <t>76761Zi18</t>
  </si>
  <si>
    <t>Repase mřížky - dle specifikace v PD - Zi/18</t>
  </si>
  <si>
    <t>dle tabulky zámečnických výrobků - Zi/18 0.38*0.38 =0.144 [A] 
Celkem 0.144=0.144 [B]</t>
  </si>
  <si>
    <t>Repase mřížky - dle specifikace v PD - Zi/18Repase mřížky - dle specifikace v PD - Zi/18  
Repase mřížky - dle specifikace v PD - Zi/18  
Repase mřížky - dle specifikace v PD - Zi/18  
Repase mřížky - dle specifikace v PD - Zi/18</t>
  </si>
  <si>
    <t>852</t>
  </si>
  <si>
    <t>76761Zi19</t>
  </si>
  <si>
    <t>Repase mříže - dle specifikace v PD - Zi/19</t>
  </si>
  <si>
    <t>dle tabulky zámečnických výrobků - Zi/19 2*3.15*0.82 =5.166 [A] 
Celkem 5.166=5.166 [B]</t>
  </si>
  <si>
    <t>Repase mříže - dle specifikace v PD - Zi/19Repase mříže - dle specifikace v PD - Zi/19  
Repase mříže - dle specifikace v PD - Zi/19  
Repase mříže - dle specifikace v PD - Zi/19  
Repase mříže - dle specifikace v PD - Zi/19</t>
  </si>
  <si>
    <t>853</t>
  </si>
  <si>
    <t>76761Zi20</t>
  </si>
  <si>
    <t>Repase mřížky - dle specifikace v PD - Zi/20</t>
  </si>
  <si>
    <t>dle tabulky zámečnických výrobků - Zi/20 3*1*1 =3.000 [A] 
Celkem 3=3.000 [B]</t>
  </si>
  <si>
    <t>Repase mřížky - dle specifikace v PD - Zi/20Repase mřížky - dle specifikace v PD - Zi/20  
Repase mřížky - dle specifikace v PD - Zi/20  
Repase mřížky - dle specifikace v PD - Zi/20  
Repase mřížky - dle specifikace v PD - Zi/20</t>
  </si>
  <si>
    <t>854</t>
  </si>
  <si>
    <t>76761Zi21</t>
  </si>
  <si>
    <t>Repase schodiště se zábradlím - dle specifikace v PD - Zi/21</t>
  </si>
  <si>
    <t>dle tabulky zámečnických výrobků - Zi/21 1 =1.000 [A] 
Celkem 1=1.000 [B]</t>
  </si>
  <si>
    <t>Repase schodiště se zábradlím - dle specifikace v PD - Zi/21Repase schodiště se zábradlím - dle specifikace v PD - Zi/21  
Repase schodiště se zábradlím - dle specifikace v PD - Zi/21  
Repase schodiště se zábradlím - dle specifikace v PD - Zi/21  
Repase schodiště se zábradlím - dle specifikace v PD - Zi/21</t>
  </si>
  <si>
    <t>855</t>
  </si>
  <si>
    <t>76761Zi22</t>
  </si>
  <si>
    <t>Repase schodiště se zábradlím - dle specifikace v PD - Zi/22</t>
  </si>
  <si>
    <t>dle tabulky zámečnických výrobků - Zi/22 1 =1.000 [A] 
Celkem 1=1.000 [B]</t>
  </si>
  <si>
    <t>Repase schodiště se zábradlím - dle specifikace v PD - Zi/22Repase schodiště se zábradlím - dle specifikace v PD - Zi/22  
Repase schodiště se zábradlím - dle specifikace v PD - Zi/22  
Repase schodiště se zábradlím - dle specifikace v PD - Zi/22  
Repase schodiště se zábradlím - dle specifikace v PD - Zi/22</t>
  </si>
  <si>
    <t>856</t>
  </si>
  <si>
    <t>76761Zi23</t>
  </si>
  <si>
    <t>Repase madla - dle specifikace v PD - Zi/23</t>
  </si>
  <si>
    <t>dle tabulky zámečnických výrobků - Zi/23 31.2 =31.200 [A] 
Celkem 31.2=31.200 [B]</t>
  </si>
  <si>
    <t>Repase madla - dle specifikace v PD - Zi/23Repase madla - dle specifikace v PD - Zi/23  
Repase madla - dle specifikace v PD - Zi/23  
Repase madla - dle specifikace v PD - Zi/23  
Repase madla - dle specifikace v PD - Zi/23</t>
  </si>
  <si>
    <t>857</t>
  </si>
  <si>
    <t>76761Zi24</t>
  </si>
  <si>
    <t>Repase schodišťového zábradlí - dle specifikace v PD - Zi/24</t>
  </si>
  <si>
    <t>dle tabulky zámečnických výrobků - Zi/24 41.7 =41.700 [A] 
Celkem 41.7=41.700 [B]</t>
  </si>
  <si>
    <t>Repase schodišťového zábradlí - dle specifikace v PD - Zi/24Repase schodišťového zábradlí - dle specifikace v PD - Zi/24  
Repase schodišťového zábradlí - dle specifikace v PD - Zi/24  
Repase schodišťového zábradlí - dle specifikace v PD - Zi/24  
Repase schodišťového zábradlí - dle specifikace v PD - Zi/24</t>
  </si>
  <si>
    <t>858</t>
  </si>
  <si>
    <t>76761Zi25</t>
  </si>
  <si>
    <t>Repase mřížky - dle specifikace v PD - Zi/25</t>
  </si>
  <si>
    <t>dle tabulky zámečnických výrobků - Zi/25 2*1.25*0.55 =1.375 [A] 
Celkem 1.375=1.375 [B]</t>
  </si>
  <si>
    <t>Repase mřížky - dle specifikace v PD - Zi/25Repase mřížky - dle specifikace v PD - Zi/25  
Repase mřížky - dle specifikace v PD - Zi/25  
Repase mřížky - dle specifikace v PD - Zi/25  
Repase mřížky - dle specifikace v PD - Zi/25</t>
  </si>
  <si>
    <t>859</t>
  </si>
  <si>
    <t>76761Zi26</t>
  </si>
  <si>
    <t>Repase komínových dvířek - dle specifikace v PD - Zi/26</t>
  </si>
  <si>
    <t>dle tabulky zámečnických výrobků - Zi/26 80 =80.000 [A] 
Celkem 80=80.000 [B]</t>
  </si>
  <si>
    <t>Repase komínových dvířek - dle specifikace v PD - Zi/26Repase komínových dvířek - dle specifikace v PD - Zi/26  
Repase komínových dvířek - dle specifikace v PD - Zi/26  
Repase komínových dvířek - dle specifikace v PD - Zi/26  
Repase komínových dvířek - dle specifikace v PD - Zi/26</t>
  </si>
  <si>
    <t>860</t>
  </si>
  <si>
    <t>76761Zi27</t>
  </si>
  <si>
    <t>Repase zábradlí - dle specifikace v PD - Zi/27</t>
  </si>
  <si>
    <t>dle tabulky zámečnických výrobků - Zi/27 1 =1.000 [A] 
Celkem 1=1.000 [B]</t>
  </si>
  <si>
    <t>Repase zábradlí - dle specifikace v PD - Zi/27Repase zábradlí - dle specifikace v PD - Zi/27  
Repase zábradlí - dle specifikace v PD - Zi/27  
Repase zábradlí - dle specifikace v PD - Zi/27  
Repase zábradlí - dle specifikace v PD - Zi/27</t>
  </si>
  <si>
    <t>861</t>
  </si>
  <si>
    <t>76761Zi28</t>
  </si>
  <si>
    <t>Repase zábradlí - dle specifikace v PD - Zi/28</t>
  </si>
  <si>
    <t>dle tabulky zámečnických výrobků - Zi/28 1 =1.000 [A] 
Celkem 1=1.000 [B]</t>
  </si>
  <si>
    <t>Repase zábradlí - dle specifikace v PD - Zi/28Repase zábradlí - dle specifikace v PD - Zi/28  
Repase zábradlí - dle specifikace v PD - Zi/28  
Repase zábradlí - dle specifikace v PD - Zi/28  
Repase zábradlí - dle specifikace v PD - Zi/28</t>
  </si>
  <si>
    <t>862</t>
  </si>
  <si>
    <t>76761Zi29</t>
  </si>
  <si>
    <t>Repase zábradlí - dle specifikace v PD - Zi/29</t>
  </si>
  <si>
    <t>dle tabulky zámečnických výrobků - Zi/29 1 =1.000 [A] 
Celkem 1=1.000 [B]</t>
  </si>
  <si>
    <t>Repase zábradlí - dle specifikace v PD - Zi/29Repase zábradlí - dle specifikace v PD - Zi/29  
Repase zábradlí - dle specifikace v PD - Zi/29  
Repase zábradlí - dle specifikace v PD - Zi/29  
Repase zábradlí - dle specifikace v PD - Zi/29</t>
  </si>
  <si>
    <t>863</t>
  </si>
  <si>
    <t>76761Zi30</t>
  </si>
  <si>
    <t>Schodiště se zábradlím - dle specifikace v PD - Zi/30</t>
  </si>
  <si>
    <t>dle tabulky zámečnických výrobků - Zi/30 1 =1.000 [A] 
Celkem 1=1.000 [B]</t>
  </si>
  <si>
    <t>Schodiště se zábradlím - dle specifikace v PD - Zi/30Schodiště se zábradlím - dle specifikace v PD - Zi/30  
Schodiště se zábradlím - dle specifikace v PD - Zi/30  
Schodiště se zábradlím - dle specifikace v PD - Zi/30  
Schodiště se zábradlím - dle specifikace v PD - Zi/30</t>
  </si>
  <si>
    <t>864</t>
  </si>
  <si>
    <t>76761Zi31</t>
  </si>
  <si>
    <t>replika stávajícího zábradlí Zi/27 - dle specifikace v PD - Zi/31</t>
  </si>
  <si>
    <t>dle tabulky zámečnických výrobků - Zi/31 3.825 =3.825 [A] 
Celkem 3.825=3.825 [B]</t>
  </si>
  <si>
    <t>replika stávajícího zábradlí Zi/27 - dle specifikace v PD - Zi/31replika stávajícího zábradlí Zi/27 - dle specifikace v PD - Zi/31  
replika stávajícího zábradlí Zi/27 - dle specifikace v PD - Zi/31  
replika stávajícího zábradlí Zi/27 - dle specifikace v PD - Zi/31  
replika stávajícího zábradlí Zi/27 - dle specifikace v PD - Zi/31</t>
  </si>
  <si>
    <t>865</t>
  </si>
  <si>
    <t>76761Zi34</t>
  </si>
  <si>
    <t>Ohrada - doplnění konstrukce - dle specifikace v PD - Zi/34</t>
  </si>
  <si>
    <t>dle tabulky zámečnických výrobků - Zi/34 1 =1.000 [A] 
Celkem 1=1.000 [B]</t>
  </si>
  <si>
    <t>Ohrada - doplnění konstrukce - dle specifikace v PD - Zi/34Ohrada - doplnění konstrukce - dle specifikace v PD - Zi/34  
Ohrada - doplnění konstrukce - dle specifikace v PD - Zi/34  
Ohrada - doplnění konstrukce - dle specifikace v PD - Zi/34  
Ohrada - doplnění konstrukce - dle specifikace v PD - Zi/34</t>
  </si>
  <si>
    <t>866</t>
  </si>
  <si>
    <t>76761Zi35</t>
  </si>
  <si>
    <t>Ocelový žebřík se závěsy - dle specifikace v PD - Zi/35</t>
  </si>
  <si>
    <t>dle tabulky zámečnických výrobků - Zi/35 1 =1.000 [A] 
Celkem 1=1.000 [B]</t>
  </si>
  <si>
    <t>Ocelový žebřík se závěsy - dle specifikace v PD - Zi/35Ocelový žebřík se závěsy - dle specifikace v PD - Zi/35  
Ocelový žebřík se závěsy - dle specifikace v PD - Zi/35  
Ocelový žebřík se závěsy - dle specifikace v PD - Zi/35  
Ocelový žebřík se závěsy - dle specifikace v PD - Zi/35</t>
  </si>
  <si>
    <t>867</t>
  </si>
  <si>
    <t>767640111</t>
  </si>
  <si>
    <t>Montáž dveří ocelových nebo hliníkových vchodových jednokřídlových bez nadsvětlíku</t>
  </si>
  <si>
    <t>dle tabulky dveří nových - DN/155 1 =1.000 [A] 
Celkem 1=1.000 [B]</t>
  </si>
  <si>
    <t>Montáž dveří ocelových nebo hliníkových vchodových jednokřídlových bez nadsvětlíkuMontáž dveří ocelových nebo hliníkových vchodových jednokřídlových beznadsvětlíku  
https://podminky.urs.cz/item/CS_URS_2024_01/767640111  
Montáž dveří ocelových nebo hliníkových vchodových jednokřídlových beznadsvětlíku  
https://podminky.urs.cz/item/CS_URS_2024_01/767640111  
Montáž dveří ocelových nebo hliníkových vchodových jednokřídlových beznadsvětlíku  
https://podminky.urs.cz/item/CS_URS_2024_01/767640111  
Montáž dveří ocelových nebo hliníkových vchodových jednokřídlových beznadsvětlíku  
https://podminky.urs.cz/item/CS_URS_2024_01/767640111</t>
  </si>
  <si>
    <t>868</t>
  </si>
  <si>
    <t>767641711</t>
  </si>
  <si>
    <t>Montáž turniketu průměr do 3 m v do 2,2 m</t>
  </si>
  <si>
    <t>Montáž turniketu průměr do 3 m v do 2,2 mMontáž automatických dveří turniketu, výšky do 2200 mm, průměru do 3000 mm  
https://podminky.urs.cz/item/CS_URS_2024_01/767641711  
Montáž automatických dveří turniketu, výšky do 2200 mm, průměru do 3000 mm  
https://podminky.urs.cz/item/CS_URS_2024_01/767641711  
Montáž automatických dveří turniketu, výšky do 2200 mm, průměru do 3000 mm  
https://podminky.urs.cz/item/CS_URS_2024_01/767641711  
Montáž automatických dveří turniketu, výšky do 2200 mm, průměru do 3000 mm  
https://podminky.urs.cz/item/CS_URS_2024_01/767641711</t>
  </si>
  <si>
    <t>869</t>
  </si>
  <si>
    <t>767641821</t>
  </si>
  <si>
    <t>Demontáž turniketu D přes 3 m v do 2,2 m</t>
  </si>
  <si>
    <t>1.PP 1=1.000 [A] 
Celkem 1=1.000 [B]</t>
  </si>
  <si>
    <t>Demontáž turniketu D přes 3 m v do 2,2 mDemontáž automatických dveří výšky do 2200 mm turniketu, průměru přes 3 000 mm  
https://podminky.urs.cz/item/CS_URS_2024_01/767641821  
Demontáž automatických dveří výšky do 2200 mm turniketu, průměru přes 3 000 mm  
https://podminky.urs.cz/item/CS_URS_2024_01/767641821  
Demontáž automatických dveří výšky do 2200 mm turniketu, průměru přes 3 000 mm  
https://podminky.urs.cz/item/CS_URS_2024_01/767641821  
Demontáž automatických dveří výšky do 2200 mm turniketu, průměru přes 3 000 mm  
https://podminky.urs.cz/item/CS_URS_2024_01/767641821</t>
  </si>
  <si>
    <t>870</t>
  </si>
  <si>
    <t>767646510</t>
  </si>
  <si>
    <t>Montáž dveří protipožárního uzávěru jednokřídlového</t>
  </si>
  <si>
    <t>Montáž dveří protipožárního uzávěru jednokřídlovéhoMontáž dveří ocelových nebo hliníkových protipožárních uzávěrů jednokřídlových  
https://podminky.urs.cz/item/CS_URS_2024_01/767646510  
Montáž dveří ocelových nebo hliníkových protipožárních uzávěrů jednokřídlových  
https://podminky.urs.cz/item/CS_URS_2024_01/767646510  
Montáž dveří ocelových nebo hliníkových protipožárních uzávěrů jednokřídlových  
https://podminky.urs.cz/item/CS_URS_2024_01/767646510  
Montáž dveří ocelových nebo hliníkových protipožárních uzávěrů jednokřídlových  
https://podminky.urs.cz/item/CS_URS_2024_01/767646510</t>
  </si>
  <si>
    <t>871</t>
  </si>
  <si>
    <t>767661803</t>
  </si>
  <si>
    <t>Demontáž textilního roletového požárního uzávěru umístěného ve stěně nebo stropě plochy přes 13 do 20 m2</t>
  </si>
  <si>
    <t>1.NP 1 =1.000 [A] 
Celkem 1=1.000 [B]</t>
  </si>
  <si>
    <t>Demontáž textilního roletového požárního uzávěru umístěného ve stěně nebo stropě plochy přes 13 do 20 m2Demontáž požárního uzávěru textilního roletového ve stěnách nebo stropech plochy přes 13 do 20 m2  
https://podminky.urs.cz/item/CS_URS_2024_01/767661803  
Demontáž požárního uzávěru textilního roletového ve stěnách nebo stropech plochy přes 13 do 20 m2  
https://podminky.urs.cz/item/CS_URS_2024_01/767661803  
Demontáž požárního uzávěru textilního roletového ve stěnách nebo stropech plochy přes 13 do 20 m2  
https://podminky.urs.cz/item/CS_URS_2024_01/767661803  
Demontáž požárního uzávěru textilního roletového ve stěnách nebo stropech plochy přes 13 do 20 m2  
https://podminky.urs.cz/item/CS_URS_2024_01/767661803</t>
  </si>
  <si>
    <t>872</t>
  </si>
  <si>
    <t>767661811</t>
  </si>
  <si>
    <t>Demontáž mříží pevných nebo otevíravých</t>
  </si>
  <si>
    <t>DB/30 2.12*3.52 =7.462 [A] 
DB/31 4.445*2.59 =11.513 [B] 
1.NP 2.955*2.49+2.76*2.6 =14.534 [C] 
1.-2.NP 4.99*3.03+3.19*1.75 =20.702 [D] 
2.NP 4.445*2.54 =11.290 [E] 
''Součet  
Celkem 65.501=65.501 [F]</t>
  </si>
  <si>
    <t>Demontáž mříží pevných nebo otevíravýchDemontáž mříží pevných nebo otevíravých  
https://podminky.urs.cz/item/CS_URS_2024_01/767661811  
Demontáž mříží pevných nebo otevíravých  
https://podminky.urs.cz/item/CS_URS_2024_01/767661811  
Demontáž mříží pevných nebo otevíravých  
https://podminky.urs.cz/item/CS_URS_2024_01/767661811  
Demontáž mříží pevných nebo otevíravých  
https://podminky.urs.cz/item/CS_URS_2024_01/767661811</t>
  </si>
  <si>
    <t>873</t>
  </si>
  <si>
    <t>767661811.</t>
  </si>
  <si>
    <t>Demontáž mříží pevných nebo otevíravých se zachováním demontovaného materiálu</t>
  </si>
  <si>
    <t>demontáž mřížky pro repasi - dle tabulky zámečnických výrobků - Zi/09 4*0.37*4.14 =6.127 [A] 
demontáž mřížky pro repasi - dle tabulky zámečnických výrobků - Zi/10 2*0.37*0.37 =0.274 [B] 
demontáž mřížky pro repasi - dle tabulky zámečnických výrobků - Zi/11 4*1.2*0.45 =2.160 [C] 
demontáž mřížky pro repasi - dle tabulky zámečnických výrobků - Zi/12 4*0.35*0.45 =0.630 [D] 
demontáž mřížky pro repasi - dle tabulky zámečnických výrobků - Zi/13 4*0.35*0.45 =0.630 [E] 
demontáž mřížky pro repasi - dle tabulky zámečnických výrobků - Zi/14 2*1.22*0.54 =1.318 [F] 
demontáž mřížky pro repasi - dle tabulky zámečnických výrobků - Zi/15 2*1.22*0.54 =1.318 [G] 
demontáž mřížky pro repasi - dle tabulky zámečnických výrobků - Zi/16 0.45*0.38 =0.171 [H] 
demontáž mříže pro repasi - dle tabulky zámečnických výrobků - Zi/17 2*1*2 =4.000 [I] 
demontáž mřížky pro repasi - dle tabulky zámečnických výrobků - Zi/18 0.38*0.38 =0.144 [J] 
demontáž mříže pro repasi - dle tabulky zámečnických výrobků - Zi/19 2*3.15*0.82 =5.166 [K] 
demontáž mřížky pro repasi - dle tabulky zámečnických výrobků - Zi/20 3*1*1 =3.000 [L] 
demontáž mřížky pro repasi - dle tabulky zámečnických výrobků - Zi/25 2*1.25*0.55 =1.375 [M] 
''Součet  
Celkem 26.313=26.313 [N]</t>
  </si>
  <si>
    <t>Demontáž mříží pevných nebo otevíravých se zachováním demontovaného materiáluDemontáž mříží pevných nebo otevíravých se zachováním demontovaného materiálu  
Demontáž mříží pevných nebo otevíravých se zachováním demontovaného materiálu  
Demontáž mříží pevných nebo otevíravých se zachováním demontovaného materiálu  
Demontáž mříží pevných nebo otevíravých se zachováním demontovaného materiálu</t>
  </si>
  <si>
    <t>874</t>
  </si>
  <si>
    <t>767662110</t>
  </si>
  <si>
    <t>Montáž mříží pevných šroubovaných</t>
  </si>
  <si>
    <t>montáž mřížky po repasi - dle tabulky zámečnických výrobků - Zi/09 4*0.37*4.14 =6.127 [A] 
montáž mřížky po repasi - dle tabulky zámečnických výrobků - Zi/10 2*0.37*0.37 =0.274 [B] 
montáž mřížky po repasi - dle tabulky zámečnických výrobků - Zi/11 4*1.2*0.45 =2.160 [C] 
montáž mřížky po repasi - dle tabulky zámečnických výrobků - Zi/12 4*0.35*0.45 =0.630 [D] 
montáž mřížky po repasi - dle tabulky zámečnických výrobků - Zi/13 4*0.35*0.45 =0.630 [E] 
montáž mřížky po repasi - dle tabulky zámečnických výrobků - Zi/14 2*1.22*0.54 =1.318 [F] 
montáž mřížky po repasi - dle tabulky zámečnických výrobků - Zi/15 2*1.22*0.54 =1.318 [G] 
montáž mřížky po repasi - dle tabulky zámečnických výrobků - Zi/16 0.45*0.38 =0.171 [H] 
montáž mříže po repasi - dle tabulky zámečnických výrobků - Zi/17 2*1*2 =4.000 [I] 
montáž mřížky po repasi - dle tabulky zámečnických výrobků - Zi/18 0.38*0.38 =0.144 [J] 
montáž mříže po repasi - dle tabulky zámečnických výrobků - Zi/19 2*3.15*0.82 =5.166 [K] 
montáž mřížky po repasi - dle tabulky zámečnických výrobků - Zi/20 3*1*1 =3.000 [L] 
montáž mřížky po repasi - dle tabulky zámečnických výrobků - Zi/25 2*1.25*0.55 =1.375 [M] 
''Součet  
Celkem 26.313=26.313 [N]</t>
  </si>
  <si>
    <t>Montáž mříží pevných šroubovanýchMontáž mříží pevných, připevněných šroubováním  
https://podminky.urs.cz/item/CS_URS_2024_01/767662110  
Montáž mříží pevných, připevněných šroubováním  
https://podminky.urs.cz/item/CS_URS_2024_01/767662110  
Montáž mříží pevných, připevněných šroubováním  
https://podminky.urs.cz/item/CS_URS_2024_01/767662110  
Montáž mříží pevných, připevněných šroubováním  
https://podminky.urs.cz/item/CS_URS_2024_01/767662110</t>
  </si>
  <si>
    <t>875</t>
  </si>
  <si>
    <t>767662210</t>
  </si>
  <si>
    <t>Montáž mříží otvíravých</t>
  </si>
  <si>
    <t>montáž dočasné ochranné mříže - dle tabulky zámečnických výrobků - Zi/32 1.45*2.71 =3.930 [A] 
Celkem 3.93=3.930 [B]</t>
  </si>
  <si>
    <t>Montáž mříží otvíravýchMontáž mříží otvíravých  
https://podminky.urs.cz/item/CS_URS_2024_01/767662210  
Montáž mříží otvíravých  
https://podminky.urs.cz/item/CS_URS_2024_01/767662210  
Montáž mříží otvíravých  
https://podminky.urs.cz/item/CS_URS_2024_01/767662210  
Montáž mříží otvíravých  
https://podminky.urs.cz/item/CS_URS_2024_01/767662210</t>
  </si>
  <si>
    <t>876</t>
  </si>
  <si>
    <t>767691822</t>
  </si>
  <si>
    <t>Vyvěšení nebo zavěšení kovových křídel dveří do 2 m2</t>
  </si>
  <si>
    <t>DB/07 2=2.000 [A] 
DB/34 (1+1)=2.000 [B] 
DB/77 1=1.000 [C] 
DB/90 1=1.000 [D] 
''Součet  
Celkem  6=6.000 [E]</t>
  </si>
  <si>
    <t>Vyvěšení nebo zavěšení kovových křídel dveří do 2 m2Ostatní práce - vyvěšení nebo zavěšení kovových křídel dveří, plochy do 2 m2  
https://podminky.urs.cz/item/CS_URS_2024_01/767691822  
Ostatní práce - vyvěšení nebo zavěšení kovových křídel dveří, plochy do 2 m2  
https://podminky.urs.cz/item/CS_URS_2024_01/767691822  
Ostatní práce - vyvěšení nebo zavěšení kovových křídel dveří, plochy do 2 m2  
https://podminky.urs.cz/item/CS_URS_2024_01/767691822  
Ostatní práce - vyvěšení nebo zavěšení kovových křídel dveří, plochy do 2 m2  
https://podminky.urs.cz/item/CS_URS_2024_01/767691822</t>
  </si>
  <si>
    <t>877</t>
  </si>
  <si>
    <t>767691823</t>
  </si>
  <si>
    <t>Vyvěšení nebo zavěšení kovových křídel dveří přes 2 m2</t>
  </si>
  <si>
    <t>DB/17 1=1.000 [A] 
DB/98 1=1.000 [B] 
DB/87 2=2.000 [C] 
''Součet  
Celkem  4=4.000 [D]</t>
  </si>
  <si>
    <t>Vyvěšení nebo zavěšení kovových křídel dveří přes 2 m2Ostatní práce - vyvěšení nebo zavěšení kovových křídel dveří, plochy přes 2 m2  
https://podminky.urs.cz/item/CS_URS_2024_01/767691823  
Ostatní práce - vyvěšení nebo zavěšení kovových křídel dveří, plochy přes 2 m2  
https://podminky.urs.cz/item/CS_URS_2024_01/767691823  
Ostatní práce - vyvěšení nebo zavěšení kovových křídel dveří, plochy přes 2 m2  
https://podminky.urs.cz/item/CS_URS_2024_01/767691823  
Ostatní práce - vyvěšení nebo zavěšení kovových křídel dveří, plochy přes 2 m2  
https://podminky.urs.cz/item/CS_URS_2024_01/767691823</t>
  </si>
  <si>
    <t>878</t>
  </si>
  <si>
    <t>767833802</t>
  </si>
  <si>
    <t>Demontáž vnitřních kovových žebříků přímých dl přes 2 do 5 m kotvených do zdiva</t>
  </si>
  <si>
    <t>5.NP 1 =1.000 [A] 
Celkem 1=1.000 [B]</t>
  </si>
  <si>
    <t>Demontáž vnitřních kovových žebříků přímých dl přes 2 do 5 m kotvených do zdivaDemontáž vnitřních kovových žebříků přímých délky přes 2 do 5 m  
https://podminky.urs.cz/item/CS_URS_2024_01/767833802  
Demontáž vnitřních kovových žebříků přímých délky přes 2 do 5 m  
https://podminky.urs.cz/item/CS_URS_2024_01/767833802  
Demontáž vnitřních kovových žebříků přímých délky přes 2 do 5 m  
https://podminky.urs.cz/item/CS_URS_2024_01/767833802  
Demontáž vnitřních kovových žebříků přímých délky přes 2 do 5 m  
https://podminky.urs.cz/item/CS_URS_2024_01/767833802</t>
  </si>
  <si>
    <t>879</t>
  </si>
  <si>
    <t>998767104</t>
  </si>
  <si>
    <t>Přesun hmot tonážní pro zámečnické konstrukce v objektech v přes 24 do 36 m</t>
  </si>
  <si>
    <t>Přesun hmot tonážní pro zámečnické konstrukce v objektech v přes 24 do 36 mPřesun hmot pro zámečnické konstrukce stanovený zhmotnosti přesunovaného materiálu vodorovná dopravní vzdálenost do 50 m v objektech výšky přes 24 do 36 m  
https://podminky.urs.cz/item/CS_URS_2024_01/998767104  
Přesun hmot pro zámečnické konstrukce stanovený zhmotnosti přesunovaného materiálu vodorovná dopravní vzdálenost do 50 m v objektech výšky přes 24 do 36 m  
https://podminky.urs.cz/item/CS_URS_2024_01/998767104  
Přesun hmot pro zámečnické konstrukce stanovený zhmotnosti přesunovaného materiálu vodorovná dopravní vzdálenost do 50 m v objektech výšky přes 24 do 36 m  
https://podminky.urs.cz/item/CS_URS_2024_01/998767104  
Přesun hmot pro zámečnické konstrukce stanovený zhmotnosti přesunovaného materiálu vodorovná dopravní vzdálenost do 50 m v objektech výšky přes 24 do 36 m  
https://podminky.urs.cz/item/CS_URS_2024_01/998767104</t>
  </si>
  <si>
    <t>880</t>
  </si>
  <si>
    <t>C_25</t>
  </si>
  <si>
    <t>turnikety s 2 otočnými křídly, SG model se zaoblenými kabinety, 2krát turniket, 1krát boční branka, 3krát doplňující neotvíravý díl.</t>
  </si>
  <si>
    <t>turnikety s 2 otočnými křídly, SG model se zaoblenými kabinety, 2krát turniket, 1krát boční branka, 3krát doplňující neotvíravý díl.Poznámka k položce:  
výška 990mm délka kabinetu 1320mm šířka průchodu 920mm nerez brus  
Poznámka k položce:  
výška 990mm délka kabinetu 1320mm šířka průchodu 920mm nerez brus  
Poznámka k položce:  
výška 990mm délka kabinetu 1320mm šířka průchodu 920mm nerez brus  
Poznámka k položce:  
výška 990mm délka kabinetu 1320mm šířka průchodu 920mm nerez brus</t>
  </si>
  <si>
    <t>Podlahy z dlaždic</t>
  </si>
  <si>
    <t>881</t>
  </si>
  <si>
    <t>5976113R</t>
  </si>
  <si>
    <t>dlažba keramická - kopie původní - tl 20mm - tabulka ostatních výrobků OV/45</t>
  </si>
  <si>
    <t>dlažba keramická - kopie původní - tl 20mm</t>
  </si>
  <si>
    <t>617.44*1.1 Přepočtené koeficientem množství =679.184 [A] 
Celkem 679.184=679.184 [B]</t>
  </si>
  <si>
    <t>dlažba keramická - kopie původní - tl 20mmdlažba keramická - kopie původní - tl 20mm  
dlažba keramická - kopie původní - tl 20mm  
dlažba keramická - kopie původní - tl 20mm  
dlažba keramická - kopie původní - tl 20mm</t>
  </si>
  <si>
    <t>882</t>
  </si>
  <si>
    <t>59761160</t>
  </si>
  <si>
    <t>dlažba keramická slinutá mrazuvzdorná do interiéru i exteriéru povrch hladký/matný tl do 10mm přes 9 do 12ks/m2</t>
  </si>
  <si>
    <t>1123.67*1.1 Přepočtené koeficientem množství =1 236.037 [A] 
Celkem 1236.037=1 236.037 [B]</t>
  </si>
  <si>
    <t>dlažba keramická slinutá mrazuvzdorná do interiéru i exteriéru povrch hladký/matný tl do 10mm přes 9 do 12ks/m2dlažba keramická slinutá mrazuvzdorná do interiéru i exteriéru povrch hladký/matný tl do 10mm přes 9 do 12ks/m2  
dlažba keramická slinutá mrazuvzdorná do interiéru i exteriéru povrch hladký/matný tl do 10mm přes 9 do 12ks/m2  
dlažba keramická slinutá mrazuvzdorná do interiéru i exteriéru povrch hladký/matný tl do 10mm přes 9 do 12ks/m2  
dlažba keramická slinutá mrazuvzdorná do interiéru i exteriéru povrch hladký/matný tl do 10mm přes 9 do 12ks/m2</t>
  </si>
  <si>
    <t>883</t>
  </si>
  <si>
    <t>59761184</t>
  </si>
  <si>
    <t>sokl keramický mrazuvzdorný povrch hladký/matný tl do 10mm výšky přes 65 do 90mm</t>
  </si>
  <si>
    <t>451.785*1.1 Přepočtené koeficientem množství =496.964 [A] 
Celkem 496.964=496.964 [B]</t>
  </si>
  <si>
    <t>sokl keramický mrazuvzdorný povrch hladký/matný tl do 10mm výšky přes 65 do 90mmsokl keramický mrazuvzdorný povrch hladký/matný tl do 10mm výšky přes 65 do 90mm  
sokl keramický mrazuvzdorný povrch hladký/matný tl do 10mm výšky přes 65 do 90mm  
sokl keramický mrazuvzdorný povrch hladký/matný tl do 10mm výšky přes 65 do 90mm  
sokl keramický mrazuvzdorný povrch hladký/matný tl do 10mm výšky přes 65 do 90mm</t>
  </si>
  <si>
    <t>884</t>
  </si>
  <si>
    <t>771111011</t>
  </si>
  <si>
    <t>Vysátí podkladu před pokládkou dlažby</t>
  </si>
  <si>
    <t>'Podlahdlaz1+Podlahdlaz2  
Celkem 1741.11=1 741.110 [A]</t>
  </si>
  <si>
    <t>Vysátí podkladu před pokládkou dlažbyPříprava podkladu před provedením dlažby vysátí podlah  
https://podminky.urs.cz/item/CS_URS_2024_01/771111011  
Příprava podkladu před provedením dlažby vysátí podlah  
https://podminky.urs.cz/item/CS_URS_2024_01/771111011  
Příprava podkladu před provedením dlažby vysátí podlah  
https://podminky.urs.cz/item/CS_URS_2024_01/771111011  
Příprava podkladu před provedením dlažby vysátí podlah  
https://podminky.urs.cz/item/CS_URS_2024_01/771111011</t>
  </si>
  <si>
    <t>885</t>
  </si>
  <si>
    <t>771121011</t>
  </si>
  <si>
    <t>Nátěr penetrační na podlahu</t>
  </si>
  <si>
    <t>Nátěr penetrační na podlahuPříprava podkladu před provedením dlažby nátěr penetrační na podlahu  
https://podminky.urs.cz/item/CS_URS_2024_01/771121011  
Příprava podkladu před provedením dlažby nátěr penetrační na podlahu  
https://podminky.urs.cz/item/CS_URS_2024_01/771121011  
Příprava podkladu před provedením dlažby nátěr penetrační na podlahu  
https://podminky.urs.cz/item/CS_URS_2024_01/771121011  
Příprava podkladu před provedením dlažby nátěr penetrační na podlahu  
https://podminky.urs.cz/item/CS_URS_2024_01/771121011</t>
  </si>
  <si>
    <t>886</t>
  </si>
  <si>
    <t>771151014</t>
  </si>
  <si>
    <t>Samonivelační stěrka podlah pevnosti 20 MPa tl přes 8 do 10 mm</t>
  </si>
  <si>
    <t>''dle tabulky skladeb - podlahy - P/53' P53  
Celkem 2.18=2.180 [A]</t>
  </si>
  <si>
    <t>Samonivelační stěrka podlah pevnosti 20 MPa tl přes 8 do 10 mmPříprava podkladu před provedením dlažby samonivelační stěrka min.pevnosti 20 MPa, tloušťky přes 8 do 10 mm  
https://podminky.urs.cz/item/CS_URS_2024_01/771151014  
Příprava podkladu před provedením dlažby samonivelační stěrka min.pevnosti 20 MPa, tloušťky přes 8 do 10 mm  
https://podminky.urs.cz/item/CS_URS_2024_01/771151014  
Příprava podkladu před provedením dlažby samonivelační stěrka min.pevnosti 20 MPa, tloušťky přes 8 do 10 mm  
https://podminky.urs.cz/item/CS_URS_2024_01/771151014  
Příprava podkladu před provedením dlažby samonivelační stěrka min.pevnosti 20 MPa, tloušťky přes 8 do 10 mm  
https://podminky.urs.cz/item/CS_URS_2024_01/771151014</t>
  </si>
  <si>
    <t>887</t>
  </si>
  <si>
    <t>771474112</t>
  </si>
  <si>
    <t>Montáž soklů z dlaždic keramických rovných lepených cementovým flexibilním lepidlem v přes 65 do 90 mm</t>
  </si>
  <si>
    <t>1.NP 1.135+0.74+0.34+0.71-0.6+1.62+0.34+2.88-1.305+4.83*2+2.65*2-(0.635+0.9*2)+10.49+8.96+2.13+2.21+0.75+0.435*2+0.28*2-(0.635+0.8+0.9+0.6) =41.420 [A] 
3.375*2+2.31*2+0.58*2-(0.6+0.8) =11.130 [B] 
2.NP 2.255*2+1.61*2-0.9+1.61*2+3.36*2-0.8*2+5.435*2+1.85*2-0.8+3.045*2+2.1*2-0.8 =38.430 [C] 
3.NP 2.01*2+3*2-0.9+2*2+3*2-0.9+3.87*2+0.31*2+1.765*2-0.915+3.49*2+1.355*2-0.9+2.455*2+1.36*2-0.9+5.29*2+4.505*2-1.2+5.875*2+5.25*2-1.2+2*2+2*2-0=92.155 [D] 
0.805*2+1.195*2-0.71+1.81*2+0.98*2-0.9+15.22*2+3.79+1.15*2-(0.77+1.21) =42.520 [E] 
4.NP 0.785*2+1.21*2-0.71+0.77*2+1.22*2-0.71+3.69*2+2.43*2-0.9+1.67+2.41+0.83-(0.7*2+0.6)+0.985*2+1.775*2+0.305*2-0.7+1.455*2+1.83*2-0.9+2.435*2+2=38.770 [F] 
4.27*2+1.86*2-0.9 =11.360 [G] 
5.NP 2.24*2+1.27*2-0.61+1.07*2+1.27*2-0.75+2.7*2+3.02*2-0.9+5.66*2+1.585*2-1.34+2.715*2+5.02*2-(0.9*2+0.6)+3.45*2+4.37*2-(0.9+0.65) =61.190 [H] 
3.55*2+4.4*2-(0.9+0.65)+27.28*2+8.76*2-0.65+3.615*2+3.89*2-0.9 =99.890 [I] 
6.NP 3.34*2+4.63*2-0.8 =15.140 [J] 
''Součet  
Celkem 451.785=451.785 [K]</t>
  </si>
  <si>
    <t>Montáž soklů z dlaždic keramických rovných lepených cementovým flexibilním lepidlem v přes 65 do 90 mmMontáž soklů z dlaždic keramických lepených cementovým flexibilním lepidlem rovných, výšky přes 65 do 90 mm  
https://podminky.urs.cz/item/CS_URS_2024_01/771474112  
Montáž soklů z dlaždic keramických lepených cementovým flexibilním lepidlem rovných, výšky přes 65 do 90 mm  
https://podminky.urs.cz/item/CS_URS_2024_01/771474112  
Montáž soklů z dlaždic keramických lepených cementovým flexibilním lepidlem rovných, výšky přes 65 do 90 mm  
https://podminky.urs.cz/item/CS_URS_2024_01/771474112  
Montáž soklů z dlaždic keramických lepených cementovým flexibilním lepidlem rovných, výšky přes 65 do 90 mm  
https://podminky.urs.cz/item/CS_URS_2024_01/771474112</t>
  </si>
  <si>
    <t>888</t>
  </si>
  <si>
    <t>771573810</t>
  </si>
  <si>
    <t>Demontáž podlah z dlaždic keramických lepených</t>
  </si>
  <si>
    <t>'skladba - bourání - SB/01 - 1.PP  
dle tabulky skladeb - bouraných konstrukcí - SB/01 27.3+39.04+6.72+7.72+4.14+3.56+3.76+3.59+41.97+1.855*3.725 =144.710 [A] 
''skladba - bourání - SB/01 - 1.NP  
1.55+114.92 =116.470 [B] 
''Mezisoučet  
''skladba - bourání - SB/07 - 1.PP  
dle tabulky skladeb - bouraných konstrukcí - SB/07 2.1*2.25 =4.725 [C] 
''Mezisoučet  
''skladba - bourání - SB/11 - 1.NP  
dle tabulky skladeb - bouraných konstrukcí - SB/11 2.205*0.88+1.85*0.86+2.205*1.22+1.305*0.475+1.805*1.38+0.935*0.35+0.475*1.32+4.685*1.47+7.45 =24.623 [D] 
12.28+7.13+7.38+4.59 =31.380 [E] 
''Mezisoučet  
''skladba - bourání - SB/19 - 1.NP  
dle tabulky skladeb - bouraných konstrukcí - SB/19 13.29+16.42+1.12*0.92+1.12*0.985 =31.844 [F] 
''Mezisoučet  
''skladba - bourání - SB/20 - 1.NP  
dle tabulky skladeb - bouraných konstrukcí - SB/20 1.9*1.95 =3.705 [G] 
''Mezisoučet  
''skladba - bourání - SB/22 - 1.NP  
dle tabulky skladeb - bouraných konstrukcí - SB/22 11.86+39.49+2.15+1.54*1.955+1.8*1.65+8.48+42.19+17.12+22.42+8.35+1.85+3.83+1.61+1.76 =167.091 [H] 
''Mezisoučet  
''skladba - bourání - SB/24 - 1.NP  
'''dle tabulky skladeb - bouraných konstrukcí - SB/24' 314,95-SB25+261,77  
''Mezisoučet  
''skladba - bourání - SB/28 - 1-2.NP  
dle tabulky skladeb - bouraných konstrukcí - SB/28 7.61+5.2+1.24*0.835+1.7*1.01+1.55*1.085+10.16+11.63+3.55+1.7+9.08+2.82 =56.184 [I] 
''Mezisoučet  
''skladba - bourání - SB/36 - 1-2.NP  
dle tabulky skladeb - bouraných konstrukcí - SB/36 9.37+3.65+3.77+56.63 =73.420 [J] 
''Mezisoučet  
''skladba - bourání - SB/38 - 1-2.NP  
dle tabulky skladeb - bouraných konstrukcí - SB/37 3.33 =3.330 [K] 
''Mezisoučet  
''skladba - bourání - SB/38 - 1-2.NP  
dle tabulky skladeb - bouraných konstrukcí - SB/38 17.3 =17.300 [L] 
''Mezisoučet  
''skladba - bourání - SB/44 - 2.NP  
dle tabulky skladeb - bouraných konstrukcí - SB/44 2.08+20.76+12.69+12.31+14.5+1.12+6.26+6.67+22.71+4.67+1.85+1.66+1.61+9.91+7.21+8.87 =134.880 [M] 
''Mezisoučet  
''skladba - bourání - SB/44a - 2.NP  
dle tabulky skladeb - bouraných konstrukcí - SB/44a 2.05+6.3+18.89 =27.240 [N] 
''Mezisoučet  
''skladba - bourání - SB/44b - 2.NP  
dle tabulky skladeb - bouraných konstrukcí - SB/44b 11.44+18.27 =29.710 [O] 
''Mezisoučet  
''skladba - bourání - SB/45 - 2.NP  
dle tabulky skladeb - bouraných konstrukcí - SB/45 8.55 =8.550 [P] 
''Mezisoučet  
''skladba - bourání - SB/46 - 2.NP  
dle tabulky skladeb - bouraných konstrukcí - SB/46 16.66+8.54 =25.200 [Q] 
''Mezisoučet  
''skladba - bourání - SB/50 - 2.NP  
dle tabulky skladeb - bouraných konstrukcí - SB/50 26.33 =26.330 [R] 
''Mezisoučet  
''skladba - bourání - SB/59 - 3.NP  
dle tabulky skladeb - bouraných konstrukcí - SB/59 14.81+5.67+4.66+3.5+1.1+3.71 =33.450 [S] 
''Mezisoučet  
''skladba - bourání - SB/59a - 3.NP  
dle tabulky skladeb - bouraných konstrukcí - SB/59a 7.14 =7.140 [T] 
''Mezisoučet  
''skladba - bourání - SB/60 - 3.NP  
dle tabulky skladeb - bouraných konstrukcí - SB/60 5.32+1.93+4.17+1.96 =13.380 [U] 
''Mezisoučet  
''skladba - bourání - SB/60a - 3.NP  
dle tabulky skladeb - bouraných konstrukcí - SB/60a 1.7+1.39 =3.090 [V] 
''Mezisoučet  
''skladba - bourání - SB/60a - 3.NP  
dle tabulky skladeb - bouraných konstrukcí - SB/60b 3.9+2.1 =6.000 [W] 
''Mezisoučet  
''skladba - bourání - SB/70 - 4.NP  
dle tabulky skladeb - bouraných konstrukcí - SB/70 1.79 =1.790 [X] 
''Mezisoučet  
''skladba - bourání - SB/80 - 4.NP  
dle tabulky skladeb - bouraných konstrukcí - SB/80 3.19+2.12+3.19+2.2+6.38+2.23+2+2.18+1.44 =24.930 [Y] 
''Mezisoučet  
''skladba - bourání - SB/85 - 4.NP  
dle tabulky skladeb - bouraných konstrukcí - SB/85 2.03+1.46*2.75 =6.045 [Z] 
''Mezisoučet  
''skladba - bourání - SB/91 - 5.NP  
dle tabulky skladeb - bouraných konstrukcí - SB/91 20.69+3.1+2.06+1.14+2.24+1+3.86+2.9+1.51+1.21+2.99+1.06+1.04 =44.800 [AA] 
''Mezisoučet  
''skladba - bourání - SB/100 - 6.NP  
dle tabulky skladeb - bouraných konstrukcí - SB/100 5.93+5.35 =11.280 [AB] 
''Mezisoučet  
''skladba - bourání - SB/103 - 5.NP  
dle tabulky skladeb - bouraných konstrukcí - SB/103 4.11 =4.110 [AC] 
''Součet  
Celkem 1553.066=1 553.066 [AD]</t>
  </si>
  <si>
    <t>Demontáž podlah z dlaždic keramických lepenýchDemontáž podlah z dlaždic keramických lepených  
https://podminky.urs.cz/item/CS_URS_2024_01/771573810  
Demontáž podlah z dlaždic keramických lepených  
https://podminky.urs.cz/item/CS_URS_2024_01/771573810  
Demontáž podlah z dlaždic keramických lepených  
https://podminky.urs.cz/item/CS_URS_2024_01/771573810  
Demontáž podlah z dlaždic keramických lepených  
https://podminky.urs.cz/item/CS_URS_2024_01/771573810</t>
  </si>
  <si>
    <t>889</t>
  </si>
  <si>
    <t>771574416</t>
  </si>
  <si>
    <t>Montáž podlah keramických hladkých lepených cementovým flexibilním lepidlem přes 9 do 12 ks/m2</t>
  </si>
  <si>
    <t>'Podlahy P05 - 1.PP  
dle tabulky skladeb - podlahy - P/05 6.72+4.14+3.56+38.11+2.79+2.96+8.53+17.96+8.09+12.31+14.99 =120.160 [A] 
''Mezisoučet  
''Podlahy P09 - 1.NP  
dle tabulky skladeb - podlahy - P/09 1.4+42.17+16.83+12.71+22.42+1.85+8.4+3.83+1.62+1.48 =112.710 [B] 
''Podlahy P09 - 2.NP  
1.88+2.36+3.63+5.72 =13.590 [C] 
''Podlahy P09 - 3.NP  
1.26+3.02+1.09+10.59+3.32 =19.280 [D] 
''Mezisoučet  
''Podlahy P15 - MP  
dle tabulky skladeb - podlahy - P/15 12.57 =12.570 [E] 
''Podlahy P15 - 1.NP  
2.52+2.02+7.73 =12.270 [F] 
''Mezisoučet  
''Podlahy P18 - MP  
dle tabulky skladeb - podlahy - P/18 17.84+20.67+18.49+16.24+20.53+26.43+9.76+17.47+25.69+30.03 =203.150 [G] 
''Mezisoučet  
''Podlahy P18a - MP  
dle tabulky skladeb - podlahy - P/18a 3.81 =3.810 [H] 
''Mezisoučet  
''Podlahy P21 - MP  
dle tabulky skladeb - podlahy - P/21 4.45+1.56+1.7+1.42+1.73+4.8 =15.660 [I] 
''Podlahy P21 - 1.NP  
1.17 =1.170 [J] 
''Podlahy P21 - 3.NP  
6.03+6+7.14+7.73+1.77+1.66+1.06+6.4+1.02+1.6+4.87+3.99 =49.270 [K] 
''Podlahy P21 - 4.NP  
5.16+2.23+7.15+3.36+7.37+2.09+1.04 =28.400 [L] 
''Podlahy P21 - 5.NP  
5.94+7.51+5.52+5.19+2.43 =26.590 [M] 
''Podlahy P21 - 6.NP  
2.73 =2.730 [N] 
''Mezisoučet  
''Podlahy P22 - MP  
dle tabulky skladeb - podlahy - P/22 1.54+3.86 =5.400 [O] 
''Mezisoučet  
''Podlahy P29 - 2.NP  
dle tabulky skladeb - podlahy - P/29 2.95+2.81+0.67+2.49+1.9+1.24+2.22+1.75+1.66+3.13+2.51+2.04+5.07+4.9+1.68+1.68+2.3+1.84+1.64+3.67+1.5+4.48+5.=59.130 [P] 
3.34+6.76+5.68+6.46+5.29+5.33+3.09+3.63+5.72 =45.300 [Q] 
''Podlahy P29 - 6.NP  
13.98+5.74+5.03 =24.750 [R] 
''Mezisoučet  
''Podlahy P32 - 2.NP  
dle tabulky skladeb - podlahy - P/32 5.12+1.57+4.67+1.47+1.72+1.75 =16.300 [S] 
''Mezisoučet  
''Podlahy P36 - MP  
dle tabulky skladeb - podlahy - P/36 1.2+6.94+1.08+1.08+2.97+6.42+1.12+1.03+1.05+11.13 =34.020 [T] 
''Podlahy P36 - 1.NP  
49.32 =49.320 [U] 
''Podlahy P36 - 2.NP  
9.5 =9.500 [V] 
''Podlahy P36 - 5.NP  
2.79+1.36 =4.150 [W] 
''Mezisoučet  
''Podlahy P42 - 3.NP  
dle tabulky skladeb - podlahy - P/42 0.98+3.12+4.17+2.25+1.86+1.46+2.08+2.26+4.69+56.64 =79.510 [X] 
''Mezisoučet  
''Podlahy P44 - 3.NP  
dle tabulky skladeb - podlahy - P/44 3.47+3.47+4.73+3.28 =14.950 [Y] 
''Mezisoučet  
''Podlahy P46 - 4.NP  
dle tabulky skladeb - podlahy - P/46 0.95+0.94+8.94+1.92+3.14+3.15+1.99+1.43+4.2+2.18+2.01+2.29+2.86 =36.000 [Z] 
''Podlahy P46 - 5.NP  
8.18+3.85+8.54+3.2+1.28+1.96+1.1+2.05 =30.160 [AA] 
''Mezisoučet  
''Podlahy P49 - 4.NP  
dle tabulky skladeb - podlahy - P/49 5.02+1.55+3.64+2.28+1.47+1.73+4.18+7.29 =27.160 [AB] 
''Mezisoučet  
''Podlahy P52 - 5.NP  
dle tabulky skladeb - podlahy - P/52 13.73+2.13+15.69+16.07+2.31+14.11 =64.040 [AC] 
''Mezisoučet  
''Podlahy P53 - 5.NP  
dle tabulky skladeb - podlahy - P/53 1.03+1.15 =2.180 [AD] 
''Mezisoučet  
''Součet  
Celkem 1123.67=1 123.670 [AE]</t>
  </si>
  <si>
    <t>Montáž podlah keramických hladkých lepených cementovým flexibilním lepidlem přes 9 do 12 ks/m2Montáž podlah z dlaždic keramických lepených cementovým flexibilním lepidlem hladkých, tloušťky do 10 mm přes 9 do 12 ks/m2  
https://podminky.urs.cz/item/CS_URS_2024_01/771574416  
Montáž podlah z dlaždic keramických lepených cementovým flexibilním lepidlem hladkých, tloušťky do 10 mm přes 9 do 12 ks/m2  
https://podminky.urs.cz/item/CS_URS_2024_01/771574416  
Montáž podlah z dlaždic keramických lepených cementovým flexibilním lepidlem hladkých, tloušťky do 10 mm přes 9 do 12 ks/m2  
https://podminky.urs.cz/item/CS_URS_2024_01/771574416  
Montáž podlah z dlaždic keramických lepených cementovým flexibilním lepidlem hladkých, tloušťky do 10 mm přes 9 do 12 ks/m2  
https://podminky.urs.cz/item/CS_URS_2024_01/771574416</t>
  </si>
  <si>
    <t>890</t>
  </si>
  <si>
    <t>771574436</t>
  </si>
  <si>
    <t>Montáž podlah keramických reliéfních nebo z dekorů lepených cementovým flexibilním lepidlem přes 9 do 12 ks/m2</t>
  </si>
  <si>
    <t>'Podlahy P14 - 1.NP  
dle tabulky skladeb - podlahy - P/14 305.53+2.15 =307.680 [A] 
''Mezisoučet  
''Podlahy P17 - 1.NP  
dle tabulky skladeb - podlahy - P/17 40.8+264.06+4.9 =309.760 [B] 
''Mezisoučet  
''Součet  
Celkem 617.44=617.440 [C]</t>
  </si>
  <si>
    <t>Montáž podlah keramických reliéfních nebo z dekorů lepených cementovým flexibilním lepidlem přes 9 do 12 ks/m2Montáž podlah z dlaždic keramických lepených cementovým flexibilním lepidlem reliéfních nebo z dekorů, tloušťky do 10 mm přes 9 do 12 ks/m2  
https://podminky.urs.cz/item/CS_URS_2024_01/771574436  
Montáž podlah z dlaždic keramických lepených cementovým flexibilním lepidlem reliéfních nebo z dekorů, tloušťky do 10 mm přes 9 do 12 ks/m2  
https://podminky.urs.cz/item/CS_URS_2024_01/771574436  
Montáž podlah z dlaždic keramických lepených cementovým flexibilním lepidlem reliéfních nebo z dekorů, tloušťky do 10 mm přes 9 do 12 ks/m2  
https://podminky.urs.cz/item/CS_URS_2024_01/771574436  
Montáž podlah z dlaždic keramických lepených cementovým flexibilním lepidlem reliéfních nebo z dekorů, tloušťky do 10 mm přes 9 do 12 ks/m2  
https://podminky.urs.cz/item/CS_URS_2024_01/771574436</t>
  </si>
  <si>
    <t>891</t>
  </si>
  <si>
    <t>998771104</t>
  </si>
  <si>
    <t>Přesun hmot tonážní pro podlahy z dlaždic v objektech v přes 24 do 36 m</t>
  </si>
  <si>
    <t>Přesun hmot tonážní pro podlahy z dlaždic v objektech v přes 24 do 36 mPřesun hmot pro podlahy z dlaždic stanovený zhmotnosti přesunovaného materiálu vodorovná dopravní vzdálenost do 50 m v objektech výšky přes 24 do 36 m  
https://podminky.urs.cz/item/CS_URS_2024_01/998771104  
Přesun hmot pro podlahy z dlaždic stanovený zhmotnosti přesunovaného materiálu vodorovná dopravní vzdálenost do 50 m v objektech výšky přes 24 do 36 m  
https://podminky.urs.cz/item/CS_URS_2024_01/998771104  
Přesun hmot pro podlahy z dlaždic stanovený zhmotnosti přesunovaného materiálu vodorovná dopravní vzdálenost do 50 m v objektech výšky přes 24 do 36 m  
https://podminky.urs.cz/item/CS_URS_2024_01/998771104  
Přesun hmot pro podlahy z dlaždic stanovený zhmotnosti přesunovaného materiálu vodorovná dopravní vzdálenost do 50 m v objektech výšky přes 24 do 36 m  
https://podminky.urs.cz/item/CS_URS_2024_01/998771104</t>
  </si>
  <si>
    <t>Podlahy z kamene</t>
  </si>
  <si>
    <t>892</t>
  </si>
  <si>
    <t>56284510</t>
  </si>
  <si>
    <t>profil dilatační PVC 40x40mm</t>
  </si>
  <si>
    <t>75*1.05 Přepočtené koeficientem množství =78.750 [A] 
Celkem 78.75=78.750 [B]</t>
  </si>
  <si>
    <t>profil dilatační PVC 40x40mmprofil dilatační PVC 40x40mm  
profil dilatační PVC 40x40mm  
profil dilatační PVC 40x40mm  
profil dilatační PVC 40x40mm</t>
  </si>
  <si>
    <t>893</t>
  </si>
  <si>
    <t>58381335</t>
  </si>
  <si>
    <t>deska dlažební řezaná žula tl 30mm do 0,48m2</t>
  </si>
  <si>
    <t>364.83*1.04 Přepočtené koeficientem množství =379.423 [A] 
Celkem 379.423=379.423 [B]</t>
  </si>
  <si>
    <t>deska dlažební řezaná žula tl 30mm do 0,48m2deska dlažební řezaná žula tl 30mm do 0,48m2  
deska dlažební řezaná žula tl 30mm do 0,48m2  
deska dlažební řezaná žula tl 30mm do 0,48m2  
deska dlažební řezaná žula tl 30mm do 0,48m2</t>
  </si>
  <si>
    <t>894</t>
  </si>
  <si>
    <t>772521240</t>
  </si>
  <si>
    <t>Kladení dlažby z kamene z pravoúhlých desek a dlaždic lepených tl do 30 mm</t>
  </si>
  <si>
    <t>'Podlahy P04 - 1.PP  
dle tabulky skladeb - podlahy - P/04 56.34+233.51+12.98 =302.830 [A] 
''Mezisoučet  
dle tabulky kamenických výrobků - KA/19 31*2 =62.000 [B] 
''Součet  
Celkem 364.83=364.830 [C]</t>
  </si>
  <si>
    <t>Kladení dlažby z kamene z pravoúhlých desek a dlaždic lepených tl do 30 mmKladení dlažby zkamene do lepidla z nejvýše dvou rozdílných druhů pravoúhlých desek nebo dlaždic ve skladbě se pravidelně opakujících, tl. do 30 mm  
https://podminky.urs.cz/item/CS_URS_2024_01/772521240  
Kladení dlažby zkamene do lepidla z nejvýše dvou rozdílných druhů pravoúhlých desek nebo dlaždic ve skladbě se pravidelně opakujících, tl. do 30 mm  
https://podminky.urs.cz/item/CS_URS_2024_01/772521240  
Kladení dlažby zkamene do lepidla z nejvýše dvou rozdílných druhů pravoúhlých desek nebo dlaždic ve skladbě se pravidelně opakujících, tl. do 30 mm  
https://podminky.urs.cz/item/CS_URS_2024_01/772521240  
Kladení dlažby zkamene do lepidla z nejvýše dvou rozdílných druhů pravoúhlých desek nebo dlaždic ve skladbě se pravidelně opakujících, tl. do 30 mm  
https://podminky.urs.cz/item/CS_URS_2024_01/772521240</t>
  </si>
  <si>
    <t>895</t>
  </si>
  <si>
    <t>772522812</t>
  </si>
  <si>
    <t>Demontáž dlažby z kamene do suti z tvrdých kamenů kladených do lepidla</t>
  </si>
  <si>
    <t>'skladba - bourání - SB/03 - 1.PP  
'''dle tabulky skladeb - bouraných konstrukcí - SB/03' 10,92*6,695+0,745*(1,945+5,67+2,075)+10,92*5,88+7,71*7,53+1,45*(3,33+3,32)+1,26*(1,67+4,915+1, 
''skladba - bourání - SB/25 - 1.NP  
dle tabulky skladeb - bouraných konstrukcí - SB/25 5.485*11.51+4.265*0.495+5.475*7.51 =106.361 [A] 
''skladba - bourání - SB/64 - 3.NP  
dle tabulky skladeb - bouraných konstrukcí - SB/64 5.72+1.43+47.4 =54.550 [B] 
''Součet  
Celkem 383.814=383.814 [C]</t>
  </si>
  <si>
    <t>Demontáž dlažby z kamene do suti z tvrdých kamenů kladených do lepidlaDemontáž dlažby z kamene do suti z tvrdých kamenů lepených  
https://podminky.urs.cz/item/CS_URS_2024_01/772522812  
Demontáž dlažby z kamene do suti z tvrdých kamenů lepených  
https://podminky.urs.cz/item/CS_URS_2024_01/772522812  
Demontáž dlažby z kamene do suti z tvrdých kamenů lepených  
https://podminky.urs.cz/item/CS_URS_2024_01/772522812  
Demontáž dlažby z kamene do suti z tvrdých kamenů lepených  
https://podminky.urs.cz/item/CS_URS_2024_01/772522812</t>
  </si>
  <si>
    <t>896</t>
  </si>
  <si>
    <t>772991111</t>
  </si>
  <si>
    <t>Penetrace podkladu dlažby z kamene</t>
  </si>
  <si>
    <t>'Podlahkam  
Celkem 364.83=364.830 [A]</t>
  </si>
  <si>
    <t>Penetrace podkladu dlažby z kameneDlažby z kamene - ostatní práce penetrace podkladu  
https://podminky.urs.cz/item/CS_URS_2024_01/772991111  
Dlažby z kamene - ostatní práce penetrace podkladu  
https://podminky.urs.cz/item/CS_URS_2024_01/772991111  
Dlažby z kamene - ostatní práce penetrace podkladu  
https://podminky.urs.cz/item/CS_URS_2024_01/772991111  
Dlažby z kamene - ostatní práce penetrace podkladu  
https://podminky.urs.cz/item/CS_URS_2024_01/772991111</t>
  </si>
  <si>
    <t>897</t>
  </si>
  <si>
    <t>772991116</t>
  </si>
  <si>
    <t>Spárování kamenných dlažeb epoxidem</t>
  </si>
  <si>
    <t>''předpoklad 10 m spár na 1 m2' Podlahkam*10  
Celkem 3648.3=3 648.300 [A]</t>
  </si>
  <si>
    <t>Spárování kamenných dlažeb epoxidemDlažby z kamene - ostatní práce spárování epoxidem  
https://podminky.urs.cz/item/CS_URS_2024_01/772991116  
Dlažby z kamene - ostatní práce spárování epoxidem  
https://podminky.urs.cz/item/CS_URS_2024_01/772991116  
Dlažby z kamene - ostatní práce spárování epoxidem  
https://podminky.urs.cz/item/CS_URS_2024_01/772991116  
Dlažby z kamene - ostatní práce spárování epoxidem  
https://podminky.urs.cz/item/CS_URS_2024_01/772991116</t>
  </si>
  <si>
    <t>898</t>
  </si>
  <si>
    <t>772991301</t>
  </si>
  <si>
    <t>Montáž dilatačních profilů dlažeb z kamene</t>
  </si>
  <si>
    <t>75 =75.000 [A] 
Celkem 75=75.000 [B]</t>
  </si>
  <si>
    <t>Montáž dilatačních profilů dlažeb z kameneDlažby z kamene - ostatní práce montáž profilů dilatačních  
https://podminky.urs.cz/item/CS_URS_2024_01/772991301  
Dlažby z kamene - ostatní práce montáž profilů dilatačních  
https://podminky.urs.cz/item/CS_URS_2024_01/772991301  
Dlažby z kamene - ostatní práce montáž profilů dilatačních  
https://podminky.urs.cz/item/CS_URS_2024_01/772991301  
Dlažby z kamene - ostatní práce montáž profilů dilatačních  
https://podminky.urs.cz/item/CS_URS_2024_01/772991301</t>
  </si>
  <si>
    <t>899</t>
  </si>
  <si>
    <t>998772103</t>
  </si>
  <si>
    <t>Přesun hmot tonážní pro podlahy z kamene v objektech v přes 12 do 60 m</t>
  </si>
  <si>
    <t>Přesun hmot tonážní pro podlahy z kamene v objektech v přes 12 do 60 mPřesun hmot pro kamenné dlažby, obklady schodišťových stupňů a soklů stanovený zhmotnosti přesunovaného materiálu vodorovná dopravní vzdálenost do 50 m v objektech výšky přes 12 do 60 m  
https://podminky.urs.cz/item/CS_URS_2024_01/998772103  
Přesun hmot pro kamenné dlažby, obklady schodišťových stupňů a soklů stanovený zhmotnosti přesunovaného materiálu vodorovná dopravní vzdálenost do 50 m v objektech výšky přes 12 do 60 m  
https://podminky.urs.cz/item/CS_URS_2024_01/998772103  
Přesun hmot pro kamenné dlažby, obklady schodišťových stupňů a soklů stanovený zhmotnosti přesunovaného materiálu vodorovná dopravní vzdálenost do 50 m v objektech výšky přes 12 do 60 m  
https://podminky.urs.cz/item/CS_URS_2024_01/998772103  
Přesun hmot pro kamenné dlažby, obklady schodišťových stupňů a soklů stanovený zhmotnosti přesunovaného materiálu vodorovná dopravní vzdálenost do 50 m v objektech výšky přes 12 do 60 m  
https://podminky.urs.cz/item/CS_URS_2024_01/998772103</t>
  </si>
  <si>
    <t>Podlahy z litého teraca</t>
  </si>
  <si>
    <t>900</t>
  </si>
  <si>
    <t>300*1.05 Přepočtené koeficientem množství =315.000 [A] 
Celkem 315=315.000 [B]</t>
  </si>
  <si>
    <t>901</t>
  </si>
  <si>
    <t>773211211</t>
  </si>
  <si>
    <t>Obklady barevným litým teracem tloušťky do 20 mm stupňů rovných</t>
  </si>
  <si>
    <t>Obklady schodišť barevným litým teracem stupňů tloušťky do 20 mm bez zábradlí rovných</t>
  </si>
  <si>
    <t>dle tabulky skladeb - podlahy - P/10sch 3.6*1.45*2 =10.440 [A] 
Celkem 10.44=10.440 [B]</t>
  </si>
  <si>
    <t>Obklady přírodním litým teracem tloušťky do 20 mm stupňů rovných bez zábradlíObklady schodišť přírodním litým teracem stupňů tloušťky do 20 mm bez zábradlí rovných  
https://podminky.urs.cz/item/CS_URS_2024_01/773211211  
Obklady schodišť přírodním litým teracem stupňů tloušťky do 20 mm bez zábradlí rovných  
https://podminky.urs.cz/item/CS_URS_2024_01/773211211  
Obklady schodišť přírodním litým teracem stupňů tloušťky do 20 mm bez zábradlí rovných  
https://podminky.urs.cz/item/CS_URS_2024_01/773211211  
Obklady schodišť přírodním litým teracem stupňů tloušťky do 20 mm bez zábradlí rovných  
https://podminky.urs.cz/item/CS_URS_2024_01/773211211</t>
  </si>
  <si>
    <t>902</t>
  </si>
  <si>
    <t>773413200</t>
  </si>
  <si>
    <t>Soklíky z barevného litého teraca rovné tloušťky do 20 mm výšky přes 50 do 150 mm s fabionem</t>
  </si>
  <si>
    <t>Soklíky z barevného litého teraca tloušťky do 20 mm rovné s požlábkem (fabionem), výšky přes 50 do 150 mm</t>
  </si>
  <si>
    <t>1.NP 3.83*2+5.38*2-(0.9+1.2+3.83)+3.85*2+1.38*2-(1.1*2+0.9)+1.69*2+2.18*2-(0.9+0.6+0.92)+7.145*2+4.02*2-(2.92+0.8+0.9+1.2) =41.680 [A] 
4.04*2+2.86*2-(1.2+0.8+1.46)+10.35*2+7.79*2+0.6*2+0.645*2+2.54*2-(1.3+1.46+0.7*2+3.555) =46.475 [B] 
2.NP 6.275+1.76*2-1.22*2+26.96*2+2.13*2-(3.22+0.8+3.095+1.22*7+1.2+0.9)+21.5*2+2.1*2-(1.2*5+1.22+1.645+0.8*2+3.195) =81.320 [C] 
6.285*2+3.525*2-(0.7+4.445+3.195+3.22)+4.2*2+3.81*2-(0.9*2+0.85+0.7)+2.22*2+1.32*2-0.7+2.125*2+1.32*2-0.7+3.795*2+4.2*2-(0.9*2+0.6+0.85+0.7*2) =44.640 [D] 
2.59*2+3.67*2-(0.89+0.65+0.93+1.21+0.8+0.9)+6.29*2+3.78*2-(1.2+0.6+1.21)+1.11*2+2*2-0.9+1.58*2+1.11*2-0.8+11.8*2+4.6*2-(1.35+0.95+0.91+0.9*2) =61.960 [E] 
7.5*2+12.51*2-(0.6+0.8*2+0.9*7)+4.705*2+4.21*2-(0.9*2+1.2)+23.4*2+4.37*2+0.26*4-(1.2*11+1.22*3)+7.715*2+2.025*2+0.58*2-(0.8+1.2+1.22*2+2.91) =99.360 [F] 
3.NP 11.78*2+1.645*2+0.61*2+0.3*2+1.92*2+0.5*2-(0.9*3+0.8+0.7*2+1.955+1.2)+3.17*2+2.6*2-(0.9*3+1.2)+4.1*2+7.54*2-(1.63+1.685)+1.955+1.75*2 =58.515 [G] 
19.835*2+2.11*2-(0.9*2+1.2*4+3.19+0.85+1.685)+6.33*2+3.555*2-(4.425+3.19+3.18+0.7)+21.6*2-(3.18+1.63+0.9+1.2*5+0.8)+1.32*2+0.675*2 =74.520 [H] 
2.66*2+0.5*2+3.99*2+0.66*2+1.195*2+1.44*2-(0.7+0.9*3+1.2+3.18+1.315*2+0.71)+3.875*2+6.575*2-(3.18*2++4.465+1.6)+4.91*2+3.14*2-(3.18+0.9*2+0.6) = 
4.635*2+2.085*2+0.62*2-(1.21+1.6+1.85)+2.235*2+3.38*2-(1.22+1.21+2.635)+4.575*2+2.07*2-(1.86+1.65)+4.58*2+2.67*2+0.66*2-(0.9+1.63+1.2+1.21) =36.845 [J] 
''4,96*2+2,71*2-(1,2+1,21*2+0,9*2+0,7)+2,88+2,08+4,63-(1,2+1,65+1,48)+2,09*2+2,08*2+0,48*2-(1,48+0,69+0,71+1,615)+2,675*2+2,16*2-(1,615+1,63+1,21+0,9 
4.NP 4*2+3.33*2+0.645*2+1.48*2+1.21*2-(0.9*3+0.71+1.335*2+1.21+0.7+3.2)+6.62*2+3.715*2+0.805*2-(4.445+3.19+1.62+3.2)+4.575+1.44*2 =27.420 [K] 
4.04*2+2.69*2+1.86*2+1.53*2-(3.19+1.22+0.9*3+0.71*2+1.34*2)+4.66*2+4.17*2-1.22+2.175*2+4.66*2-(1.22*2+1.2*2) =34.300 [L] 
4.65*2+6.925+4.595*2+2.08*2+2.095*2+2.065*2+0.64*2+0.65*2-(1.62+1.835*2+1.22+1.2+1.83*2+1.64)+4.575*2+4.18*2-0.9+4.58*2+2.68*2-(1.21+1.2+0.9*2) =54.385 [M] 
2.46+2.31+2.38+2.41-(0.7+1.21*2+0.9)+2.095*2+5.75*2-(4.55+1.22+1.64+1.21)+0.955*2+0.51*2+2.655*2+2.15*2+2.07-(1.22+1.5*2+0.7+0.9*3+1.2) =18.400 [N] 
26.99*2+2.31*2-(1.2*5+0.95+0.9*2+3.105+1+0.75+3.2)+6.92*2+1.55-(1.2+2.675)+21.74*2+2.275*2-(2.27+1.76+0.8+0.9*2+3.195+0.7+1.2*4) =86.015 [O] 
3.35*2+6.27*2-(0.9+0.7+3.195+3.2+4.395)+1.35*2+0.66*2 =10.870 [P] 
5.NP 2.53*2+6.59*2+0.78*2-(4.44+0.9*2+1.2)+3.055*2+1.27*2-(0.61+1.2+0.75+0.9)+4.63*2+2.65*2-(0.9+1.1+0.85)+3.8*2+4.64*2-0.85+2*2+6.93-(1.1*2+1.4)=52.620 [Q] 
4.6*2+6.6*2-(1.08+1.06+0.6+0.7*2+0.9+1.1)+2.42*2+2.555+7.53+0.665+4.5+11.835*2+1.605*2-(0.9*3+0.8+1.2+3.13+1.19) =54.210 [R] 
15.89*2+1.58*2-(0.9*3+0.8+1.2+1.18+1.66)+4.875*2+1.4*2-(1.19+0.8+0.9*2)+6.315*2+3.555*2+0.4*2-(3.485+0.9*2+0.7)+4.915*2+1.315*2-(0.9*2+0.8+1.21) =59.365 [S] 
1.29*2 =2.580 [T] 
6.NP 15.86*2+1.58*2+15.86*2+1.585*2-0.6 =69.170 [U] 
''Součet  
Celkem 1067.015=1 067.015 [V]</t>
  </si>
  <si>
    <t>Soklíky z přírodního litého teraca rovné tloušťky do 20 mm výšky přes 50 do 150 mm s fabionemSoklíky zpřírodního litého teraca tloušťky do 20 mm rovné s požlábkem (fabionem), výšky přes 50 do 150 mm  
https://podminky.urs.cz/item/CS_URS_2024_01/773413200  
Soklíky zpřírodního litého teraca tloušťky do 20 mm rovné s požlábkem (fabionem), výšky přes 50 do 150 mm  
https://podminky.urs.cz/item/CS_URS_2024_01/773413200  
Soklíky zpřírodního litého teraca tloušťky do 20 mm rovné s požlábkem (fabionem), výšky přes 50 do 150 mm  
https://podminky.urs.cz/item/CS_URS_2024_01/773413200  
Soklíky zpřírodního litého teraca tloušťky do 20 mm rovné s požlábkem (fabionem), výšky přes 50 do 150 mm  
https://podminky.urs.cz/item/CS_URS_2024_01/773413200</t>
  </si>
  <si>
    <t>903</t>
  </si>
  <si>
    <t>773511260</t>
  </si>
  <si>
    <t>Podlaha z barevného litého teraca tloušťky do 20 mm</t>
  </si>
  <si>
    <t>Podlaha z barevného litého teraca prostá tloušťky do 20 mm</t>
  </si>
  <si>
    <t>'Podlahy P01 - 1.PP  
dle tabulky skladeb - podlahy - P/01 8.08 =8.080 [A] 
''Mezisoučet  
''Podlahy P03 - 1.PP  
dle tabulky skladeb - podlahy - P/03 56.34+5.4 =61.740 [B] 
''Mezisoučet  
''Podlahy P10 - MP  
'''dle tabulky skladeb - podlahy - P/10' 30,55-P10sch  
''Podlahy P10 - 1.NP  
11.86+2.19+3.9+1.58+1.56+1.32+1.69+1.69+12.04 =37.830 [C] 
''Mezisoučet  
''Podlahy P12 - 1.NP  
dle tabulky skladeb - podlahy - P/12 18.84+16.59+18.01+15.87+33.61 =102.920 [D] 
''Podlahy P12 - 2.NP  
15.42 =15.420 [E] 
''Podlahy P12 - 3.NP  
47.41+7.78 =55.190 [F] 
''Mezisoučet  
''Podlahy P13 - 1.NP  
dle tabulky skladeb - podlahy - P/13 74.96+1.74+1.73+1.78+1.73 =81.940 [G] 
''Mezisoučet  
''Podlahy P20 - 1.NP  
dle tabulky skladeb - podlahy - P/20 114.27 =114.270 [H] 
''Mezisoučet  
''Podlahy P23 - MP  
dle tabulky skladeb - podlahy - P/23 20.79+9 =29.790 [I] 
''Mezisoučet  
''Podlahy P26 - MP  
dle tabulky skladeb - podlahy - P/26 24.58+16.84+17.01 =58.430 [J] 
''Mezisoučet  
''Podlahy P26a - MP  
dle tabulky skladeb - podlahy - P/26a 3.19 =3.190 [K] 
''Mezisoučet  
''Podlahy P27 - 1.NP  
dle tabulky skladeb - podlahy - P/27 5.3 =5.300 [L] 
''Podlahy P27 - 2.NP  
14.36+10.23+24.89+39.44 =88.920 [M] 
''Mezisoučet  
''Podlahy P28 - MP  
dle tabulky skladeb - podlahy - P/28 12.49 =12.490 [N] 
''Mezisoučet  
''Podlahy P31 - 2.NP  
dle tabulky skladeb - podlahy - P/31 14 =14.000 [O] 
''Mezisoučet  
''Podlahy P33 - 3.NP  
dle tabulky skladeb - podlahy - P/33 15.61+13.57 =29.180 [P] 
''Mezisoučet  
''Podlahy P35 - MP  
dle tabulky skladeb - podlahy - P/35 13.43 =13.430 [Q] 
''Podlahy P35 - 2.NP  
56 =56.000 [R] 
''Podlahy P35 - 5.NP  
4.13 =4.130 [S] 
''Mezisoučet  
''Podlahy P39 - 2.NP  
dle tabulky skladeb - podlahy - P/39 16.35+23.96+46.24 =86.550 [T] 
''Podlahy P39 - 4.NP  
15.41+15.64+20.3+10.21+19.83+13.74+1.99+5.71 =102.830 [U] 
''Podlahy P39 - 5.NP  
13.3+17.79+15.08+20.86 =67.030 [V] 
''Mezisoučet  
''Podlahy P40 - MP  
dle tabulky skladeb - podlahy - P/40 5.88+13.87 =19.750 [W] 
''Podlahy P40 - 1.NP  
25.28+14.97+11.65+9.95+3.06+12.63 =77.540 [X] 
''Podlahy P40 - 2.NP  
11.31+6.19+17.87+6.51+12.4 =54.280 [Y] 
''Podlahy P40 - 3.NP  
5.74+11.54+26.24 =43.520 [Z] 
''Podlahy P40 - 4.NP  
6.49+13.43+23.06 =42.980 [AA] 
''Podlahy P40 - 5.NP  
6.21+14.1+25.35 =45.660 [AB] 
''Mezisoučet  
''Podlahy P45 - 3.NP  
dle tabulky skladeb - podlahy - P/45 12.55+7.98+6.61+3.47+42.13+45.92 =118.660 [AC] 
''Mezisoučet  
''Podlahy P47 - 4.NP  
56.21+47.91 =104.120 [AD] 
''Mezisoučet  
''Podlahy P51 - 5.NP  
dle tabulky skladeb - podlahy - P/51 36.86+32.38 =69.240 [AE] 
''Podlahy P51 - 6.NP  
36.86+32.38 =69.240 [AF] 
''Mezisoučet  
''Součet  
Celkem 1713.76=1 713.760 [AG]</t>
  </si>
  <si>
    <t>Podlaha z přírodního litého teraca prostá tloušťky do 20 mmPodlaha zpřírodního litého teraca prostá tloušťky do 20 mm  
https://podminky.urs.cz/item/CS_URS_2024_01/773511260  
Podlaha zpřírodního litého teraca prostá tloušťky do 20 mm  
https://podminky.urs.cz/item/CS_URS_2024_01/773511260  
Podlaha zpřírodního litého teraca prostá tloušťky do 20 mm  
https://podminky.urs.cz/item/CS_URS_2024_01/773511260  
Podlaha zpřírodního litého teraca prostá tloušťky do 20 mm  
https://podminky.urs.cz/item/CS_URS_2024_01/773511260</t>
  </si>
  <si>
    <t>904</t>
  </si>
  <si>
    <t>773513111</t>
  </si>
  <si>
    <t>Dilatace povrchu z litého teraca vložením lišty</t>
  </si>
  <si>
    <t>300 =300.000 [A] 
Celkem 300=300.000 [B]</t>
  </si>
  <si>
    <t>Dilatace povrchu z litého teraca vložením lištyOstatní práce vložení dilatace na připravený podklad a spáru (materiál ve specifikaci) lišta  
https://podminky.urs.cz/item/CS_URS_2024_01/773513111  
Ostatní práce vložení dilatace na připravený podklad a spáru (materiál ve specifikaci) lišta  
https://podminky.urs.cz/item/CS_URS_2024_01/773513111  
Ostatní práce vložení dilatace na připravený podklad a spáru (materiál ve specifikaci) lišta  
https://podminky.urs.cz/item/CS_URS_2024_01/773513111  
Ostatní práce vložení dilatace na připravený podklad a spáru (materiál ve specifikaci) lišta  
https://podminky.urs.cz/item/CS_URS_2024_01/773513111</t>
  </si>
  <si>
    <t>773591111</t>
  </si>
  <si>
    <t>Vysátí podlahy před provedením litého teraca</t>
  </si>
  <si>
    <t>'Podlahterac  
Celkem 1713.76=1 713.760 [A]</t>
  </si>
  <si>
    <t>Vysátí podlahy před provedením litého teracaPříprava podkladu před provedením teracových podlah podlah vysátí  
https://podminky.urs.cz/item/CS_URS_2024_01/773591111  
Příprava podkladu před provedením teracových podlah podlah vysátí  
https://podminky.urs.cz/item/CS_URS_2024_01/773591111  
Příprava podkladu před provedením teracových podlah podlah vysátí  
https://podminky.urs.cz/item/CS_URS_2024_01/773591111  
Příprava podkladu před provedením teracových podlah podlah vysátí  
https://podminky.urs.cz/item/CS_URS_2024_01/773591111</t>
  </si>
  <si>
    <t>906</t>
  </si>
  <si>
    <t>773591171</t>
  </si>
  <si>
    <t>Penetrační nátěr podlahy před provedením litého teraca</t>
  </si>
  <si>
    <t>Penetrační nátěr podlahy před provedením litého teracaPříprava podkladu před provedením teracových podlah podlah penetrační nátěr  
https://podminky.urs.cz/item/CS_URS_2024_01/773591171  
Příprava podkladu před provedením teracových podlah podlah penetrační nátěr  
https://podminky.urs.cz/item/CS_URS_2024_01/773591171  
Příprava podkladu před provedením teracových podlah podlah penetrační nátěr  
https://podminky.urs.cz/item/CS_URS_2024_01/773591171  
Příprava podkladu před provedením teracových podlah podlah penetrační nátěr  
https://podminky.urs.cz/item/CS_URS_2024_01/773591171</t>
  </si>
  <si>
    <t>998773104</t>
  </si>
  <si>
    <t>Přesun hmot tonážní pro podlahy teracové lité v objektech v přes 24 do 36 m</t>
  </si>
  <si>
    <t>Přesun hmot tonážní pro podlahy teracové lité v objektech v přes 24 do 36 mPřesun hmot pro podlahy teracové lité stanovený zhmotnosti přesunovaného materiálu vodorovná dopravní vzdálenost do 50 m v objektech výšky přes 24 do 36 m  
https://podminky.urs.cz/item/CS_URS_2024_01/998773104  
Přesun hmot pro podlahy teracové lité stanovený zhmotnosti přesunovaného materiálu vodorovná dopravní vzdálenost do 50 m v objektech výšky přes 24 do 36 m  
https://podminky.urs.cz/item/CS_URS_2024_01/998773104  
Přesun hmot pro podlahy teracové lité stanovený zhmotnosti přesunovaného materiálu vodorovná dopravní vzdálenost do 50 m v objektech výšky přes 24 do 36 m  
https://podminky.urs.cz/item/CS_URS_2024_01/998773104  
Přesun hmot pro podlahy teracové lité stanovený zhmotnosti přesunovaného materiálu vodorovná dopravní vzdálenost do 50 m v objektech výšky přes 24 do 36 m  
https://podminky.urs.cz/item/CS_URS_2024_01/998773104</t>
  </si>
  <si>
    <t>Podlahy skládané</t>
  </si>
  <si>
    <t>908</t>
  </si>
  <si>
    <t>24744623</t>
  </si>
  <si>
    <t>páska dilatační okrajová, tl 5mm š 20mm</t>
  </si>
  <si>
    <t>800*1.02 Přepočtené koeficientem množství =816.000 [A] 
Celkem 816=816.000 [B]</t>
  </si>
  <si>
    <t>páska dilatační okrajová, tl 5mm š 20mmpáska dilatační okrajová, tl 5mm š 20mm  
páska dilatační okrajová, tl 5mm š 20mm  
páska dilatační okrajová, tl 5mm š 20mm  
páska dilatační okrajová, tl 5mm š 20mm</t>
  </si>
  <si>
    <t>909</t>
  </si>
  <si>
    <t>6141815R</t>
  </si>
  <si>
    <t>lišta podlahová dřevěná dub 27x35mm</t>
  </si>
  <si>
    <t>2482.097*1.08 Přepočtené koeficientem množství =2 680.665 [A] 
Celkem 2680.665=2 680.665 [B]</t>
  </si>
  <si>
    <t>lišta podlahová dřevěná dub 27x35mmlišta podlahová dřevěná dub 27x35mm  
lišta podlahová dřevěná dub 27x35mm  
lišta podlahová dřevěná dub 27x35mm  
lišta podlahová dřevěná dub 27x35mm</t>
  </si>
  <si>
    <t>910</t>
  </si>
  <si>
    <t>775111116</t>
  </si>
  <si>
    <t>Odstranění zbytků lepidla z podkladu skládaných podlah broušením</t>
  </si>
  <si>
    <t>'Podlahsklad  
Celkem 3908.2=3 908.200 [A]</t>
  </si>
  <si>
    <t>Odstranění zbytků lepidla z podkladu skládaných podlah broušenímPříprava podkladu skládaných podlah a stěn broušení podlah stávajícího podkladu pro odstranění lepidla (po starých krytinách)  
https://podminky.urs.cz/item/CS_URS_2024_01/775111116  
Příprava podkladu skládaných podlah a stěn broušení podlah stávajícího podkladu pro odstranění lepidla (po starých krytinách)  
https://podminky.urs.cz/item/CS_URS_2024_01/775111116  
Příprava podkladu skládaných podlah a stěn broušení podlah stávajícího podkladu pro odstranění lepidla (po starých krytinách)  
https://podminky.urs.cz/item/CS_URS_2024_01/775111116  
Příprava podkladu skládaných podlah a stěn broušení podlah stávajícího podkladu pro odstranění lepidla (po starých krytinách)  
https://podminky.urs.cz/item/CS_URS_2024_01/775111116</t>
  </si>
  <si>
    <t>911</t>
  </si>
  <si>
    <t>775111411</t>
  </si>
  <si>
    <t>Montáž pásky dilatační skládaných podlah</t>
  </si>
  <si>
    <t>800 =800.000 [A] 
Celkem 800=800.000 [B]</t>
  </si>
  <si>
    <t>Montáž pásky dilatační skládaných podlahPříprava podkladu skládaných podlah a stěn montáž dilatační pásky podlah  
https://podminky.urs.cz/item/CS_URS_2024_01/775111411  
Příprava podkladu skládaných podlah a stěn montáž dilatační pásky podlah  
https://podminky.urs.cz/item/CS_URS_2024_01/775111411  
Příprava podkladu skládaných podlah a stěn montáž dilatační pásky podlah  
https://podminky.urs.cz/item/CS_URS_2024_01/775111411  
Příprava podkladu skládaných podlah a stěn montáž dilatační pásky podlah  
https://podminky.urs.cz/item/CS_URS_2024_01/775111411</t>
  </si>
  <si>
    <t>912</t>
  </si>
  <si>
    <t>775121111</t>
  </si>
  <si>
    <t>Vodou ředitelná penetrace savého podkladu skládaných podlah</t>
  </si>
  <si>
    <t>Vodou ředitelná penetrace savého podkladu skládaných podlahPříprava podkladu skládaných podlah a stěn penetrace vodou ředitelná na savý podklad (válečkováním) podlah  
https://podminky.urs.cz/item/CS_URS_2024_01/775121111  
Příprava podkladu skládaných podlah a stěn penetrace vodou ředitelná na savý podklad (válečkováním) podlah  
https://podminky.urs.cz/item/CS_URS_2024_01/775121111  
Příprava podkladu skládaných podlah a stěn penetrace vodou ředitelná na savý podklad (válečkováním) podlah  
https://podminky.urs.cz/item/CS_URS_2024_01/775121111  
Příprava podkladu skládaných podlah a stěn penetrace vodou ředitelná na savý podklad (válečkováním) podlah  
https://podminky.urs.cz/item/CS_URS_2024_01/775121111</t>
  </si>
  <si>
    <t>913</t>
  </si>
  <si>
    <t>775413401</t>
  </si>
  <si>
    <t>Montáž podlahové lišty obvodové lepené</t>
  </si>
  <si>
    <t>1.NP 4.885*2+2.275*2+0.835*2-0.8+6.12*2+4.8*2+0.95*2-(3.26+0.8) =34.870 [A] 
2.NP 5.13*2+7.96*2-(1.22+1.2)+5.675*2+5.14*2-1.2*2+5.705*2+4.77*2-1.22*3+4.555*2+5.715*2-(1.22*2+0.8)+4.55*2+5.735*2-1.2*3+5.15*2+5.675*2-1.2*2 =113.800 [B] 
5.695*2+5.14*2-1.22+5.725*2+4.05*2-(1.22+0.8)+4.84*2+5.5*2-1.2+4.81*2+5.54*2-1.2+4.81*2+5.55*2-0.9+5.51*2+4.825*2-0.9+5.29*2+2.735*2-0.9 =131.700 [C] 
4.83*2+2.72*2-0.9+3.78*2+2.79*2-0.89+7.57*2+3.77*2-1.2+3.98*2+3.68*2+0.4*2-0.8+3.855*2+3.11*2-(0.8*2+0.93)+3.17*2+0.485*2+3.86*2-(2.205+0.8) =86.675 [D] 
''3,7*2+4,01*2-2,205+3,71*2+3,295*2-0,9+4,145*2+3,31*2-0,9+3,66*2+3,015*2-0,9+8,065*2+3,035*2-0,9*2+4,78*2+4,45*2-(1,22+1,2*2)+5,93*2+4,18*2-(1,2*2+1 
4.6*2+5.78*2-1.2*3+3.755*2+4.975*2-1.2+3.54*2+4.975*2-1.2+15.68*2+1.96*2+7.345*2+1.14*2-(1.2*2+1.22*3+0.8)+7.43*2+3.735*2-1.2+7.43*2+3.69*2-1.2 =136.810 [E] 
5.73*2+3.725*2-1.2+3.825*2+5.735*2-1.2+3.995*5.735*2-1.2+3.6*2+5.735*2-1.2+5.315*2+3.72*2-1.2+3.795*2+5.375*2-1.22+4.66*2+7.135*2-(2.91+0.8*2) =150.793 [F] 
5.13*2+5.69*2-1.22+5.21*2+5.64*2-1.22*2 =39.680 [G] 
3.NP 5.785*2+3.355-0.9+6.38*2+0.22*2+3.06*2-0.8+5.305*2+6.04*2-0.9+8.125*2+5.335*2-1.2*2+3.745*2+5.84*2-(1.2+0.9)+5.975*2+5.84*2-1.2 =118.355 [H] 
''5,33*2+5,88*2-1,2+5,825*2+4,145*2-1,2+5,185*2+5,86*2-1,2+5,25*2+5,875*2-1,2+5,8*2+4,985*2-0,9+5,8*2+4,975*2-0,9+3,315*2+4,935*2-0,9+3,665*2+2,32*2- 
5.815*2+4.98*2-0.9+5.115*2+2.785*2-0.9+5.14*2+3.24*2-(1.57+0.72+0.9)+7.97*2+4.635*2-1.2+7.965*2+4.63*2-(1.2*2+1.55)+7.96*2*2+3.39*2+3.41*2-1.21*2 =137.430 [I] 
7.965*2+3.405*2-(1.55+1.2+1.22)+3.38*2+5.7*2+0.5*2-(1.56+2.635)+4.595*2+7.97*2-1.21*2+5.105*2+4.58*2-(1.55+1.2)+5.43*2+3.975*2-0.9 =90.975 [J] 
5.115*2+4.02*2-(1.55+1.21) =15.510 [K] 
'''4.NP' 4,955*2+3,315*2-0,9+3,8*2+2,33*2-0,9+4,96*2+3,32*2-0,9+2,82*2+5,12*2-0,9+2,82*2+5,11*2-(0,9+0,7)+4,63*2+7,935*2-1,21*2+4,66*2+5,69*2-(1,2+0, 
3.385*2+7.94*2*2+3.405*2-(1.21*2+1.2*2)+3.425*2+3.405*2+7.95*2*2-(1.2+1.21+0.9)+7.965*2+4.585*2-(1.2+1.21)+4.58*2+5.11*2-(0.9+1.2)+5.4*2+4.03*2-0.9=140.600 [L] 
4.035*2+5.055*2-1.2+5.32*2+6.22*2-0.9+5.87*2+5.37*2-1.2+3.735*2+1.21*2-0.95+5.34*2+5.675*2-1.2+5.41*2+8.12*2-(1.2+2.27)+5.01*2+5.125*2+5.96*2*2-1.2=156.710 [M] 
''4,905*2+5,18*2+5,92*2*2-1,2*2+4,28*2+5,78*2-1,2+4,97*2+3,36*2-(0,9+0,7*2)+4,255*2+5,92*2-(0,9+1,2)+5,015*2+5,82*2-0,9+2,3+1,25*2+2,3*2+3,105*2-0,7* 
5.NP 5.605*2+4.775*2-0.9+6.145*2+4.01*2-0.9+1.815*2+4.57*2-0.9*4+4.045*2+1.505*2-(0.9*3+0.91)+6.14*2+4.01*2-0.9+7.76*2+4.66*2-0.9+7.76*2+4.13*2 =123.050 [N] 
-0.9*2+4.945*2+8.54*2-1.4+2.705*2+5.46*2-(1.4*2+0.9)+1.065*2+5.14*2-(0.6+0.8+1.34)+5.23*2+8.5*2-1.61+5.77*2+4.12*2-0.9+1.935*2+4.12*2-(1.08+0.9*2) =100.030 [O] 
1.955*2+4.17*2-(1.06+0.9*2)+4.17*2+5.765*2-0.9+4.29*2+7.7*2-0.9+3.87*2+7.88*2-0.9+7.72*+4.26*2-0.9+5.215*2+3.48*2-0.9+8.22*2+4.955*2-1.18 = 
4.965*2+5.03*2-0.9+4.97*2+5.01*2-0.9+5.11*2+4.965*2-0.9+5.165*2+5.02*2-0.9+5.055*2+5.015*2-0.9+5.015*2+5.04*2-0.9+3.8*2+0.15*2+5.23*2-0.8 =132.880 [Q] 
3.745*2+5.26*2-0.8 =17.210 [R] 
6.NP 4.12*2+4.63*2-0.8*2+9.26*2+2.66*2-(0.6+0.8)+9.47*2+2.685*2-(0.6+0.8)+4.04*2+5.71*2+0.65*2-(0.8+0.7+0.6) =79.950 [S] 
''Součet  
Celkem 2482.097=2 482.097 [T]</t>
  </si>
  <si>
    <t>Montáž podlahové lišty obvodové lepenéMontáž lišty obvodové lepené  
https://podminky.urs.cz/item/CS_URS_2024_01/775413401  
Montáž lišty obvodové lepené  
https://podminky.urs.cz/item/CS_URS_2024_01/775413401  
Montáž lišty obvodové lepené  
https://podminky.urs.cz/item/CS_URS_2024_01/775413401  
Montáž lišty obvodové lepené  
https://podminky.urs.cz/item/CS_URS_2024_01/775413401</t>
  </si>
  <si>
    <t>914</t>
  </si>
  <si>
    <t>775511612</t>
  </si>
  <si>
    <t>Podlahy z vlysů lepených tl do 22 mm š přes 60 do 70 mm dl přes 400 do 500 mm dub II</t>
  </si>
  <si>
    <t>'Podlahy P08 - 1.NP  
dle tabulky skladeb - podlahy - P/08 12.2+31.81+8.4 =52.410 [A] 
''Podlahy P08 - 2.NP  
28.25+28.18+13.23+32.4+23.17+24.29+23.72+24.5+27.97+26.27+26.94+23.44 =302.360 [B] 
''Podlahy P08 - 3.NP  
37.42+37.6+28.63+27.93+28.15+20.07+37.31+23.57 =240.680 [C] 
''Mezisoučet  
''Podlahy P19 - 6.NP  
dle tabulky skladeb - podlahy - P/19 18.89 =18.890 [D] 
''Mezisoučet  
''Podlahy P24 - MP  
dle tabulky skladeb - podlahy - P/24 27.99+30.63+41.86+28.16+12.26+28.11+25.78 =194.790 [E] 
''Mezisoučet  
''Podlahy P25 - MP  
dle tabulky skladeb - podlahy - P/25 28.5+30.18+31.67+57.66+29.25+31.46 =208.720 [F] 
''Mezisoučet  
''Podlahy P30 - 2.NP  
dle tabulky skladeb - podlahy - P/30 13.71+13.61+15.77+12.11+12.7+16.22+12.72+12.75+11.49+24.83+29.39+39.35+25.61+32.25+62.52+33.27+36.88 =405.180 [G] 
''Podlahy P30 - 6.NP  
17.65+24.77+25.32 =67.740 [H] 
''Mezisoučet  
''Podlahy P34 - 2.NP  
dle tabulky skladeb - podlahy - P/34 18.88+17.94+27.64+28+21.52+22.16+23.12+20.85 =180.110 [I] 
''Mezisoučet  
''Podlahy P37 - 2.NP  
dle tabulky skladeb - podlahy - P/37 20.55+29.41+27.7 =77.660 [J] 
''Mezisoučet  
''Podlahy P38 - 2.NP  
dle tabulky skladeb - podlahy - P/38 20.78+29.75+40.63+30.22+29.6+28.99+27.79 =207.760 [K] 
''Podlahy P38 - 4.NP  
16.55+8.71+16.65+14.66+14.89+37.01+26.62+28.47+28.71+28.07+27.38+36.79+24.18+20.27+21.15 =350.110 [L] 
''Podlahy P38 - 5.NP  
26.83+26.8+23.1+7.38+7.57+23.07+32.59+32.07+43.92+15.34+5.45+46.75+23.69+7.97+7.96+24.04+30.95+30.61+30.51 =446.600 [M] 
''Mezisoučet  
''Podlahy P41 - 3.NP  
dle tabulky skladeb - podlahy - P/41 16.6+8.75+29.55+14.46+14.93+20.09+21.04 =125.420 [N] 
''Mezisoučet  
''Podlahy P43 - 3.NP  
dle tabulky skladeb - podlahy - P/43 29.44+19.4+19.96+31.53+42.56+21.94+34.87+31.42+24.17+30.64+27+30.45+30.34+29.28+29.44 =432.440 [O] 
''Mezisoučet  
''Podlahy P48 - 4.NP  
dle tabulky skladeb - podlahy - P/48 26.89+31.57+42.49+30.5+29.64+30.34+28.72+24.77+17.33+30.68+24.45+29.74 =347.120 [P] 
''Mezisoučet  
''Podlahy P50 - 5.NP  
dle tabulky skladeb - podlahy - P/50 18.19+40.96+25+24.9+25.56+25.9+25.13+25.19+19.71+19.67 =250.210 [Q] 
''Mezisoučet  
''Součet  
Celkem 3908.2=3 908.200 [R]</t>
  </si>
  <si>
    <t>Podlahy z vlysů lepených tl do 22 mm š přes 60 do 70 mm dl přes 400 do 500 mm dub IIPodlahy vlysové masivní lepené rybinový, řemenový, průpletový vzor stmelením a broušením, bez povrchové úpravy a olištování zvlysů tl. do 22 mm šířky přes 60 do 70 mm, délky přes 400 do 500 mm dub, třída II  
https://podminky.urs.cz/item/CS_URS_2024_01/775511612  
Podlahy vlysové masivní lepené rybinový, řemenový, průpletový vzor stmelením a broušením, bez povrchové úpravy a olištování zvlysů tl. do 22 mm šířky přes 60 do 70 mm, délky přes 400 do 500 mm dub, třída II  
https://podminky.urs.cz/item/CS_URS_2024_01/775511612  
Podlahy vlysové masivní lepené rybinový, řemenový, průpletový vzor stmelením a broušením, bez povrchové úpravy a olištování zvlysů tl. do 22 mm šířky přes 60 do 70 mm, délky přes 400 do 500 mm dub, třída II  
https://podminky.urs.cz/item/CS_URS_2024_01/775511612  
Podlahy vlysové masivní lepené rybinový, řemenový, průpletový vzor stmelením a broušením, bez povrchové úpravy a olištování zvlysů tl. do 22 mm šířky přes 60 do 70 mm, délky přes 400 do 500 mm dub, třída II  
https://podminky.urs.cz/item/CS_URS_2024_01/775511612</t>
  </si>
  <si>
    <t>915</t>
  </si>
  <si>
    <t>775511830</t>
  </si>
  <si>
    <t>Demontáž podlah vlysových přibíjených bez lišt do suti</t>
  </si>
  <si>
    <t>dle tabulky truhlářských výrobků - T12 301 =301.000 [A] 
''skladba - bourání - SB/18 - 1.NP  
dle tabulky skladeb - bouraných konstrukcí - SB/18 9.85 =9.850 [B] 
'''dle tabulky skladeb - bouraných konstrukcí - SB/56' SB56  
'''dle tabulky skladeb - bouraných konstrukcí - SB/56a' SB56a  
'''dle tabulky skladeb - bouraných konstrukcí - SB/57' SB57  
'''dle tabulky skladeb - bouraných konstrukcí - SB/57a' SB57a  
'''dle tabulky skladeb - bouraných konstrukcí - SB/58' SB58  
''Součet  
Celkem 947.914=947.914 [C]</t>
  </si>
  <si>
    <t>Demontáž podlah vlysových přibíjených bez lišt do sutiDemontáž podlah vlysových do suti bez lišt přibíjených  
https://podminky.urs.cz/item/CS_URS_2024_01/775511830  
Demontáž podlah vlysových do suti bez lišt přibíjených  
https://podminky.urs.cz/item/CS_URS_2024_01/775511830  
Demontáž podlah vlysových do suti bez lišt přibíjených  
https://podminky.urs.cz/item/CS_URS_2024_01/775511830  
Demontáž podlah vlysových do suti bez lišt přibíjených  
https://podminky.urs.cz/item/CS_URS_2024_01/775511830</t>
  </si>
  <si>
    <t>916</t>
  </si>
  <si>
    <t>775541811</t>
  </si>
  <si>
    <t>Demontáž podlah plovoucích lepených do suti</t>
  </si>
  <si>
    <t>'skladba - bourání - SB/86 - 4.NP  
dle tabulky skladeb - bouraných konstrukcí - SB/86 13.82 =13.820 [A] 
''Mezisoučet  
''skladba - bourání - SB/90 - 5.NP  
dle tabulky skladeb - bouraných konstrukcí - SB/90 8.5+46.73 =55.230 [B] 
''Součet  
Celkem 69.05=69.050 [C]</t>
  </si>
  <si>
    <t>Demontáž podlah plovoucích lepených do sutiDemontáž plovoucích podlah laminátových, dýhovaných, vinylových ap. lepených  
https://podminky.urs.cz/item/CS_URS_2024_01/775541811  
Demontáž plovoucích podlah laminátových, dýhovaných, vinylových ap. lepených  
https://podminky.urs.cz/item/CS_URS_2024_01/775541811  
Demontáž plovoucích podlah laminátových, dýhovaných, vinylových ap. lepených  
https://podminky.urs.cz/item/CS_URS_2024_01/775541811  
Demontáž plovoucích podlah laminátových, dýhovaných, vinylových ap. lepených  
https://podminky.urs.cz/item/CS_URS_2024_01/775541811</t>
  </si>
  <si>
    <t>917</t>
  </si>
  <si>
    <t>775591411</t>
  </si>
  <si>
    <t>Podlahy dřevěné, nátěr olejem a voskování</t>
  </si>
  <si>
    <t>dle tabulky truhlářských výrobků - T12 36 =36.000 [A] 
Celkem 36=36.000 [B]</t>
  </si>
  <si>
    <t>Podlahy dřevěné, nátěr olejem a voskováníSkládané podlahy - ostatní práce dokončovací nátěr olejem a voskování  
https://podminky.urs.cz/item/CS_URS_2024_01/775591411  
Skládané podlahy - ostatní práce dokončovací nátěr olejem a voskování  
https://podminky.urs.cz/item/CS_URS_2024_01/775591411  
Skládané podlahy - ostatní práce dokončovací nátěr olejem a voskování  
https://podminky.urs.cz/item/CS_URS_2024_01/775591411  
Skládané podlahy - ostatní práce dokončovací nátěr olejem a voskování  
https://podminky.urs.cz/item/CS_URS_2024_01/775591411</t>
  </si>
  <si>
    <t>918</t>
  </si>
  <si>
    <t>998775104</t>
  </si>
  <si>
    <t>Přesun hmot tonážní pro podlahy dřevěné v objektech v přes 24 do 36 m</t>
  </si>
  <si>
    <t>Přesun hmot tonážní pro podlahy dřevěné v objektech v přes 24 do 36 mPřesun hmot pro podlahy skládané stanovený zhmotnosti přesunovaného materiálu vodorovná dopravní vzdálenost do 50 m v objektech výšky přes 24 do 36 m  
https://podminky.urs.cz/item/CS_URS_2024_01/998775104  
Přesun hmot pro podlahy skládané stanovený zhmotnosti přesunovaného materiálu vodorovná dopravní vzdálenost do 50 m v objektech výšky přes 24 do 36 m  
https://podminky.urs.cz/item/CS_URS_2024_01/998775104  
Přesun hmot pro podlahy skládané stanovený zhmotnosti přesunovaného materiálu vodorovná dopravní vzdálenost do 50 m v objektech výšky přes 24 do 36 m  
https://podminky.urs.cz/item/CS_URS_2024_01/998775104  
Přesun hmot pro podlahy skládané stanovený zhmotnosti přesunovaného materiálu vodorovná dopravní vzdálenost do 50 m v objektech výšky přes 24 do 36 m  
https://podminky.urs.cz/item/CS_URS_2024_01/998775104</t>
  </si>
  <si>
    <t>Podlahy povlakové</t>
  </si>
  <si>
    <t>919</t>
  </si>
  <si>
    <t>30*1.02 Přepočtené koeficientem množství =30.600 [A] 
Celkem 30.6=30.600 [B]</t>
  </si>
  <si>
    <t>920</t>
  </si>
  <si>
    <t>28410242</t>
  </si>
  <si>
    <t>krytina podlahová homogenní elektrostaticky vodivá tl 2,0mm 608x608mm</t>
  </si>
  <si>
    <t>119.08*1.1 Přepočtené koeficientem množství =130.988 [A] 
Celkem 130.988=130.988 [B]</t>
  </si>
  <si>
    <t>krytina podlahová homogenní elektrostaticky vodivá tl 2,0mm 608x608mmkrytina podlahová homogenní elektrostaticky vodivá tl 2,0mm 608x608mm  
krytina podlahová homogenní elektrostaticky vodivá tl 2,0mm 608x608mm  
krytina podlahová homogenní elektrostaticky vodivá tl 2,0mm 608x608mm  
krytina podlahová homogenní elektrostaticky vodivá tl 2,0mm 608x608mm</t>
  </si>
  <si>
    <t>921</t>
  </si>
  <si>
    <t>776111116</t>
  </si>
  <si>
    <t>Odstranění zbytků lepidla z podkladu povlakových podlah broušením</t>
  </si>
  <si>
    <t>'Podlahpovlak  
Celkem 119.08=119.080 [A]</t>
  </si>
  <si>
    <t>Odstranění zbytků lepidla z podkladu povlakových podlah broušenímPříprava podkladu povlakových podlah a stěn broušení podlah stávajícího podkladu pro odstranění lepidla (po starých krytinách)  
https://podminky.urs.cz/item/CS_URS_2024_01/776111116  
Příprava podkladu povlakových podlah a stěn broušení podlah stávajícího podkladu pro odstranění lepidla (po starých krytinách)  
https://podminky.urs.cz/item/CS_URS_2024_01/776111116  
Příprava podkladu povlakových podlah a stěn broušení podlah stávajícího podkladu pro odstranění lepidla (po starých krytinách)  
https://podminky.urs.cz/item/CS_URS_2024_01/776111116  
Příprava podkladu povlakových podlah a stěn broušení podlah stávajícího podkladu pro odstranění lepidla (po starých krytinách)  
https://podminky.urs.cz/item/CS_URS_2024_01/776111116</t>
  </si>
  <si>
    <t>922</t>
  </si>
  <si>
    <t>776111411</t>
  </si>
  <si>
    <t>Montáž pásky dilatační povlakových podlah</t>
  </si>
  <si>
    <t>30 =30.000 [A] 
Celkem 30=30.000 [B]</t>
  </si>
  <si>
    <t>Montáž pásky dilatační povlakových podlahPříprava podkladu povlakových podlah a stěn montáž dilatační pásky podlah  
https://podminky.urs.cz/item/CS_URS_2024_01/776111411  
Příprava podkladu povlakových podlah a stěn montáž dilatační pásky podlah  
https://podminky.urs.cz/item/CS_URS_2024_01/776111411  
Příprava podkladu povlakových podlah a stěn montáž dilatační pásky podlah  
https://podminky.urs.cz/item/CS_URS_2024_01/776111411  
Příprava podkladu povlakových podlah a stěn montáž dilatační pásky podlah  
https://podminky.urs.cz/item/CS_URS_2024_01/776111411</t>
  </si>
  <si>
    <t>923</t>
  </si>
  <si>
    <t>776121112</t>
  </si>
  <si>
    <t>Vodou ředitelná penetrace savého podkladu povlakových podlah</t>
  </si>
  <si>
    <t>Vodou ředitelná penetrace savého podkladu povlakových podlahPříprava podkladu povlakových podlah a stěn penetrace vodou ředitelná podlah  
https://podminky.urs.cz/item/CS_URS_2024_01/776121112  
Příprava podkladu povlakových podlah a stěn penetrace vodou ředitelná podlah  
https://podminky.urs.cz/item/CS_URS_2024_01/776121112  
Příprava podkladu povlakových podlah a stěn penetrace vodou ředitelná podlah  
https://podminky.urs.cz/item/CS_URS_2024_01/776121112  
Příprava podkladu povlakových podlah a stěn penetrace vodou ředitelná podlah  
https://podminky.urs.cz/item/CS_URS_2024_01/776121112</t>
  </si>
  <si>
    <t>924</t>
  </si>
  <si>
    <t>776141114</t>
  </si>
  <si>
    <t>Stěrka podlahová nivelační pro vyrovnání podkladu povlakových podlah pevnosti 20 MPa tl přes 8 do 10 mm</t>
  </si>
  <si>
    <t>''dle tabulky skladeb - podlahy - P/11' P11  
Celkem 59.41=59.410 [A]</t>
  </si>
  <si>
    <t>Stěrka podlahová nivelační pro vyrovnání podkladu povlakových podlah pevnosti 20 MPa tl přes 8 do 10 mmPříprava podkladu vyrovnání samonivelační stěrkou podlah min.pevnosti 20 MPa, tloušťky přes 8 do 10 mm  
https://podminky.urs.cz/item/CS_URS_2024_01/776141114  
Příprava podkladu vyrovnání samonivelační stěrkou podlah min.pevnosti 20 MPa, tloušťky přes 8 do 10 mm  
https://podminky.urs.cz/item/CS_URS_2024_01/776141114  
Příprava podkladu vyrovnání samonivelační stěrkou podlah min.pevnosti 20 MPa, tloušťky přes 8 do 10 mm  
https://podminky.urs.cz/item/CS_URS_2024_01/776141114  
Příprava podkladu vyrovnání samonivelační stěrkou podlah min.pevnosti 20 MPa, tloušťky přes 8 do 10 mm  
https://podminky.urs.cz/item/CS_URS_2024_01/776141114</t>
  </si>
  <si>
    <t>925</t>
  </si>
  <si>
    <t>776201812</t>
  </si>
  <si>
    <t>Demontáž lepených povlakových podlah s podložkou ručně</t>
  </si>
  <si>
    <t>'skladba - bourání - SB/08 - 1.NP  
dle tabulky skladeb - bouraných konstrukcí - SB/08 4.04*5.975-2.68*2.99 =16.126 [A] 
''Mezisoučet  
''skladba - bourání - SB/09 - 1.PP  
2.46*2.355 =5.793 [B] 
''skladba - bourání - SB/09 - 1.NP  
2.68*2.99 =8.013 [C] 
''Mezisoučet  
''skladba - bourání - SB/12 - 1.NP  
dle tabulky skladeb - bouraných konstrukcí - SB/12 20.85 =20.850 [D] 
''Mezisoučet  
''skladba - bourání - SB/13 - 1.NP  
dle tabulky skladeb - bouraných konstrukcí - SB/13 1.41+18.28+18.63 =38.320 [E] 
''Mezisoučet  
''skladba - bourání - SB/14 - 1.NP  
dle tabulky skladeb - bouraných konstrukcí - SB/14 5.56+6.17+25.51 =37.240 [F] 
''Mezisoučet  
''skladba - bourání - SB/14a - 1.NP  
dle tabulky skladeb - bouraných konstrukcí - SB/14a 11.06+27.67 =38.730 [G] 
''Mezisoučet  
''skladba - bourání - SB/23 - 1.NP  
dle tabulky skladeb - bouraných konstrukcí - SB/23 9.03+12.71+8.53 =30.270 [H] 
''Mezisoučet  
''skladba - bourání - SB/27 - 1.NP  
dle tabulky skladeb - bouraných konstrukcí - SB/27 32.02+55.63 =87.650 [I] 
''Mezisoučet  
''skladba - bourání - SB/29 - 1-2.NP  
dle tabulky skladeb - bouraných konstrukcí - SB/29 42.75 =42.750 [J] 
''Mezisoučet  
''skladba - bourání - SB/30 - 1-2.NP  
dle tabulky skladeb - bouraných konstrukcí - SB/30 19.13+22.89+24.51 =66.530 [K] 
''Mezisoučet  
''skladba - bourání - SB/31 - 1-2.NP  
dle tabulky skladeb - bouraných konstrukcí - SB/31 29.08+29.11+28.63+22.32+16+35.76+6.29 =167.190 [L] 
''Mezisoučet  
''skladba - bourání - SB/32 - 1-2.NP  
dle tabulky skladeb - bouraných konstrukcí - SB/32 22.76+15.36+25.41+28.27 =91.800 [M] 
''Mezisoučet  
''skladba - bourání - SB/33 - 1-2.NP  
dle tabulky skladeb - bouraných konstrukcí - SB/33 15.81+25.62 =41.430 [N] 
''Mezisoučet  
''skladba - bourání - SB/35 - 1-2.NP  
dle tabulky skladeb - bouraných konstrukcí - SB/35 28.34+16.12+17.76+20.97+18.49+25.6+16.24+20.53+17.46+9.39+14.62+9.92+3.92+2.14+8.6+5.08+27.42 =262.600 [O] 
''Mezisoučet  
''skladba - bourání - SB/40 - 2.NP  
dle tabulky skladeb - bouraných konstrukcí - SB/40 28.18+28.3+2.04+14.48+15.7+32.36+27.91+23.04+37.38+27.06 =236.450 [P] 
''Mezisoučet  
dle tabulky skladeb - bouraných konstrukcí - SB/41 1.79*6.13+2.01*5 =21.023 [Q] 
''Mezisoučet  
''skladba - bourání - SB/42 - 2.NP  
dle tabulky skladeb - bouraných konstrukcí - SB/42 14.16+29.51+29.75+28.33+28.02+29.82+30.05+23.61+15.75 =229.000 [R] 
''Mezisoučet  
''skladba - bourání - SB/43 - 2.NP  
dle tabulky skladeb - bouraných konstrukcí - SB/43 3.47+3.61+28.99+23.08+13.27+15.23+20.39+14.6+13.97+3.73+7+20.45+11.56+11.25+13.03+28.14+29.44 =261.210 [S] 
30.2 =30.200 [T] 
''Mezisoučet  
'''dle tabulky skladeb - bouraných konstrukcí - SB/43a' 35,68+12,23+33,62+32,5+13,62+19,42+13,71-SB41+4,74  
''Mezisoučet  
''skladba - bourání - SB/49 - 2.NP  
dle tabulky skladeb - bouraných konstrukcí - SB/49 19.8+21.11 =40.910 [U] 
''Mezisoučet  
''skladba - bourání - SB/51 - 2.NP  
dle tabulky skladeb - bouraných konstrukcí - SB/51 15.86+16.22+13.81+13.81+2.53+0.66+19.47+14.33+28.09+28.55 =153.330 [V] 
''Mezisoučet  
''skladba - bourání - SB/55 - 2.NP  
dle tabulky skladeb - bouraných konstrukcí - SB/55 1.7*2.13 =3.621 [W] 
''Mezisoučet  
''skladba - bourání - SB/56 - 3.NP  
dle tabulky skladeb - bouraných konstrukcí - SB/56 17.03+7.23+17.37+11.21+16.6+29.55+13.56+14.93+21.03 =148.510 [X] 
''Mezisoučet  
''skladba - bourání - SB/56a - 3.NP  
dle tabulky skladeb - bouraných konstrukcí - SB/56a 23.75+25.3 =49.050 [Y] 
''Mezisoučet  
''skladba - bourání - SB/57 - 3.NP  
dle tabulky skladeb - bouraných konstrukcí - SB/57 16.95+22.82+43.27+14.42+22.85+31.01+17.03+10.45+23.71+3.7+8.1+10.45+1.7+4.12+8.75+15.61+14.46 =269.400 [Z] 
2.25+3.12+1.46+2.26+3.05+1.81+1.8*0.98 =15.714 [AA] 
''Mezisoučet  
''skladba - bourání - SB/57a - 3.NP  
dle tabulky skladeb - bouraných konstrukcí - SB/57a 24.94+10.38+48.24+23.4 =106.960 [AB] 
''Mezisoučet  
''skladba - bourání - SB/58 - 3.NP  
dle tabulky skladeb - bouraných konstrukcí - SB/58 14.9+5.35+27.18 =47.430 [AC] 
''Mezisoučet  
dle tabulky skladeb - bouraných konstrukcí - SB/61 37.42+28.62+27.93+37.31+37.61+28.16+20.06+23.57 =240.680 [AD] 
''Mezisoučet  
dle tabulky skladeb - bouraných konstrukcí - SB/62 0.98 =0.980 [AE] 
''Mezisoučet  
''skladba - bourání - SB/62a - 3.NP  
dle tabulky skladeb - bouraných konstrukcí - SB/62a 18.18+5.23+12.33+7.47+21.6 =64.810 [AF] 
''Mezisoučet  
dle tabulky skladeb - bouraných konstrukcí - SB/63 7.74+4.55+7.78+13.4+6 =39.470 [AG] 
''Mezisoučet  
''skladba - bourání - SB/66 - 4.NP  
dle tabulky skladeb - bouraných konstrukcí - SB/66 20.08+56.64 =76.720 [AH] 
''Mezisoučet  
''skladba - bourání - SB/68 - 4.NP  
dle tabulky skladeb - bouraných konstrukcí - SB/68 25.14+25.49+24.79+25.74+24.72+31.83+26.06 =183.770 [AI] 
''Mezisoučet  
''skladba - bourání - SB/68a - 4.NP  
dle tabulky skladeb - bouraných konstrukcí - SB/68a 11.84+17.35 =29.190 [AJ] 
''Mezisoučet  
''skladba - bourání - SB/69 - 4.NP  
dle tabulky skladeb - bouraných konstrukcí - SB/69 3.6+3.64 =7.240 [AK] 
''Mezisoučet  
''skladba - bourání - SB/72 - 4.NP  
dle tabulky skladeb - bouraných konstrukcí - SB/72 34.49 =34.490 [AL] 
''Mezisoučet  
''skladba - bourání - SB/73 - 4.NP  
dle tabulky skladeb - bouraných konstrukcí - SB/73 14.87+3.1*1.9 =20.760 [AM] 
''Mezisoučet  
''skladba - bourání - SB/74 - 4.NP  
dle tabulky skladeb - bouraných konstrukcí - SB/74 24.36+30.75+22.44+31.61+7.79+26.14+25.42+24.86+1.62 =194.990 [AN] 
''Mezisoučet  
''skladba - bourání - SB/75 - 4.NP  
dle tabulky skladeb - bouraných konstrukcí - SB/75 2.14+4.07+3.84 =10.050 [AO] 
''Mezisoučet  
''skladba - bourání - SB/76 - 4.NP  
dle tabulky skladeb - bouraných konstrukcí - SB/76 12.41+1.73 =14.140 [AP] 
''Mezisoučet  
''skladba - bourání - SB/77 - 4.NP  
dle tabulky skladeb - bouraných konstrukcí - SB/77 3.14+8.81+4.87+3.06 =19.880 [AQ] 
''Mezisoučet  
''skladba - bourání - SB/78 - 4.NP  
dle tabulky skladeb - bouraných konstrukcí - SB/78 8.71+28.4+28.62+37.25+20.71+28.21+27.77+10.58+16.68 =206.930 [AR] 
''Mezisoučet  
''skladba - bourání - SB/79 - 4.NP  
dle tabulky skladeb - bouraných konstrukcí - SB/79 21.3+24.26+14.11+6.42+2.8+2.51+13.19+37.33+14.75+15.89+0.95+16.48+8.97+15.21+26.74+14.87+4.17 =239.950 [AS] 
7.23 =7.230 [AT] 
''Mezisoučet  
''skladba - bourání - SB/87 - 5.NP  
dle tabulky skladeb - bouraných konstrukcí - SB/87 26.82+23.1+5.45+8.16+14.72+4.12*5.74+7.96+30.95+30.62+30.53+24.04 =225.999 [AU] 
''skladba - bourání - SB/88 - 5.NP  
dle tabulky skladeb - bouraných konstrukcí - SB/88 26.77+23.07+7.55+4.13+7.38+32.97+13.28+17.79+32.37+43.82+18.18+16.25+16.12 =259.680 [AV] 
''skladba - bourání - SB/92 - 5.NP  
dle tabulky skladeb - bouraných konstrukcí - SB/92 9.2+14.58+1.355*8.27+15.41+3.49*1.33+15.69+16.04 =86.768 [AW] 
''skladba - bourání - SB/93 - 5.NP  
dle tabulky skladeb - bouraných konstrukcí - SB/93 25+36.3+25.55+25.16+37.76-3.49*1.33+24.95+25.9+25.2 =221.178 [AX] 
''skladba - bourání - SB/96 - 5.NP  
dle tabulky skladeb - bouraných konstrukcí - SB/96 9.03+2.43+2.33+8.58+12.7+12.75 =47.820 [AY] 
''skladba - bourání - SB/99 - 6.NP  
dle tabulky skladeb - bouraných konstrukcí - SB/99 17.65+24.77+25.24 =67.660 [AZ] 
''skladba - bourání - SB/104 - 5.NP  
dle tabulky skladeb - bouraných konstrukcí - SB/104 8.54+12.56+23.15+12.4 =56.650 [BA] 
''Součet  
Celkem 5069.632=5 069.632 [BB]</t>
  </si>
  <si>
    <t>Demontáž lepených povlakových podlah s podložkou ručněDemontáž povlakových podlahovin lepených ručně s podložkou  
https://podminky.urs.cz/item/CS_URS_2024_01/776201812  
Demontáž povlakových podlahovin lepených ručně s podložkou  
https://podminky.urs.cz/item/CS_URS_2024_01/776201812  
Demontáž povlakových podlahovin lepených ručně s podložkou  
https://podminky.urs.cz/item/CS_URS_2024_01/776201812  
Demontáž povlakových podlahovin lepených ručně s podložkou  
https://podminky.urs.cz/item/CS_URS_2024_01/776201812</t>
  </si>
  <si>
    <t>926</t>
  </si>
  <si>
    <t>776221111</t>
  </si>
  <si>
    <t>Lepení pásů z PVC standardním lepidlem</t>
  </si>
  <si>
    <t>'Podlahy P07 - 1.NP  
dle tabulky skladeb - podlahy - P/07 59.67 =59.670 [A] 
''Mezisoučet  
''Podlahy P11 - 5.NP  
dle tabulky skladeb - podlahy - P/11 10.23+12.92+23.87+12.39 =59.410 [B] 
''Mezisoučet  
''Součet  
Celkem 119.08=119.080 [C]</t>
  </si>
  <si>
    <t>Lepení pásů z PVC standardním lepidlemMontáž podlahovin z PVC lepením standardním lepidlem z pásů  
https://podminky.urs.cz/item/CS_URS_2024_01/776221111  
Montáž podlahovin z PVC lepením standardním lepidlem z pásů  
https://podminky.urs.cz/item/CS_URS_2024_01/776221111  
Montáž podlahovin z PVC lepením standardním lepidlem z pásů  
https://podminky.urs.cz/item/CS_URS_2024_01/776221111  
Montáž podlahovin z PVC lepením standardním lepidlem z pásů  
https://podminky.urs.cz/item/CS_URS_2024_01/776221111</t>
  </si>
  <si>
    <t>927</t>
  </si>
  <si>
    <t>998776104</t>
  </si>
  <si>
    <t>Přesun hmot tonážní pro podlahy povlakové v objektech v přes 24 do 36 m</t>
  </si>
  <si>
    <t>Přesun hmot tonážní pro podlahy povlakové v objektech v přes 24 do 36 mPřesun hmot pro podlahy povlakové stanovený zhmotnosti přesunovaného materiálu vodorovná dopravní vzdálenost do 50 m v objektech výšky přes 24 do 36 m  
https://podminky.urs.cz/item/CS_URS_2024_01/998776104  
Přesun hmot pro podlahy povlakové stanovený zhmotnosti přesunovaného materiálu vodorovná dopravní vzdálenost do 50 m v objektech výšky přes 24 do 36 m  
https://podminky.urs.cz/item/CS_URS_2024_01/998776104  
Přesun hmot pro podlahy povlakové stanovený zhmotnosti přesunovaného materiálu vodorovná dopravní vzdálenost do 50 m v objektech výšky přes 24 do 36 m  
https://podminky.urs.cz/item/CS_URS_2024_01/998776104  
Přesun hmot pro podlahy povlakové stanovený zhmotnosti přesunovaného materiálu vodorovná dopravní vzdálenost do 50 m v objektech výšky přes 24 do 36 m  
https://podminky.urs.cz/item/CS_URS_2024_01/998776104</t>
  </si>
  <si>
    <t>Dokončovací práce - obklady</t>
  </si>
  <si>
    <t>928</t>
  </si>
  <si>
    <t>5976125R</t>
  </si>
  <si>
    <t>obklad keramický - replika původního historického obkladu formátu 150x150mm - tabulka ostatních výrobků OV/27</t>
  </si>
  <si>
    <t>obklad keramický - replika původního historického obkladu formátu 150x150mm</t>
  </si>
  <si>
    <t>''dle tabulky skladeb - stěny - S/11' S11  
'''dle tabulky skladeb - stěny - S/14' S14  
''Součet  
81.484*1.1 Přepočtené koeficientem množství =89.632 [A] 
Celkem 89.632=89.632 [B]</t>
  </si>
  <si>
    <t>obklad keramický - replika původního historického obkladu formátu 150x150mmobklad keramický - replika původního historického obkladu formátu 150x150mm  
obklad keramický - replika původního historického obkladu formátu 150x150mm  
obklad keramický - replika původního historického obkladu formátu 150x150mm  
obklad keramický - replika původního historického obkladu formátu 150x150mm</t>
  </si>
  <si>
    <t>929</t>
  </si>
  <si>
    <t>59761706</t>
  </si>
  <si>
    <t>obklad keramický nemrazuvzdorný povrch hladký/lesklý tl do 10mm přes 35 do 45ks/m2</t>
  </si>
  <si>
    <t>''dle tabulky skladeb - stěny - S/04' S04  
'''dle tabulky skladeb - stěny - S/09' S09  
'''dle tabulky skladeb - stěny - S/21' S21  
'''dle tabulky skladeb - stěny - S/22' S22  
'''dle tabulky skladeb - stěny - S/26' S26  
'''dle tabulky skladeb - stěny - S/31' S31  
''Součet  
224.988*1.1 Přepočtené koeficientem množství =247.487 [A] 
Celkem 247.487=247.487 [B]</t>
  </si>
  <si>
    <t>obklad keramický nemrazuvzdorný povrch hladký/lesklý tl do 10mm přes 35 do 45ks/m2obklad keramický nemrazuvzdorný povrch hladký/lesklý tl do 10mm přes 35 do 45ks/m2  
obklad keramický nemrazuvzdorný povrch hladký/lesklý tl do 10mm přes 35 do 45ks/m2  
obklad keramický nemrazuvzdorný povrch hladký/lesklý tl do 10mm přes 35 do 45ks/m2  
obklad keramický nemrazuvzdorný povrch hladký/lesklý tl do 10mm přes 35 do 45ks/m2</t>
  </si>
  <si>
    <t>930</t>
  </si>
  <si>
    <t>59761707</t>
  </si>
  <si>
    <t>obklad keramický nemrazuvzdorný povrch hladký/lesklý tl do 10mm přes 4 do 6ks/m2</t>
  </si>
  <si>
    <t>303.216*1.15 Přepočtené koeficientem množství =348.698 [A] 
Celkem 348.698=348.698 [B]</t>
  </si>
  <si>
    <t>obklad keramický nemrazuvzdorný povrch hladký/lesklý tl do 10mm přes 4 do 6ks/m2obklad keramický nemrazuvzdorný povrch hladký/lesklý tl do 10mm přes 4 do 6ks/m2  
obklad keramický nemrazuvzdorný povrch hladký/lesklý tl do 10mm přes 4 do 6ks/m2  
obklad keramický nemrazuvzdorný povrch hladký/lesklý tl do 10mm přes 4 do 6ks/m2  
obklad keramický nemrazuvzdorný povrch hladký/lesklý tl do 10mm přes 4 do 6ks/m2</t>
  </si>
  <si>
    <t>931</t>
  </si>
  <si>
    <t>781111011</t>
  </si>
  <si>
    <t>Ometení (oprášení) stěny při přípravě podkladu</t>
  </si>
  <si>
    <t>'obklad1+obklad2  
Celkem 1522.217=1 522.217 [A]</t>
  </si>
  <si>
    <t>Ometení (oprášení) stěny při přípravě podkladuPříprava podkladu před provedením obkladu oprášení (ometení) stěny  
https://podminky.urs.cz/item/CS_URS_2024_01/781111011  
Příprava podkladu před provedením obkladu oprášení (ometení) stěny  
https://podminky.urs.cz/item/CS_URS_2024_01/781111011  
Příprava podkladu před provedením obkladu oprášení (ometení) stěny  
https://podminky.urs.cz/item/CS_URS_2024_01/781111011  
Příprava podkladu před provedením obkladu oprášení (ometení) stěny  
https://podminky.urs.cz/item/CS_URS_2024_01/781111011</t>
  </si>
  <si>
    <t>932</t>
  </si>
  <si>
    <t>781471810</t>
  </si>
  <si>
    <t>Demontáž obkladů z obkladaček keramických kladených do malty</t>
  </si>
  <si>
    <t>1.PP 2.22*(2.51*2+3.26*2+2.71*2+1.69*2+2.795*2+1.375*2+11.1*2+4.185+1.78+2.15*2+1.775*4+2.185*2)-(0.8*2*5+0.7*2*2+0.9*2*2+1*2*4) =138.805 [A] 
2.2*(2.77+2.305+3.08+1.55*2+0.1+5.52+2.775+4.915+1.09+1.51+3.545+1.51+1.505+1.84+3.545+1.09)-(0.9*1.97+0.8*2) =85.067 [B] 
2.2*(3.6*2+4.24*2+2.435*2+1.935*2+1.71*2+0.84*2+0.12*2+0.3*2)-0.9*1.97+3*(6.29+8.63+14.27+0.2+1.255*4+1.08*2+1.185*2)-(0.9*1.2+1.98*1.54+0.82*2) =176.070 [C] 
2.5*(9.57+3.215+1.46+0.42+7.53+0.52+0.655*2+1.21*2)-(0.9*2+0.82*2*4) =57.753 [D] 
1.NP 2.35*3.24+1.75*(1.765*2+0.78*2-0.6)+2.13*6.12+2.26*(2.205*2*2+0.88*2+1.695*2+1.85*2+0.86*2+2.2*2+1.5*2)-0.6*1.97*5+1.5*2.64 =87.103 [E] 
1.5*(0.8+0.625+0.78+0.625*2+0.495+0.375+0.62+0.39*6+1.225+1.235+0.4+0.59*2+0.45+0.37+1.205+7.51+0.62*2+0.49)+0.78*(2.795+2.79) =38.241 [F] 
6.03*(3.47+1.4*2)-0.9*2.05+(6.03-3.2)*(13.5-3.47-1.4*2)+6.03*13.33-1.66*2.95+1.5*1.17+2.05*(1*2+0.095+0.97+0.925+0.26*2+0.075)+1.5*(0.75*2+0.8-0.6)=145.611 [G] 
''1,5*(1,12*2*2+0,92*2+0,985*2-0,6*2)+3,22*4,11+1,6*(3,51*2+1,53*2-0,8)-2,955*(1,6-0,79)+1,5*(0,965+1,24*2)+1,55*0,96+1,63*2,66+1,8*(4,57+0,335*2+0,8 
1.6*(1.265+0.18)+1.97*(1.265*2+3.07+0.3*2+0.54+0.57+0.4)+1.76*(0.4+0.285+1.325+0.8+0.18)+1.7*(2.88+2.25+3.55)+2.03*(1.09*2+1.605*2*2+1.305*2) =60.275 [H] 
-0.6*1.97*3+2.08*(2.35*2+1.56*2)-0.6*1.97+1.73*(3.025*2+2.65*2)-0.6*1.97+2.17*(1.14*2+1.6*2)-0.6*1.97+2.26*(2.04*2+2.25*2)-0.8*1.97 =58.516 [I] 
2.26*(1.12*2+1.285*2+2.38*2+1.94*2+1.145*2+1.27*2+1.55*2+1.105*2+2.405*2+1.56*2+1.57*2+1.1*2)-(0.6*1.97*8+0.8*1.97) =72.272 [J] 
1-2.NP 2*(1.91*2+1.915*2+0.795*2+1.34*2+1.94*2+0.82*2+3.85*2+2.66*2)-(0.6*1.97*5+0.8*1.97+2.77*1.54)+1.85*(1.73*4+0.905*2+0.91*2-0.6*2-0.8) =64.986 [K] 
1.4*(1.3+0.88)+2*(3.945*2+1.705*2+1.7*2+1.01*2+1.355*4+0.89*2+0.885*2+1.92*2+1.44*2+0.835*2+1.24*2+1.55*2+1.085*2)-(0.7*1.97*2+0.6*1.97*9)+1.22*1.2=74.780 [L] 
''2*(4,86*2*2+2,24*2+0,945*2*2+0,875*2*2+1*2*2+0,9*2*2+2,38*2)-(0,8*1,97*2+0,6*1,97*5+0,74*4)+1,2*(1,41-0,91)+0,81*(1,05-0,86)+1,52*(0,85*2+2,03*2-0, 
2.42*(0.725+1.015*2+1.045+1.81)+1.61*0.74 =14.768 [M] 
'''2.NP' 1,5*(2,64+0,61)+1,53*(0,61+1,49)+2,49*(3,755*2+1,685*2)-(0,8*1,95+0,8*1,97)+2,5*(1,755*2+2,485*2)-(0,8*1,97+0,6*1,98*4)+2,5*(0,89*2*2+1,21*2 
2.49*(1.465*2+0.885*2+1.49*2+0.9*2+3.45*2+1.785*2)-(0.6*1.99*4+0.8*1.99)+1.37*(1.6*0.88)*3+1.73*(1.415*8+0.895*2+0.91*2+0.89*2+1.075*2) =81.722 [N] 
-0.6*(1.97-1.73)*4+1.76*(4.755*2+4.22*2+2.995*2+2.695*2+0.55*4+1.41*4+0.91*2+0.79*2)-0.6*(1.97-1.76)*10+1.42*(2.575+1.25)+1.5*(2.32+1.38) =80.549 [O] 
2.02*(0.885*4+2*4)-(0.6*2*2+0.425*(2.02-1.51)*2)+2*(2.365*2+2*2-0.97-0.6)-0.69*(2-1.51)+2.28*(0.97+1*2) =41.231 [P] 
2.04*(3*2+4.095*2+1.7+1.085+0.805*2+1.545*3+0.44)-(0.7*1.97+0.6*1.97*4)+1.55*(1.78+0.91+0.93+2.21-0.6) =50.266 [Q] 
2*(1.99*2*2+1.005*2+0.95*2+0.84*2+1.59*2+1.97*2+1.82*2)-0.6*1.97*4 =43.892 [R] 
'''3.NP' 2,34*(0,94+1,02*2)+1,19*(0,94*2+1,48*2-0,7)+1,42*(1,66+1,6)+1,55*(1,1+1,08*2)+2,29*0,95*2+1,615*(1,885*2+2,575*2-0,9-0,95*2)+1,65*(1,56+0,82 
1.65*1.25+4.02*1.5+1.39*(1.025*2+1.08*2-0.6*3+1.815*2+2.02*2-0.6*2+1.805*2+1.93*2-0.6-0.7)+1.97*(0.93*2+0.88*2-0.7)+1.98*(0.905*2+0.935*2-0.7) =40.665 [S] 
1.56*(2*2+1.045*4-0.7*3+3.04*2)+1.38*(1+0.51)+1.31*(1.215*2+1.63*2-0.69)+1.41*(1.39*2+0.965*2-0.77)+2.06*(1.885*2+1.05*2-0.7)+(1.5-0.8)*(0.84+1.68)=45.573 [T] 
1.73*0.83+1.72*(1.34*2+1.02*2-0.7)+1.72*(1.77*2+0.99+0.38+1.77+1.09) =21.715 [U] 
4.NP 1.4*(3.05*2+1.035*2-0.71*2)+1.62*(1.03*2+1.995*2-0.71)+(1.45-0.88)*(1.94+1.87)+(1.38-0.78)*(4.18*2+1.515+0.78+0.47)+1.35*(1.745+1.215) =30.944 [V] 
''1,45*1,86+1,41*(1,5+0,35)+2,06*(1,415*2+0,99*2)-(0,6*2+0,615*(2,06-0,93))+1,39*(2,385+1,03)-2,195*(1,39-0,87)+1,1*(1,74*2+1,29*2-0,7)+1,45*(1,15+1, 
(0.75-0.6)*0.52+1.54*(0.63+0.6)+1.96*(1.08*2+1.1)+1.38*1.55+1.37*(0.83*2+1.96*2-0.7)+2.06*(1.285*2+0.99*2-0.6)+1.42*(0.85+0.99-0.6) =27.084 [W] 
(0.87-0.58)*(1.585+1.65)+1.5*(2.3+0.56*2)+1.48*(1.56+0.145+1.085*2+1.83*2-0.7) =16.184 [X] 
5.NP 2.53*(1.6*2+2.71*2)-0.6*1.97+2.94*(2.29*2+0.605*2+1.63*2+1.09*2+0.95*2)-0.6*1.97*3+2.97*(0.875*2+1.3*2)-0.6*1.97+3.05*(2.085*2+1.23*2) =87.642 [Y] 
-0.6*1.97*2+3.04*(2.28*2+0.945*2)-0.6*1.97+2.065*(1.56*2+0.825*2)-0.6*1.97+1.995*(3.5*2+2.915*2-0.6)-(0.8*1.97+0.6*1.97+1.58*(1.995-0.415)) =43.875 [Z] 
2.215*(2.475*2-0.6+1.1*2+2.335*2-0.6+1.1*2)+1.97*(1.45*2+0.885*2-0.6)+1.995*(2.915*2+3.58*2-0.6)-(0.8*1.97+0.6*1.97+1.58*(1.995-0.415)) =55.878 [AA] 
1.52*(0.91+2.24+0.79+1.75+0.5+1.44-0.6)*2+1.53*(1.055*2+1.005*2-0.7+0.945*2+1.51*2-0.7+1.095*2+1.57*2+1*2+1.1*2-0.6*3) =44.872 [AB] 
6.NP (1.36+2.7)/2*(3.725*2+2.03*2)-0.6*1.97+(1.3+2.71)/2*(3.66*2+2.41*2)-0.6*1.97*2 =44.160 [AC] 
''Součet  
Celkem 2107.026=2 107.026 [AD]</t>
  </si>
  <si>
    <t>Demontáž obkladů z obkladaček keramických kladených do maltyDemontáž obkladů z dlaždic keramických kladených do malty  
https://podminky.urs.cz/item/CS_URS_2024_01/781471810  
Demontáž obkladů z dlaždic keramických kladených do malty  
https://podminky.urs.cz/item/CS_URS_2024_01/781471810  
Demontáž obkladů z dlaždic keramických kladených do malty  
https://podminky.urs.cz/item/CS_URS_2024_01/781471810  
Demontáž obkladů z dlaždic keramických kladených do malty  
https://podminky.urs.cz/item/CS_URS_2024_01/781471810</t>
  </si>
  <si>
    <t>933</t>
  </si>
  <si>
    <t>781474117</t>
  </si>
  <si>
    <t>Montáž obkladů vnitřních keramických hladkých přes 35 do 45 ks/m2 lepených flexibilním lepidlem</t>
  </si>
  <si>
    <t>''dle tabulky skladeb - stěny - S/04' S04  
'''dle tabulky skladeb - stěny - S/05' S05  
'''dle tabulky skladeb - stěny - S/08' S08  
'''dle tabulky skladeb - stěny - S/09' S09  
'''dle tabulky skladeb - stěny - S/11' S11  
'''dle tabulky skladeb - stěny - S/14' S14  
'''dle tabulky skladeb - stěny - S/21' S21  
'''dle tabulky skladeb - stěny - S/22' S22  
'''dle tabulky skladeb - stěny - S/23' S23  
'''dle tabulky skladeb - stěny - S/25' S25  
'''dle tabulky skladeb - stěny - S/26' S26  
'''dle tabulky skladeb - stěny - S/27' S27  
'''dle tabulky skladeb - stěny - S/31' S31  
'''dle tabulky skladeb - stěny - S/34' S34*2  
''Součet  
Celkem 1219.001=1 219.001 [A]</t>
  </si>
  <si>
    <t>Montáž obkladů vnitřních keramických hladkých přes 35 do 45 ks/m2 lepených flexibilním lepidlemMontáž obkladů vnitřních stěn z dlaždic keramických lepených flexibilním lepidlem maloformátových hladkých přes 35 do 45 ks/m2  
https://podminky.urs.cz/item/CS_URS_2024_01/781474117  
Montáž obkladů vnitřních stěn z dlaždic keramických lepených flexibilním lepidlem maloformátových hladkých přes 35 do 45 ks/m2  
https://podminky.urs.cz/item/CS_URS_2024_01/781474117  
Montáž obkladů vnitřních stěn z dlaždic keramických lepených flexibilním lepidlem maloformátových hladkých přes 35 do 45 ks/m2  
https://podminky.urs.cz/item/CS_URS_2024_01/781474117  
Montáž obkladů vnitřních stěn z dlaždic keramických lepených flexibilním lepidlem maloformátových hladkých přes 35 do 45 ks/m2  
https://podminky.urs.cz/item/CS_URS_2024_01/781474117</t>
  </si>
  <si>
    <t>934</t>
  </si>
  <si>
    <t>781474154</t>
  </si>
  <si>
    <t>Montáž obkladů vnitřních keramických velkoformátových hladkých přes 4 do 6 ks/m2 lepených flexibilním lepidlem</t>
  </si>
  <si>
    <t>''dle tabulky skladeb - stěny - S/12' S12  
'''dle tabulky skladeb - stěny - S/29' S29  
'''dle tabulky skladeb - stěny - S/30' S30  
''Součet  
Celkem 303.216=303.216 [A]</t>
  </si>
  <si>
    <t>Montáž obkladů vnitřních keramických velkoformátových hladkých přes 4 do 6 ks/m2 lepených flexibilním lepidlemMontáž obkladů vnitřních stěn z dlaždic keramických lepených flexibilním lepidlem velkoformátových hladkých přes 4 do 6 ks/m2  
https://podminky.urs.cz/item/CS_URS_2024_01/781474154  
Montáž obkladů vnitřních stěn z dlaždic keramických lepených flexibilním lepidlem velkoformátových hladkých přes 4 do 6 ks/m2  
https://podminky.urs.cz/item/CS_URS_2024_01/781474154  
Montáž obkladů vnitřních stěn z dlaždic keramických lepených flexibilním lepidlem velkoformátových hladkých přes 4 do 6 ks/m2  
https://podminky.urs.cz/item/CS_URS_2024_01/781474154  
Montáž obkladů vnitřních stěn z dlaždic keramických lepených flexibilním lepidlem velkoformátových hladkých přes 4 do 6 ks/m2  
https://podminky.urs.cz/item/CS_URS_2024_01/781474154</t>
  </si>
  <si>
    <t>935</t>
  </si>
  <si>
    <t>781491011</t>
  </si>
  <si>
    <t>Montáž zrcadel plochy do 1 m2 lepených silikonovým tmelem na podkladní omítku</t>
  </si>
  <si>
    <t>55*0.9*1.1 +11*0.6*0.9=60.390 [A] 
Celkem  60.39=60.390 [B]</t>
  </si>
  <si>
    <t>Montáž zrcadel plochy do 1 m2 lepených silikonovým tmelem na podkladní omítkuMontáž zrcadel lepených silikonovým tmelem na podkladní omítku, plochy do 1 m2  
https://podminky.urs.cz/item/CS_URS_2024_01/781491011  
Montáž zrcadel lepených silikonovým tmelem na podkladní omítku, plochy do 1 m2  
https://podminky.urs.cz/item/CS_URS_2024_01/781491011  
Montáž zrcadel lepených silikonovým tmelem na podkladní omítku, plochy do 1 m2  
https://podminky.urs.cz/item/CS_URS_2024_01/781491011  
Montáž zrcadel lepených silikonovým tmelem na podkladní omítku, plochy do 1 m2  
https://podminky.urs.cz/item/CS_URS_2024_01/781491011</t>
  </si>
  <si>
    <t>936</t>
  </si>
  <si>
    <t>998781104</t>
  </si>
  <si>
    <t>Přesun hmot tonážní pro obklady keramické v objektech v přes 24 do 36 m</t>
  </si>
  <si>
    <t>Přesun hmot tonážní pro obklady keramické v objektech v přes 24 do 36 mPřesun hmot pro obklady keramické stanovený zhmotnosti přesunovaného materiálu vodorovná dopravní vzdálenost do 50 m v objektech výšky přes 24 do 36 m  
https://podminky.urs.cz/item/CS_URS_2024_01/998781104  
Přesun hmot pro obklady keramické stanovený zhmotnosti přesunovaného materiálu vodorovná dopravní vzdálenost do 50 m v objektech výšky přes 24 do 36 m  
https://podminky.urs.cz/item/CS_URS_2024_01/998781104  
Přesun hmot pro obklady keramické stanovený zhmotnosti přesunovaného materiálu vodorovná dopravní vzdálenost do 50 m v objektech výšky přes 24 do 36 m  
https://podminky.urs.cz/item/CS_URS_2024_01/998781104  
Přesun hmot pro obklady keramické stanovený zhmotnosti přesunovaného materiálu vodorovná dopravní vzdálenost do 50 m v objektech výšky přes 24 do 36 m  
https://podminky.urs.cz/item/CS_URS_2024_01/998781104</t>
  </si>
  <si>
    <t>937</t>
  </si>
  <si>
    <t>C_16</t>
  </si>
  <si>
    <t>zrcadlo lepené v úrovni obkladu</t>
  </si>
  <si>
    <t>zrcadlo lepené v úrovni obkladuPoznámka k položce:  
výška 900mm šířka různá dle umístění -  
Poznámka k položce:  
výška 900mm šířka různá dle umístění -  
Poznámka k položce:  
výška 900mm šířka různá dle umístění -  
Poznámka k položce:  
výška 900mm šířka různá dle umístění -</t>
  </si>
  <si>
    <t>1126</t>
  </si>
  <si>
    <t>59761716</t>
  </si>
  <si>
    <t>obklad keramický nemrazuvzdorný povrch hladký/matný tl do 10mm přes 35 do 45ks/m2</t>
  </si>
  <si>
    <t>''dle tabulky skladeb - stěny - S/05' S05  
'''dle tabulky skladeb - stěny - S/08' S08  
'''dle tabulky skladeb - stěny - S/23' S23  
'''dle tabulky skladeb - stěny - S/25' S25  
'''dle tabulky skladeb - stěny - S/27' S27  
'''dle tabulky skladeb - stěny - S/34' S34*2  
''Součet  
912.529*1.1 Přepočtené koeficientem množství =1 003.782 [A] 
Celkem 1003.782=1 003.782 [B]</t>
  </si>
  <si>
    <t>Dokončovací práce - obklady z kamene</t>
  </si>
  <si>
    <t>938</t>
  </si>
  <si>
    <t>58382710</t>
  </si>
  <si>
    <t>deska obkladová leštěná žula liberecká tl 20mm</t>
  </si>
  <si>
    <t>170.848*1.05 Přepočtené koeficientem množství =179.390 [A] 
Celkem 179.39=179.390 [B]</t>
  </si>
  <si>
    <t>deska obkladová leštěná žula liberecká tl 20mmdeska obkladová leštěná žula liberecká tl 20mm  
deska obkladová leštěná žula liberecká tl 20mm  
deska obkladová leštěná žula liberecká tl 20mm  
deska obkladová leštěná žula liberecká tl 20mm</t>
  </si>
  <si>
    <t>939</t>
  </si>
  <si>
    <t>59054120</t>
  </si>
  <si>
    <t>profil ukončovací pro vnější hrany obkladů hliník matně eloxovaný 4,5x2500mm</t>
  </si>
  <si>
    <t>profil ukončovací pro vnější hrany obkladů hliník matně eloxovaný 4,5x2500mmprofil ukončovací pro vnější hrany obkladů hliník matně eloxovaný 4,5x2500mm  
profil ukončovací pro vnější hrany obkladů hliník matně eloxovaný 4,5x2500mm  
profil ukončovací pro vnější hrany obkladů hliník matně eloxovaný 4,5x2500mm  
profil ukončovací pro vnější hrany obkladů hliník matně eloxovaný 4,5x2500mm</t>
  </si>
  <si>
    <t>940</t>
  </si>
  <si>
    <t>782132111</t>
  </si>
  <si>
    <t>Montáž obkladu stěn z pravoúhlých desek z tvrdého kamene do lepidla tl do 25 mm</t>
  </si>
  <si>
    <t>''dle tabulky skladeb - stěny - S/06' S06  
'''dle tabulky skladeb - stěny - S/28' S28  
''Součet  
Celkem 170.848=170.848 [A]</t>
  </si>
  <si>
    <t>Montáž obkladu stěn z pravoúhlých desek z tvrdého kamene do lepidla tl do 25 mmMontáž obkladů stěn z tvrdých kamenů kladených do lepidla z nejvýše dvou rozdílných druhů pravoúhlých desek ve skladbě se pravidelně opakujících tl. do 25 mm  
https://podminky.urs.cz/item/CS_URS_2024_01/782132111  
Montáž obkladů stěn z tvrdých kamenů kladených do lepidla z nejvýše dvou rozdílných druhů pravoúhlých desek ve skladbě se pravidelně opakujících tl. do 25 mm  
https://podminky.urs.cz/item/CS_URS_2024_01/782132111  
Montáž obkladů stěn z tvrdých kamenů kladených do lepidla z nejvýše dvou rozdílných druhů pravoúhlých desek ve skladbě se pravidelně opakujících tl. do 25 mm  
https://podminky.urs.cz/item/CS_URS_2024_01/782132111  
Montáž obkladů stěn z tvrdých kamenů kladených do lepidla z nejvýše dvou rozdílných druhů pravoúhlých desek ve skladbě se pravidelně opakujících tl. do 25 mm  
https://podminky.urs.cz/item/CS_URS_2024_01/782132111</t>
  </si>
  <si>
    <t>941</t>
  </si>
  <si>
    <t>782991111</t>
  </si>
  <si>
    <t>Penetrace podkladu obkladu z kamene</t>
  </si>
  <si>
    <t>'obkladkam  
Celkem 170.848=170.848 [A]</t>
  </si>
  <si>
    <t>Penetrace podkladu obkladu z kameneObklady z kamene - ostatní práce penetrace podkladu  
https://podminky.urs.cz/item/CS_URS_2024_01/782991111  
Obklady z kamene - ostatní práce penetrace podkladu  
https://podminky.urs.cz/item/CS_URS_2024_01/782991111  
Obklady z kamene - ostatní práce penetrace podkladu  
https://podminky.urs.cz/item/CS_URS_2024_01/782991111  
Obklady z kamene - ostatní práce penetrace podkladu  
https://podminky.urs.cz/item/CS_URS_2024_01/782991111</t>
  </si>
  <si>
    <t>942</t>
  </si>
  <si>
    <t>782991116</t>
  </si>
  <si>
    <t>Spárování kamenných obkladů epoxidem</t>
  </si>
  <si>
    <t>'obkladkam*6  
Celkem 1025.088=1 025.088 [A]</t>
  </si>
  <si>
    <t>Spárování kamenných obkladů epoxidemObklady z kamene - ostatní práce spárování epoxidem  
https://podminky.urs.cz/item/CS_URS_2024_01/782991116  
Obklady z kamene - ostatní práce spárování epoxidem  
https://podminky.urs.cz/item/CS_URS_2024_01/782991116  
Obklady z kamene - ostatní práce spárování epoxidem  
https://podminky.urs.cz/item/CS_URS_2024_01/782991116  
Obklady z kamene - ostatní práce spárování epoxidem  
https://podminky.urs.cz/item/CS_URS_2024_01/782991116</t>
  </si>
  <si>
    <t>943</t>
  </si>
  <si>
    <t>782991301</t>
  </si>
  <si>
    <t>Montáž ukončovacích profilů obkladu z kamene</t>
  </si>
  <si>
    <t>'skladba - stěny - S/06 a S/28- 1.PP  
dle tabulky skladeb - stěny - S/06 3*30+0.9+2*2+0.82*2+2*2*2+0.9+2*2.1+0.8+2*2.1+0.8+2.1*2 =119.640 [A] 
Celkem 119.64=119.640 [B]</t>
  </si>
  <si>
    <t>Montáž ukončovacích profilů obkladu z kameneObklady z kamene - ostatní práce montáž profilů ukončovacích  
https://podminky.urs.cz/item/CS_URS_2024_01/782991301  
Obklady z kamene - ostatní práce montáž profilů ukončovacích  
https://podminky.urs.cz/item/CS_URS_2024_01/782991301  
Obklady z kamene - ostatní práce montáž profilů ukončovacích  
https://podminky.urs.cz/item/CS_URS_2024_01/782991301  
Obklady z kamene - ostatní práce montáž profilů ukončovacích  
https://podminky.urs.cz/item/CS_URS_2024_01/782991301</t>
  </si>
  <si>
    <t>944</t>
  </si>
  <si>
    <t>998782103</t>
  </si>
  <si>
    <t>Přesun hmot tonážní pro obklady kamenné v objektech v přes 12 do 60 m</t>
  </si>
  <si>
    <t>Přesun hmot tonážní pro obklady kamenné v objektech v přes 12 do 60 mPřesun hmot pro obklady kamenné stanovený zhmotnosti přesunovaného materiálu vodorovná dopravní vzdálenost do 50 m vobjektech výšky přes 12 do 60 m  
https://podminky.urs.cz/item/CS_URS_2024_01/998782103  
Přesun hmot pro obklady kamenné stanovený zhmotnosti přesunovaného materiálu vodorovná dopravní vzdálenost do 50 m vobjektech výšky přes 12 do 60 m  
https://podminky.urs.cz/item/CS_URS_2024_01/998782103  
Přesun hmot pro obklady kamenné stanovený zhmotnosti přesunovaného materiálu vodorovná dopravní vzdálenost do 50 m vobjektech výšky přes 12 do 60 m  
https://podminky.urs.cz/item/CS_URS_2024_01/998782103  
Přesun hmot pro obklady kamenné stanovený zhmotnosti přesunovaného materiálu vodorovná dopravní vzdálenost do 50 m vobjektech výšky přes 12 do 60 m  
https://podminky.urs.cz/item/CS_URS_2024_01/998782103</t>
  </si>
  <si>
    <t>Dokončovací práce - nátěry</t>
  </si>
  <si>
    <t>945</t>
  </si>
  <si>
    <t>783334201</t>
  </si>
  <si>
    <t>Základní antikorozní jednonásobný epoxidový nátěr zámečnických konstrukcí</t>
  </si>
  <si>
    <t>'Překlady  
''IPE 80  
1.NP - př. 100 13*0.8*0.304 =3.162 [A] 
1-2.NP - př. 100 14*0.8*0.304 =3.405 [B] 
2.NP - př. 100 18*0.8*0.304 =4.378 [C] 
3.NP - př. 100 18*0.8*0.304 =4.378 [D] 
4.NP - př. 100 14*0.8*0.304 =3.405 [E] 
5.NP - př. 100 11*0.8*0.304 =2.675 [F] 
6.NP - př. 100 5*0.8*0.304 =1.216 [G] 
''IPE 100  
2.NP - př. 59 7*1.4*0.37 =3.626 [H] 
2.NP - př. 103 3*1.3*0.37 =1.443 [I] 
2.NP - př. 104 3*1.5*0.37 =1.665 [J] 
2.NP - př. 105 6*1.4*0.37 =3.108 [K] 
3.NP - př. 68 6*1.5*0.37 =3.330 [L] 
3.NP - př. 69 6*1.2*0.37 =2.664 [M] 
4.NP - př. 53 6*1.4*0.37 =3.108 [N] 
4.NP - př. 133 2*6*1.5*0.37 =6.660 [O] 
5.NP - př. 54 6*1.4*0.37 =3.108 [P] 
5.NP - př. 109 2*6*1.6*0.37 =7.104 [Q] 
5.NP - př. 110 3*1.4*0.37 =1.554 [R] 
5.NP - př. 134 3*1.65*0.37 =1.832 [S] 
''IPE 120  
1-2.NP - př. 22 3*1.5*0.439 =1.976 [T] 
1-2.NP - př. 23 1*1.5*0.439 =0.659 [U] 
2.NP - př. 26 4*1.35*0.439 =2.371 [V] 
2.NP - př. 103 3*1.3*0.439 =1.712 [W] 
2.NP - př. 104 3*1.5*0.439 =1.976 [X] 
4.NP - př. 54 4*1.4*0.439 =2.458 [Y] 
''IPE 140  
1.PP - př. 111 2*2.3*0.502 =2.309 [Z] 
1.PP - př. 112 3*2.4*0.502 =3.614 [AA] 
1.NP - př. 07 4*1.6*0.502 =3.213 [AB] 
1.NP - př. 99 4*1.65*0.502 =3.313 [AC] 
1.NP - př. 113 6*1.3*0.502 =3.916 [AD] 
1-2.NP - př. 63 6*2.7*0.502 =8.132 [AE] 
1-2.NP - př. 64 4*2.5*0.502 =5.020 [AF] 
1-2.NP - př. 117 2*1.9*0.502 =1.908 [AG] 
1-2.NP - př. 118 2*1.6*0.502 =1.606 [AH] 
2.NP - př. 60 4*2*2*0.502 =8.032 [AI] 
2.NP - př. 61 4*2.3*2*0.502 =9.237 [AJ] 
2.NP - př. 97 6*2.1*0.502 =6.325 [AK] 
2.NP - př. 114 2*2*0.502 =2.008 [AL] 
3.NP - př. 67 6*2.1*0.502 =6.325 [AM] 
4.NP - př. 108 6*3.1*0.502 =9.337 [AN] 
5.NP - př. 88 6*2.2*0.502 =6.626 [AO] 
''IPE 160  
1.NP - př. 09 2*2.3*0.575 =2.645 [AP] 
1.NP - př. 106 2*1.85*0.575 =2.128 [AQ] 
1.NP - př. 131 2*2*0.575 =2.300 [AR] 
3.NP - př. 43 6*4*2.55*0.575 =35.190 [AS] 
3.NP - př. 65 4*2.75*0.575 =6.325 [AT] 
3.NP - př. 116 2*2.55*0.575 =2.933 [AU] 
4.NP - př. 43 3*4*2.55*0.575 =17.595 [AV] 
4.NP - př. 70 2*3.15*0.575 =3.623 [AW] 
''IPE 180  
2.NP - př. 115 2.565*0.64 =1.642 [AX] 
''IPE 200  
1.PP - př. 130 6*3.4*0.709 =14.464 [AY] 
1-2.NP - př. 62 6*3.6*0.709 =15.314 [AZ] 
''IPE 220  
1.NP - př. 93 4*3*0.775 =9.300 [BA] 
3.NP - př. 66 4*3.62*0.775 =11.222 [BB] 
4.NP - př. 66 4*3.62*0.775 =11.222 [BC] 
5.NP - př. 66 4*3.62*0.775 =11.222 [BD] 
''IPE 240  
1-2.NP - př. 107 2*3.4*0.844 =5.739 [BE] 
2.NP - př. 29 4*3.6*0.844 =12.154 [BF] 
2.NP - př. 96 2*4*3.7*0.844 =24.982 [BG] 
3.NP - př. 96 2*4*3.7*0.844 =24.982 [BH] 
4.NP - př. 96 2*4*3.7*0.844 =24.982 [BI] 
''IPE 270  
1.NP - př. 08 2*4.1*1.04 =8.528 [BJ] 
1-2.NP - př. 19 2*4.8*1.04 =9.984 [BK] 
''Nosníky  
dle výkazu ocelových kcí - 1.NP - IPE 100 19.9/8.34*0.37 =0.883 [BL] 
dle výkazu ocelových kcí - 1.-2.NP - IPE 100 19.9/8.34*0.37 =0.883 [BM] 
dle výkazu ocelových kcí - 2.NP - IPE 100 (16.1+19.9)/8.34*0.37 =1.597 [BN] 
dle výkazu ocelových kcí - 3.NP - IPE 100 (16.1+19.9)/8.34*0.37 =1.597 [BO] 
dle výkazu ocelových kcí - 4.NP - IPE 100 (16.1+19.9)/8.34*0.37 =1.597 [BP] 
dle výkazu ocelových kcí - 5.NP - IPE 100 19.9/8.34*0.37 =0.883 [BQ] 
dle výkazu ocelových kcí - 1.-2.NP - IPE 140 24.8/14.4*0.502 =0.865 [BR] 
dle výkazu ocelových kcí - 1.PP - IPE 180 95.9/21.9*0.64 =2.803 [BS] 
dle výkazu ocelových kcí - 1.NP - IPE 180 (122.2+101.5)/21.9*0.64 =6.537 [BT] 
dle výkazu ocelových kcí - 1.-2.NP - IPE 180 (120.3+103.4)/21.9*0.64 =6.537 [BU] 
dle výkazu ocelových kcí - 2.NP - IPE 180 (126+45.1)/21.9*0.64 =5.000 [BV] 
dle výkazu ocelových kcí - 3.NP - IPE 180 126/21.9*0.64 =3.682 [BW] 
dle výkazu ocelových kcí - 4.NP - IPE 180 126/21.9*0.64 =3.682 [BX] 
dle výkazu ocelových kcí - 5.NP - IPE 180 122.2/21.9*0.64 =3.571 [BY] 
dle výkazu ocelových kcí - 7.NP - IPE 180 176.7/21.9*0.64 =5.164 [BZ] 
dle výkazu ocelových kcí - 1.NP - IPE 240 304/36.2*0.844 =7.088 [CA] 
dle výkazu ocelových kcí - 1.-2.NP - IPE 240 (280.8+497.4+113.6+307.1)/36.2*0.844 =27.952 [CB] 
dle výkazu ocelových kcí - 1.NP - IPE 270 155.1/36.1*1.04 =4.468 [CC] 
dle výkazu ocelových kcí - 1.-2.NP - IPE 270 779/36.1*1.04 =22.442 [CD] 
dle výkazu ocelových kcí - 1.NP - IPE 300 549.2/54.2*1.03 =10.437 [CE] 
dle výkazu ocelových kcí - 1.-2.NP - IPE 300 557.6/54.2*1.03 =10.596 [CF] 
dle výkazu ocelových kcí - 2.NP - IPE 300 (868.1+1404.6+582.9)/54.2*1.03 =54.267 [CG] 
dle výkazu ocelových kcí - 3.NP - IPE 300 (2331.8+582.9)/54.2*1.03 =55.390 [CH] 
dle výkazu ocelových kcí - 4.NP - IPE 300 (2314.9+582.9)/54.2*1.03 =55.069 [CI] 
dle výkazu ocelových kcí - 5.NP - IPE 300 (2331.8+582.9)/54.2*1.03 =55.390 [CJ] 
dle výkazu ocelových kcí - 1.-2.NP - IPE 330 491.5/49.1*1.25 =12.513 [CK] 
dle výkazu ocelových kcí - 2.NP - IPE 360 391.1/76.1*1.21 =6.219 [CL] 
dle výkazu ocelových kcí - 3.NP - IPE 360 393.9/76.1*1.21 =6.263 [CM] 
dle výkazu ocelových kcí - 4.NP - IPE 360 391.1/76.1*1.21 =6.219 [CN] 
dle výkazu ocelových kcí - 1.-2.NP - IPE 400 1060.9/92.4*1.33 =15.271 [CO] 
dle výkazu ocelových kcí - 1.PP - HEB 100 177.8/20.4*0.567 =4.942 [CP] 
dle výkazu ocelových kcí - 1.NP - HEB 100 141/20.4*0.567 =3.919 [CQ] 
dle výkazu ocelových kcí - 2.NP - HEB 100 128.8/20.4*0.567 =3.580 [CR] 
dle výkazu ocelových kcí - 1.PP - HEB 180 (222.8+230.5+15.4)/51.2*1.04 =9.520 [CS] 
dle výkazu ocelových kcí - 1.NP - HEB 180 5660.1/51.2*1.04 =114.971 [CT] 
dle výkazu ocelových kcí - 1.PP - HEB 200 269.7/61.3*1.15 =5.060 [CU] 
dle výkazu ocelových kcí - 1.PP - HEB 260 506.7/93*1.5 =8.173 [CV] 
dle výkazu ocelových kcí - 2.NP - HEB 260 1190.1/93*1.5 =19.195 [CW] 
dle výkazu ocelových kcí - 1.NP - HEB 280 1385.9/103*1.62 =21.798 [CX] 
dle výkazu ocelových kcí - 1.NP - HEB 320 1682/127*1.77 =23.442 [CY] 
dle výkazu ocelových kcí - 2.NP - HEB 340 1781.2/134*1.81 =24.059 [CZ] 
dle výkazu ocelových kcí - 1.NP - HEB 450 2012.4/171*2.03 =23.890 [DA] 
předpoklad špatného stavu stávajících stropů - IPE 300 15000/54.2*1.03 =285.055 [DB] 
''Součet  
Celkem 1354.839=1 354.839 [DC]</t>
  </si>
  <si>
    <t>Základní antikorozní jednonásobný epoxidový nátěr zámečnických konstrukcíZákladní antikorozní nátěr zámečnických konstrukcí jednonásobný epoxidový  
https://podminky.urs.cz/item/CS_URS_2024_01/783334201  
Základní antikorozní nátěr zámečnických konstrukcí jednonásobný epoxidový  
https://podminky.urs.cz/item/CS_URS_2024_01/783334201  
Základní antikorozní nátěr zámečnických konstrukcí jednonásobný epoxidový  
https://podminky.urs.cz/item/CS_URS_2024_01/783334201  
Základní antikorozní nátěr zámečnických konstrukcí jednonásobný epoxidový  
https://podminky.urs.cz/item/CS_URS_2024_01/783334201</t>
  </si>
  <si>
    <t>946</t>
  </si>
  <si>
    <t>783801201</t>
  </si>
  <si>
    <t>Obroušení omítek před provedením nátěru</t>
  </si>
  <si>
    <t>'nater  
Celkem 23543.917=23 543.917 [A]</t>
  </si>
  <si>
    <t>Obroušení omítek před provedením nátěruPříprava podkladu omítek před provedením nátěru obroušení  
https://podminky.urs.cz/item/CS_URS_2024_01/783801201  
Příprava podkladu omítek před provedením nátěru obroušení  
https://podminky.urs.cz/item/CS_URS_2024_01/783801201  
Příprava podkladu omítek před provedením nátěru obroušení  
https://podminky.urs.cz/item/CS_URS_2024_01/783801201  
Příprava podkladu omítek před provedením nátěru obroušení  
https://podminky.urs.cz/item/CS_URS_2024_01/783801201</t>
  </si>
  <si>
    <t>947</t>
  </si>
  <si>
    <t>783823137</t>
  </si>
  <si>
    <t>Penetrační vápenný nátěr hladkých nebo štukových omítek</t>
  </si>
  <si>
    <t>Penetrační vápenný nátěr hladkých nebo štukových omítekPenetrační nátěr omítek hladkých omítek hladkých, zrnitých tenkovrstvých nebo štukových stupně členitosti 1 a 2 vápenný  
https://podminky.urs.cz/item/CS_URS_2024_01/783823137  
Penetrační nátěr omítek hladkých omítek hladkých, zrnitých tenkovrstvých nebo štukových stupně členitosti 1 a 2 vápenný  
https://podminky.urs.cz/item/CS_URS_2024_01/783823137  
Penetrační nátěr omítek hladkých omítek hladkých, zrnitých tenkovrstvých nebo štukových stupně členitosti 1 a 2 vápenný  
https://podminky.urs.cz/item/CS_URS_2024_01/783823137  
Penetrační nátěr omítek hladkých omítek hladkých, zrnitých tenkovrstvých nebo štukových stupně členitosti 1 a 2 vápenný  
https://podminky.urs.cz/item/CS_URS_2024_01/783823137</t>
  </si>
  <si>
    <t>948</t>
  </si>
  <si>
    <t>783827127</t>
  </si>
  <si>
    <t>Krycí jednonásobný vápenný nátěr omítek stupně členitosti 1 a 2</t>
  </si>
  <si>
    <t>''dle tabulky skladeb - stěny - S/01' S01  
'''dle tabulky skladeb - stěny - S/02' S02  
'''dle tabulky skladeb - stěny - S/07' S07  
'''dle tabulky skladeb - stěny - S/13' S13  
'''dle tabulky skladeb - stěny - S/15' S15  
'''dle tabulky skladeb - stěny - S/18' S18  
'''dle tabulky skladeb - stěny - S/19' S19  
''Součet  
Celkem 23543.917=23 543.917 [A]</t>
  </si>
  <si>
    <t>Krycí jednonásobný vápenný nátěr omítek stupně členitosti 1 a 2Krycí (ochranný ) nátěr omítek jednonásobný hladkých omítek hladkých, zrnitých tenkovrstvých nebo štukových stupně členitosti 1 a 2 vápenný  
https://podminky.urs.cz/item/CS_URS_2024_01/783827127  
Krycí (ochranný ) nátěr omítek jednonásobný hladkých omítek hladkých, zrnitých tenkovrstvých nebo štukových stupně členitosti 1 a 2 vápenný  
https://podminky.urs.cz/item/CS_URS_2024_01/783827127  
Krycí (ochranný ) nátěr omítek jednonásobný hladkých omítek hladkých, zrnitých tenkovrstvých nebo štukových stupně členitosti 1 a 2 vápenný  
https://podminky.urs.cz/item/CS_URS_2024_01/783827127  
Krycí (ochranný ) nátěr omítek jednonásobný hladkých omítek hladkých, zrnitých tenkovrstvých nebo štukových stupně členitosti 1 a 2 vápenný  
https://podminky.urs.cz/item/CS_URS_2024_01/783827127</t>
  </si>
  <si>
    <t>949</t>
  </si>
  <si>
    <t>783947151</t>
  </si>
  <si>
    <t>Krycí jednonásobný polyuretanový vodou ředitelný nátěr betonové podlahy</t>
  </si>
  <si>
    <t>'Podlahy P06 - 1.PP  
dle tabulky skladeb - podlahy - P/06 3.91 =3.910 [A] 
''Podlahy P06a - 1.PP  
dle tabulky skladeb - podlahy - P/06a 2.92+22.37+3+2.92 =31.210 [B] 
''Mezisoučet  
dle tabulky skladeb - podlahy - P/54 1 =1.000 [C] 
''Podlahy P55 - 3.NP  
7.02+27.28+16.04 =50.340 [D] 
''Podlahy P55 - 6.NP  
28.9 =28.900 [E] 
''Mezisoučet  
''Součet  
Celkem 115.36=115.360 [F]</t>
  </si>
  <si>
    <t>Krycí jednonásobný polyuretanový vodou ředitelný nátěr betonové podlahyKrycí (uzavírací) nátěr betonových podlah jednonásobný polyuretanový vodou ředitelný  
https://podminky.urs.cz/item/CS_URS_2024_01/783947151  
Krycí (uzavírací) nátěr betonových podlah jednonásobný polyuretanový vodou ředitelný  
https://podminky.urs.cz/item/CS_URS_2024_01/783947151  
Krycí (uzavírací) nátěr betonových podlah jednonásobný polyuretanový vodou ředitelný  
https://podminky.urs.cz/item/CS_URS_2024_01/783947151  
Krycí (uzavírací) nátěr betonových podlah jednonásobný polyuretanový vodou ředitelný  
https://podminky.urs.cz/item/CS_URS_2024_01/783947151</t>
  </si>
  <si>
    <t>Dokončovací práce - malby a tapety</t>
  </si>
  <si>
    <t>950</t>
  </si>
  <si>
    <t>784111041</t>
  </si>
  <si>
    <t>Omytí podkladu s odmaštěním v místnostech v do 3,80 m</t>
  </si>
  <si>
    <t>'malby  
Celkem 9313.195=9 313.195 [A]</t>
  </si>
  <si>
    <t>Omytí podkladu s odmaštěním v místnostech v do 3,80 mOmytí podkladu omytí omytím s odmaštěním a následným opláchnutím v místnostech výšky do 3,80 m  
https://podminky.urs.cz/item/CS_URS_2024_01/784111041  
Omytí podkladu omytí omytím s odmaštěním a následným opláchnutím v místnostech výšky do 3,80 m  
https://podminky.urs.cz/item/CS_URS_2024_01/784111041  
Omytí podkladu omytí omytím s odmaštěním a následným opláchnutím v místnostech výšky do 3,80 m  
https://podminky.urs.cz/item/CS_URS_2024_01/784111041  
Omytí podkladu omytí omytím s odmaštěním a následným opláchnutím v místnostech výšky do 3,80 m  
https://podminky.urs.cz/item/CS_URS_2024_01/784111041</t>
  </si>
  <si>
    <t>951</t>
  </si>
  <si>
    <t>784121001</t>
  </si>
  <si>
    <t>Oškrabání malby v místnostech v do 3,80 m</t>
  </si>
  <si>
    <t>''oškrábání malby na stávajících konstrukcích, které se nebourají' S01+S02+S04+S05+S06+S11+S12+S15+S22+ST03  
'''odpočet obkladů' -obkladbour  
chodba 1.032c 346.33*1.2+(7-1.6)*47.76*2 =931.404 [A] 
''Součet  
Celkem 23903.42=23 903.420 [B]</t>
  </si>
  <si>
    <t>Oškrabání malby v místnostech v do 3,80 mOškrabání malby v místnostech výšky do 3,80 m  
https://podminky.urs.cz/item/CS_URS_2024_01/784121001  
Oškrabání malby v místnostech výšky do 3,80 m  
https://podminky.urs.cz/item/CS_URS_2024_01/784121001  
Oškrabání malby v místnostech výšky do 3,80 m  
https://podminky.urs.cz/item/CS_URS_2024_01/784121001  
Oškrabání malby v místnostech výšky do 3,80 m  
https://podminky.urs.cz/item/CS_URS_2024_01/784121001</t>
  </si>
  <si>
    <t>952</t>
  </si>
  <si>
    <t>784181102</t>
  </si>
  <si>
    <t>Základní akrylátová jednonásobná pigmentovaná penetrace podkladu v místnostech v do 3,80 m</t>
  </si>
  <si>
    <t>''dle tabulky skladeb - stěny - S/10' S10  
'''dle tabulky skladeb - stěny - S/16' S16*2  
'''dle tabulky skladeb - stěny - S/17' S17*2  
'''dle tabulky skladeb - stěny - S/24' S24  
''Součet  
Celkem 402.868=402.868 [A]</t>
  </si>
  <si>
    <t>Základní akrylátová jednonásobná pigmentovaná penetrace podkladu v místnostech v do 3,80 mPenetrace podkladu jednonásobná základní pigmentovaná v místnostech výšky do 3,80 m  
https://podminky.urs.cz/item/CS_URS_2024_01/784181102  
Penetrace podkladu jednonásobná základní pigmentovaná v místnostech výšky do 3,80 m  
https://podminky.urs.cz/item/CS_URS_2024_01/784181102  
Penetrace podkladu jednonásobná základní pigmentovaná v místnostech výšky do 3,80 m  
https://podminky.urs.cz/item/CS_URS_2024_01/784181102  
Penetrace podkladu jednonásobná základní pigmentovaná v místnostech výšky do 3,80 m  
https://podminky.urs.cz/item/CS_URS_2024_01/784181102</t>
  </si>
  <si>
    <t>953</t>
  </si>
  <si>
    <t>784211001</t>
  </si>
  <si>
    <t>Jednonásobné bílé malby ze směsí za mokra výborně oděruvzdorných v místnostech v do 3,80 m</t>
  </si>
  <si>
    <t>''dle tabulky skladeb - stěny - S/10' S10  
'''dle tabulky skladeb - stěny - S/16' S16*2  
'''dle tabulky skladeb - stěny - S/17' S17*2  
'''dle tabulky skladeb - stěny - S/24' S24  
'''dle tabulky skladeb - stropy - ST/01' ST01  
'''dle tabulky skladeb - stropy - ST/02' ST02  
'''dle tabulky skladeb - stropy - ST/03' ST03  
'''dle tabulky skladeb - stropy - ST/08' ST08  
'''dle tabulky skladeb - stropy - ST/09' ST09  
'''dle tabulky skladeb - stropy - ST/11' ST11  
'''dle tabulky skladeb - stropy - ST/13' ST13  
''Součet  
Celkem 9313.195=9 313.195 [A]</t>
  </si>
  <si>
    <t>Jednonásobné bílé malby ze směsí za mokra výborně oděruvzdorných v místnostech v do 3,80 mMalby z malířských směsí oděruvzdorných za mokra jednonásobné, bílé za mokra odruvzdorné výborně v místnostech výšky do 3,80 m  
https://podminky.urs.cz/item/CS_URS_2024_01/784211001  
Malby z malířských směsí oděruvzdorných za mokra jednonásobné, bílé za mokra odruvzdorné výborně v místnostech výšky do 3,80 m  
https://podminky.urs.cz/item/CS_URS_2024_01/784211001  
Malby z malířských směsí oděruvzdorných za mokra jednonásobné, bílé za mokra odruvzdorné výborně v místnostech výšky do 3,80 m  
https://podminky.urs.cz/item/CS_URS_2024_01/784211001  
Malby z malířských směsí oděruvzdorných za mokra jednonásobné, bílé za mokra odruvzdorné výborně v místnostech výšky do 3,80 m  
https://podminky.urs.cz/item/CS_URS_2024_01/784211001</t>
  </si>
  <si>
    <t>799-KAM</t>
  </si>
  <si>
    <t>Kamenické výrobky</t>
  </si>
  <si>
    <t>954</t>
  </si>
  <si>
    <t>799-KA-01</t>
  </si>
  <si>
    <t>Restaurování kamenického nápisu - dle specifikace v PD - KA/01</t>
  </si>
  <si>
    <t>dle navrhovaných úprav a všech požadavků v tabulce kamenických výrobků - KA/01 1 =1.000 [A] 
Celkem 1=1.000 [B]</t>
  </si>
  <si>
    <t>Restaurování kamenického nápisu - dle specifikace v PD - KA/01Restaurování kamenického nápisu - dle specifikace v PD - KA/01  
Restaurování kamenického nápisu - dle specifikace v PD - KA/01  
Restaurování kamenického nápisu - dle specifikace v PD - KA/01  
Restaurování kamenického nápisu - dle specifikace v PD - KA/01</t>
  </si>
  <si>
    <t>955</t>
  </si>
  <si>
    <t>799-KA-02</t>
  </si>
  <si>
    <t>Restaurování kamenné lavice - zábradlí schodiště - dle specifikace v PD - KA/02</t>
  </si>
  <si>
    <t>dle navrhovaných úprav a všech požadavků v tabulce kamenických výrobků - KA/02 2 =2.000 [A] 
Celkem 2=2.000 [B]</t>
  </si>
  <si>
    <t>Restaurování kamenné lavice - zábradlí schodiště - dle specifikace v PD - KA/02Restaurování kamenné lavice - zábradlí schodiště - dle specifikace v PD - KA/02  
Restaurování kamenné lavice - zábradlí schodiště - dle specifikace v PD - KA/02  
Restaurování kamenné lavice - zábradlí schodiště - dle specifikace v PD - KA/02  
Restaurování kamenné lavice - zábradlí schodiště - dle specifikace v PD - KA/02</t>
  </si>
  <si>
    <t>956</t>
  </si>
  <si>
    <t>799-KA-03</t>
  </si>
  <si>
    <t>Restaurování podlahy vytvořené z litého teraca - dle specifikace v PD - KA/03</t>
  </si>
  <si>
    <t>dle navrhovaných úprav a všech požadavků v tabulce kamenických výrobků - KA/03 10 =10.000 [A] 
Celkem 10=10.000 [B]</t>
  </si>
  <si>
    <t>Restaurování podlahy vytvořené z litého teraca - dle specifikace v PD - KA/03Restaurování podlahy vytvořené z litého teraca - dle specifikace v PD - KA/03  
Restaurování podlahy vytvořené z litého teraca - dle specifikace v PD - KA/03  
Restaurování podlahy vytvořené z litého teraca - dle specifikace v PD - KA/03  
Restaurování podlahy vytvořené z litého teraca - dle specifikace v PD - KA/03</t>
  </si>
  <si>
    <t>957</t>
  </si>
  <si>
    <t>799-KA-04</t>
  </si>
  <si>
    <t>Restaurování podlahy vytvořené z litého teraca - dle specifikace v PD - KA/04</t>
  </si>
  <si>
    <t>dle navrhovaných úprav a všech požadavků v tabulce kamenických výrobků - KA/04 301.4 =301.400 [A] 
Celkem 301.4=301.400 [B]</t>
  </si>
  <si>
    <t>Restaurování podlahy vytvořené z litého teraca - dle specifikace v PD - KA/04Restaurování podlahy vytvořené z litého teraca - dle specifikace v PD - KA/04  
Restaurování podlahy vytvořené z litého teraca - dle specifikace v PD - KA/04  
Restaurování podlahy vytvořené z litého teraca - dle specifikace v PD - KA/04  
Restaurování podlahy vytvořené z litého teraca - dle specifikace v PD - KA/04</t>
  </si>
  <si>
    <t>958</t>
  </si>
  <si>
    <t>799-KA-05</t>
  </si>
  <si>
    <t>Restaurování niky v boční stěně na podestě schodiště - dle specifikace v PD - KA/05</t>
  </si>
  <si>
    <t>dle navrhovaných úprav a všech požadavků v tabulce kamenických výrobků - KA/05 8 =8.000 [A] 
Celkem 8=8.000 [B]</t>
  </si>
  <si>
    <t>Restaurování niky v boční stěně na podestě schodiště - dle specifikace v PD - KA/05Restaurování niky v boční stěně na podestě schodiště - dle specifikace v PD - KA/05  
Restaurování niky v boční stěně na podestě schodiště - dle specifikace v PD - KA/05  
Restaurování niky v boční stěně na podestě schodiště - dle specifikace v PD - KA/05  
Restaurování niky v boční stěně na podestě schodiště - dle specifikace v PD - KA/05</t>
  </si>
  <si>
    <t>959</t>
  </si>
  <si>
    <t>799-KA-06</t>
  </si>
  <si>
    <t>Restaurování sochy svobody v oktogonálním salonku - dle specifikace v PD - KA/06</t>
  </si>
  <si>
    <t>dle navrhovaných úprav a všech požadavků v tabulce kamenických výrobků - KA/06 1 =1.000 [A] 
Celkem 1=1.000 [B]</t>
  </si>
  <si>
    <t>Restaurování sochy svobody v oktogonálním salonku - dle specifikace v PD - KA/06Restaurování sochy svobody v oktogonálním salonku - dle specifikace v PD - KA/06  
Restaurování sochy svobody v oktogonálním salonku - dle specifikace v PD - KA/06  
Restaurování sochy svobody v oktogonálním salonku - dle specifikace v PD - KA/06  
Restaurování sochy svobody v oktogonálním salonku - dle specifikace v PD - KA/06</t>
  </si>
  <si>
    <t>960</t>
  </si>
  <si>
    <t>799-KA-07</t>
  </si>
  <si>
    <t>Restaurování socialistického reliéfu - dle specifikace v PD - KA/07</t>
  </si>
  <si>
    <t>dle navrhovaných úprav a všech požadavků v tabulce kamenických výrobků - KA/07 1 =1.000 [A] 
Celkem 1=1.000 [B]</t>
  </si>
  <si>
    <t>Restaurování socialistického reliéfu - dle specifikace v PD - KA/07Restaurování socialistického reliéfu - dle specifikace v PD - KA/07  
Restaurování socialistického reliéfu - dle specifikace v PD - KA/07  
Restaurování socialistického reliéfu - dle specifikace v PD - KA/07  
Restaurování socialistického reliéfu - dle specifikace v PD - KA/07</t>
  </si>
  <si>
    <t>961</t>
  </si>
  <si>
    <t>799-KA-08</t>
  </si>
  <si>
    <t>Restaurování točitého vetknutého schodiště - dle specifikace v PD - KA/08</t>
  </si>
  <si>
    <t>dle navrhovaných úprav a všech požadavků v tabulce kamenických výrobků - KA/08 2 =2.000 [A] 
Celkem 2=2.000 [B]</t>
  </si>
  <si>
    <t>Restaurování točitého vetknutého schodiště - dle specifikace v PD - KA/08Restaurování točitého vetknutého schodiště - dle specifikace v PD - KA/08  
Restaurování točitého vetknutého schodiště - dle specifikace v PD - KA/08  
Restaurování točitého vetknutého schodiště - dle specifikace v PD - KA/08  
Restaurování točitého vetknutého schodiště - dle specifikace v PD - KA/08</t>
  </si>
  <si>
    <t>962</t>
  </si>
  <si>
    <t>799-KA-09</t>
  </si>
  <si>
    <t>Restaurování podlahy vytvořené z teraca - dle specifikace v PD - KA/09</t>
  </si>
  <si>
    <t>dle navrhovaných úprav a všech požadavků v tabulce kamenických výrobků - KA/09 242.14 =242.140 [A] 
Celkem 242.14=242.140 [B]</t>
  </si>
  <si>
    <t>Restaurování podlahy vytvořené z teraca - dle specifikace v PD - KA/09Restaurování podlahy vytvořené z teraca - dle specifikace v PD - KA/09  
Restaurování podlahy vytvořené z teraca - dle specifikace v PD - KA/09  
Restaurování podlahy vytvořené z teraca - dle specifikace v PD - KA/09  
Restaurování podlahy vytvořené z teraca - dle specifikace v PD - KA/09</t>
  </si>
  <si>
    <t>963</t>
  </si>
  <si>
    <t>799-KA-10</t>
  </si>
  <si>
    <t>Restaurování podlahy vytvořené z teraca - dle specifikace v PD - KA/10</t>
  </si>
  <si>
    <t>dle navrhovaných úprav a všech požadavků v tabulce kamenických výrobků - KA/10 10.8 =10.800 [A] 
Celkem 10.8=10.800 [B]</t>
  </si>
  <si>
    <t>Restaurování podlahy vytvořené z teraca - dle specifikace v PD - KA/10Restaurování podlahy vytvořené z teraca - dle specifikace v PD - KA/10  
Restaurování podlahy vytvořené z teraca - dle specifikace v PD - KA/10  
Restaurování podlahy vytvořené z teraca - dle specifikace v PD - KA/10  
Restaurování podlahy vytvořené z teraca - dle specifikace v PD - KA/10</t>
  </si>
  <si>
    <t>964</t>
  </si>
  <si>
    <t>799-KA-11</t>
  </si>
  <si>
    <t>Restaurování parapetní desky v nikách schodiště - dle specifikace v PD - KA/11</t>
  </si>
  <si>
    <t>dle navrhovaných úprav a všech požadavků v tabulce kamenických výrobků - KA/11 8 =8.000 [A] 
Celkem 8=8.000 [B]</t>
  </si>
  <si>
    <t>Restaurování parapetní desky v nikách schodiště - dle specifikace v PD - KA/11Restaurování parapetní desky v nikách schodiště - dle specifikace v PD - KA/11  
Restaurování parapetní desky v nikách schodiště - dle specifikace v PD - KA/11  
Restaurování parapetní desky v nikách schodiště - dle specifikace v PD - KA/11  
Restaurování parapetní desky v nikách schodiště - dle specifikace v PD - KA/11</t>
  </si>
  <si>
    <t>965</t>
  </si>
  <si>
    <t>799-KA-12</t>
  </si>
  <si>
    <t>Restaurování podlahy vytvořené z teraca - dle specifikace v PD - KA/12</t>
  </si>
  <si>
    <t>dle navrhovaných úprav a všech požadavků v tabulce kamenických výrobků - KA/12 129.1 =129.100 [A] 
Celkem 129.1=129.100 [B]</t>
  </si>
  <si>
    <t>Restaurování podlahy vytvořené z teraca - dle specifikace v PD - KA/12Restaurování podlahy vytvořené z teraca - dle specifikace v PD - KA/12  
Restaurování podlahy vytvořené z teraca - dle specifikace v PD - KA/12  
Restaurování podlahy vytvořené z teraca - dle specifikace v PD - KA/12  
Restaurování podlahy vytvořené z teraca - dle specifikace v PD - KA/12</t>
  </si>
  <si>
    <t>966</t>
  </si>
  <si>
    <t>799-KA-13</t>
  </si>
  <si>
    <t>Restaurování parapetní desky - dle specifikace v PD - KA/13</t>
  </si>
  <si>
    <t>dle navrhovaných úprav a všech požadavků v tabulce kamenických výrobků - KA/13 2 =2.000 [A] 
Celkem 2=2.000 [B]</t>
  </si>
  <si>
    <t>Restaurování parapetní desky - dle specifikace v PD - KA/13Restaurování parapetní desky - dle specifikace v PD - KA/13  
Restaurování parapetní desky - dle specifikace v PD - KA/13  
Restaurování parapetní desky - dle specifikace v PD - KA/13  
Restaurování parapetní desky - dle specifikace v PD - KA/13</t>
  </si>
  <si>
    <t>967</t>
  </si>
  <si>
    <t>799-KA-14</t>
  </si>
  <si>
    <t>Restaurování parapetní desky - dle specifikace v PD - KA/14</t>
  </si>
  <si>
    <t>dle navrhovaných úprav a všech požadavků v tabulce kamenických výrobků - KA/14 2 =2.000 [A] 
Celkem 2=2.000 [B]</t>
  </si>
  <si>
    <t>Restaurování parapetní desky - dle specifikace v PD - KA/14Restaurování parapetní desky - dle specifikace v PD - KA/14  
Restaurování parapetní desky - dle specifikace v PD - KA/14  
Restaurování parapetní desky - dle specifikace v PD - KA/14  
Restaurování parapetní desky - dle specifikace v PD - KA/14</t>
  </si>
  <si>
    <t>968</t>
  </si>
  <si>
    <t>799-KA-15</t>
  </si>
  <si>
    <t>Restaurování parapetní desky - dle specifikace v PD - KA/15</t>
  </si>
  <si>
    <t>dle navrhovaných úprav a všech požadavků v tabulce kamenických výrobků - KA/15 1 =1.000 [A] 
Celkem 1=1.000 [B]</t>
  </si>
  <si>
    <t>Restaurování parapetní desky - dle specifikace v PD - KA/15Restaurování parapetní desky - dle specifikace v PD - KA/15  
Restaurování parapetní desky - dle specifikace v PD - KA/15  
Restaurování parapetní desky - dle specifikace v PD - KA/15  
Restaurování parapetní desky - dle specifikace v PD - KA/15</t>
  </si>
  <si>
    <t>969</t>
  </si>
  <si>
    <t>799-KA-16</t>
  </si>
  <si>
    <t>Restaurování parapetní desky - dle specifikace v PD - KA/16</t>
  </si>
  <si>
    <t>dle navrhovaných úprav a všech požadavků v tabulce kamenických výrobků - KA/16 2 =2.000 [A] 
Celkem 2=2.000 [B]</t>
  </si>
  <si>
    <t>Restaurování parapetní desky - dle specifikace v PD - KA/16Restaurování parapetní desky - dle specifikace v PD - KA/16  
Restaurování parapetní desky - dle specifikace v PD - KA/16  
Restaurování parapetní desky - dle specifikace v PD - KA/16  
Restaurování parapetní desky - dle specifikace v PD - KA/16</t>
  </si>
  <si>
    <t>970</t>
  </si>
  <si>
    <t>799-KA-17</t>
  </si>
  <si>
    <t>Restaurování parapetní desky - dle specifikace v PD - KA/17</t>
  </si>
  <si>
    <t>dle navrhovaných úprav a všech požadavků v tabulce kamenických výrobků - KA/17 1 =1.000 [A] 
Celkem 1=1.000 [B]</t>
  </si>
  <si>
    <t>Restaurování parapetní desky - dle specifikace v PD - KA/17Restaurování parapetní desky - dle specifikace v PD - KA/17  
Restaurování parapetní desky - dle specifikace v PD - KA/17  
Restaurování parapetní desky - dle specifikace v PD - KA/17  
Restaurování parapetní desky - dle specifikace v PD - KA/17</t>
  </si>
  <si>
    <t>971</t>
  </si>
  <si>
    <t>799-KA-18</t>
  </si>
  <si>
    <t>Žulový stupeň 250 mm - dle specifikace v PD - KA/18</t>
  </si>
  <si>
    <t>dle tabulky kamenických výrobků - KA/18 1 =1.000 [A] 
Celkem 1=1.000 [B]</t>
  </si>
  <si>
    <t>Žulový stupeň 250 mm - dle specifikace v PD - KA/18Žulový stupeň 250 mm - dle specifikace v PD - KA/18  
Žulový stupeň 250 mm - dle specifikace v PD - KA/18  
Žulový stupeň 250 mm - dle specifikace v PD - KA/18  
Žulový stupeň 250 mm - dle specifikace v PD - KA/18</t>
  </si>
  <si>
    <t>972</t>
  </si>
  <si>
    <t>799-KA-21</t>
  </si>
  <si>
    <t>Očištění a oprava schodiště budovy E - dle specifikace v PD - KA/21</t>
  </si>
  <si>
    <t>dle navrhovaných úprav a všech požadavků v tabulce kamenických výrobků - KA/21 1 =1.000 [A] 
Celkem 1=1.000 [B]</t>
  </si>
  <si>
    <t>Očištění a oprava schodiště budovy E - dle specifikace v PD - KA/21Očištění a oprava schodiště budovy E - dle specifikace v PD - KA/21  
Očištění a oprava schodiště budovy E - dle specifikace v PD - KA/21  
Očištění a oprava schodiště budovy E - dle specifikace v PD - KA/21  
Očištění a oprava schodiště budovy E - dle specifikace v PD - KA/21</t>
  </si>
  <si>
    <t>973</t>
  </si>
  <si>
    <t>799-KA-22</t>
  </si>
  <si>
    <t>Očištění a oprava schodiště budovy E - dle specifikace v PD - KA/22</t>
  </si>
  <si>
    <t>dle navrhovaných úprav a všech požadavků v tabulce kamenických výrobků - KA/22 1 =1.000 [A] 
Celkem 1=1.000 [B]</t>
  </si>
  <si>
    <t>Očištění a oprava schodiště budovy E - dle specifikace v PD - KA/22Očištění a oprava schodiště budovy E - dle specifikace v PD - KA/22  
Očištění a oprava schodiště budovy E - dle specifikace v PD - KA/22  
Očištění a oprava schodiště budovy E - dle specifikace v PD - KA/22  
Očištění a oprava schodiště budovy E - dle specifikace v PD - KA/22</t>
  </si>
  <si>
    <t>974</t>
  </si>
  <si>
    <t>799-KA-23</t>
  </si>
  <si>
    <t>Očištění a oprava schodiště budovy A - dle specifikace v PD - KA/23</t>
  </si>
  <si>
    <t>dle navrhovaných úprav a všech požadavků v tabulce kamenických výrobků - KA/23 1 =1.000 [A] 
Celkem 1=1.000 [B]</t>
  </si>
  <si>
    <t>Očištění a oprava schodiště budovy A - dle specifikace v PD - KA/23Očištění a oprava schodiště budovy A - dle specifikace v PD - KA/23  
Očištění a oprava schodiště budovy A - dle specifikace v PD - KA/23  
Očištění a oprava schodiště budovy A - dle specifikace v PD - KA/23  
Očištění a oprava schodiště budovy A - dle specifikace v PD - KA/23</t>
  </si>
  <si>
    <t>799-OV</t>
  </si>
  <si>
    <t>Ostatní výrobky</t>
  </si>
  <si>
    <t>763412112</t>
  </si>
  <si>
    <t>Sanitární příčky včetně dveří - dle specifikace v PD - OV</t>
  </si>
  <si>
    <t>Sanitární příčky - dle specifikace v PD - OV/15</t>
  </si>
  <si>
    <t>dle tabulky ostatních výrobků - OV/15 1.5*2.1=3.150 [A] 
dle tabulky ostatních výrobků - OV/05 0.5*2.1 =1.050 [B] 
dle tabulky ostatních výrobků - OV/16 1.705*2.1=3.581 [C] 
dle tabulky ostatních výrobků - OV/20 (3*1.53+4.24)*2.1=18.543 [D] 
dle tabulky ostatních výrobků - OV/21 (2*1.52+2.865)*2.1=12.401 [E] 
dle tabulky ostatních výrobků - OV/22 (2*1.67+3.16)*2.1=13.650 [F] 
dle tabulky ostatních výrobků - OV/23 (1.22+2.93)*2.1=8.715 [G] 
dle tabulky ostatních výrobků - OV/07 2*1.93*2.1=8.106 [H] 
dle tabulky ostatních výrobků - OV/08 0.75*2.1 =1.575 [I] 
dle tabulky ostatních výrobků - OV/09 (1.76+0.93)*2.1=5.649 [J] 
dle tabulky ostatních výrobků - OV/10 (1.775+0.93)*2.1=5.681 [K] 
dle tabulky ostatních výrobků - OV/11 1.125*2.1 =2.363 [L] 
Celkem: A+B+C+D+E+F+G+H+I+J+K+L=84.464 [M]</t>
  </si>
  <si>
    <t>Sanitární příčky do suchého prostředí, desky laminované tl 18 mmSanitární příčky vhodné do suchého prostředí dělící z dřevotřískových desek laminovaných tl. 18 mm  
https://podminky.urs.cz/item/CS_URS_2024_01/763412112  
Sanitární příčky vhodné do suchého prostředí dělící z dřevotřískových desek laminovaných tl. 18 mm  
https://podminky.urs.cz/item/CS_URS_2024_01/763412112  
Sanitární příčky vhodné do suchého prostředí dělící z dřevotřískových desek laminovaných tl. 18 mm  
https://podminky.urs.cz/item/CS_URS_2024_01/763412112  
Sanitární příčky vhodné do suchého prostředí dělící z dřevotřískových desek laminovaných tl. 18 mm  
https://podminky.urs.cz/item/CS_URS_2024_01/763412112</t>
  </si>
  <si>
    <t>975</t>
  </si>
  <si>
    <t>799-OV-26</t>
  </si>
  <si>
    <t>Kašna - kamenná deska s bronzovým reliéfem - dle specifikace v PD - OV/26</t>
  </si>
  <si>
    <t>dle tabulky ostatních výrobků - OV/26 - včetně technologie a osvětlení 1 =1.000 [A] 
Celkem 1=1.000 [B]</t>
  </si>
  <si>
    <t>Kašna - kamenná deska s bronzovým reliéfem - dle specifikace v PD - OV/26Kašna - kamenná deska s bronzovým reliéfem - dle specifikace v PD - OV/26  
Kašna - kamenná deska s bronzovým reliéfem - dle specifikace v PD - OV/26  
Kašna - kamenná deska s bronzovým reliéfem - dle specifikace v PD - OV/26  
Kašna - kamenná deska s bronzovým reliéfem - dle specifikace v PD - OV/26</t>
  </si>
  <si>
    <t>976</t>
  </si>
  <si>
    <t>799-OV-27</t>
  </si>
  <si>
    <t>Repase keramických obkladů pilastrů a sloupů v 1.NP - dle specifikace v PD - OV/27</t>
  </si>
  <si>
    <t>dle navrhovaných úprav a všech požadavků v tabulce ostatních výrobků - OV/27 65.92 =65.920 [A] 
Celkem 65.92=65.920 [B]</t>
  </si>
  <si>
    <t>Repase keramických obkladů pilastrů a sloupů v 1.NP - dle specifikace v PD - OV/27Repase keramických obkladů pilastrů a sloupů v 1.NP - dle specifikace v PD - OV/27  
Repase keramických obkladů pilastrů a sloupů v 1.NP - dle specifikace v PD - OV/27  
Repase keramických obkladů pilastrů a sloupů v 1.NP - dle specifikace v PD - OV/27  
Repase keramických obkladů pilastrů a sloupů v 1.NP - dle specifikace v PD - OV/27</t>
  </si>
  <si>
    <t>977</t>
  </si>
  <si>
    <t>799-OV-28</t>
  </si>
  <si>
    <t>Repase obkladu soklu stěn - dle specifikace v PD - OV/28</t>
  </si>
  <si>
    <t>dle navrhovaných úprav a všech požadavků v tabulce ostatních výrobků - OV/28 0.64*20 =12.800 [A] 
Celkem 12.8=12.800 [B]</t>
  </si>
  <si>
    <t>Repase obkladu soklu stěn - dle specifikace v PD - OV/28Repase obkladu soklu stěn - dle specifikace v PD - OV/28  
Repase obkladu soklu stěn - dle specifikace v PD - OV/28  
Repase obkladu soklu stěn - dle specifikace v PD - OV/28  
Repase obkladu soklu stěn - dle specifikace v PD - OV/28</t>
  </si>
  <si>
    <t>978</t>
  </si>
  <si>
    <t>799-OV-29</t>
  </si>
  <si>
    <t>Repase červené keramické dlažby - dle specifikace v PD - OV/29</t>
  </si>
  <si>
    <t>dle navrhovaných úprav a všech požadavků v tabulce ostatních výrobků - OV/29 51.45+31.92+32.71 =116.080 [A] 
Celkem 116.08=116.080 [B]</t>
  </si>
  <si>
    <t>Repase červené keramické dlažby - dle specifikace v PD - OV/29Repase červené keramické dlažby - dle specifikace v PD - OV/29  
Repase červené keramické dlažby - dle specifikace v PD - OV/29  
Repase červené keramické dlažby - dle specifikace v PD - OV/29  
Repase červené keramické dlažby - dle specifikace v PD - OV/29</t>
  </si>
  <si>
    <t>979</t>
  </si>
  <si>
    <t>799-OV-30</t>
  </si>
  <si>
    <t>Restaurování secesních kruhových hodin - dle specifikace v PD - OV/30</t>
  </si>
  <si>
    <t>dle navrhovaných úprav a všech požadavků v tabulce ostatních výrobků - OV/30 1 =1.000 [A] 
Celkem 1=1.000 [B]</t>
  </si>
  <si>
    <t>Restaurování secesních kruhových hodin - dle specifikace v PD - OV/30Restaurování secesních kruhových hodin - dle specifikace v PD - OV/30  
Restaurování secesních kruhových hodin - dle specifikace v PD - OV/30  
Restaurování secesních kruhových hodin - dle specifikace v PD - OV/30  
Restaurování secesních kruhových hodin - dle specifikace v PD - OV/30</t>
  </si>
  <si>
    <t>980</t>
  </si>
  <si>
    <t>799-OV-31</t>
  </si>
  <si>
    <t>Restaurování malby - dle specifikace v PD - OV/31</t>
  </si>
  <si>
    <t>dle navrhovaných úprav a všech požadavků v tabulce ostatních výrobků - OV/31 1 =1.000 [A] 
Celkem 1=1.000 [B]</t>
  </si>
  <si>
    <t>Restaurování malby - dle specifikace v PD - OV/31Restaurování malby - dle specifikace v PD - OV/31  
Restaurování malby - dle specifikace v PD - OV/31  
Restaurování malby - dle specifikace v PD - OV/31  
Restaurování malby - dle specifikace v PD - OV/31</t>
  </si>
  <si>
    <t>981</t>
  </si>
  <si>
    <t>799-OV-32</t>
  </si>
  <si>
    <t>Restaurování malby - dle specifikace v PD - OV/32</t>
  </si>
  <si>
    <t>dle navrhovaných úprav a všech požadavků v tabulce ostatních výrobků - OV/32 1 =1.000 [A] 
Celkem 1=1.000 [B]</t>
  </si>
  <si>
    <t>Restaurování malby - dle specifikace v PD - OV/32Restaurování malby - dle specifikace v PD - OV/32  
Restaurování malby - dle specifikace v PD - OV/32  
Restaurování malby - dle specifikace v PD - OV/32  
Restaurování malby - dle specifikace v PD - OV/32</t>
  </si>
  <si>
    <t>982</t>
  </si>
  <si>
    <t>799-OV-33</t>
  </si>
  <si>
    <t>Restaurování malby - dle specifikace v PD - OV/33</t>
  </si>
  <si>
    <t>dle navrhovaných úprav a všech požadavků v tabulce ostatních výrobků - OV/33 1 =1.000 [A] 
Celkem 1=1.000 [B]</t>
  </si>
  <si>
    <t>Restaurování malby - dle specifikace v PD - OV/33Restaurování malby - dle specifikace v PD - OV/33  
Restaurování malby - dle specifikace v PD - OV/33  
Restaurování malby - dle specifikace v PD - OV/33  
Restaurování malby - dle specifikace v PD - OV/33</t>
  </si>
  <si>
    <t>983</t>
  </si>
  <si>
    <t>799-OV-34</t>
  </si>
  <si>
    <t>Restaurování malby - dle specifikace v PD - OV/34</t>
  </si>
  <si>
    <t>dle navrhovaných úprav a všech požadavků v tabulce ostatních výrobků - OV/34 1 =1.000 [A] 
Celkem 1=1.000 [B]</t>
  </si>
  <si>
    <t>Restaurování malby - dle specifikace v PD - OV/34Restaurování malby - dle specifikace v PD - OV/34  
Restaurování malby - dle specifikace v PD - OV/34  
Restaurování malby - dle specifikace v PD - OV/34  
Restaurování malby - dle specifikace v PD - OV/34</t>
  </si>
  <si>
    <t>984</t>
  </si>
  <si>
    <t>799-OV-35</t>
  </si>
  <si>
    <t>Restaurování obrazu - dle specifikace v PD - OV/35</t>
  </si>
  <si>
    <t>dle navrhovaných úprav a všech požadavků v tabulce ostatních výrobků - OV/35 1 =1.000 [A] 
Celkem 1=1.000 [B]</t>
  </si>
  <si>
    <t>Restaurování obrazu - dle specifikace v PD - OV/35Restaurování obrazu - dle specifikace v PD - OV/35  
Restaurování obrazu - dle specifikace v PD - OV/35  
Restaurování obrazu - dle specifikace v PD - OV/35  
Restaurování obrazu - dle specifikace v PD - OV/35</t>
  </si>
  <si>
    <t>985</t>
  </si>
  <si>
    <t>799-OV-36</t>
  </si>
  <si>
    <t>Restaurování obrazu - dle specifikace v PD - OV/36</t>
  </si>
  <si>
    <t>dle navrhovaných úprav a všech požadavků v tabulce ostatních výrobků - OV/36 1 =1.000 [A] 
Celkem 1=1.000 [B]</t>
  </si>
  <si>
    <t>Restaurování obrazu - dle specifikace v PD - OV/36Restaurování obrazu - dle specifikace v PD - OV/36  
Restaurování obrazu - dle specifikace v PD - OV/36  
Restaurování obrazu - dle specifikace v PD - OV/36  
Restaurování obrazu - dle specifikace v PD - OV/36</t>
  </si>
  <si>
    <t>986</t>
  </si>
  <si>
    <t>799-OV-37</t>
  </si>
  <si>
    <t>Restaurování obrazu - dle specifikace v PD - OV/37</t>
  </si>
  <si>
    <t>dle navrhovaných úprav a všech požadavků v tabulce ostatních výrobků - OV/37 1 =1.000 [A] 
Celkem 1=1.000 [B]</t>
  </si>
  <si>
    <t>Restaurování obrazu - dle specifikace v PD - OV/37Restaurování obrazu - dle specifikace v PD - OV/37  
Restaurování obrazu - dle specifikace v PD - OV/37  
Restaurování obrazu - dle specifikace v PD - OV/37  
Restaurování obrazu - dle specifikace v PD - OV/37</t>
  </si>
  <si>
    <t>987</t>
  </si>
  <si>
    <t>799-OV-38</t>
  </si>
  <si>
    <t>Restaurování obrazu - dle specifikace v PD - OV/38</t>
  </si>
  <si>
    <t>dle navrhovaných úprav a všech požadavků v tabulce ostatních výrobků - OV/38 1 =1.000 [A] 
Celkem 1=1.000 [B]</t>
  </si>
  <si>
    <t>Restaurování obrazu - dle specifikace v PD - OV/38Restaurování obrazu - dle specifikace v PD - OV/38  
Restaurování obrazu - dle specifikace v PD - OV/38  
Restaurování obrazu - dle specifikace v PD - OV/38  
Restaurování obrazu - dle specifikace v PD - OV/38</t>
  </si>
  <si>
    <t>988</t>
  </si>
  <si>
    <t>799-OV-39</t>
  </si>
  <si>
    <t>Restaurování obrazu - dle specifikace v PD - OV/39</t>
  </si>
  <si>
    <t>dle navrhovaných úprav a všech požadavků v tabulce ostatních výrobků - OV/39 1 =1.000 [A] 
Celkem 1=1.000 [B]</t>
  </si>
  <si>
    <t>Restaurování obrazu - dle specifikace v PD - OV/39Restaurování obrazu - dle specifikace v PD - OV/39  
Restaurování obrazu - dle specifikace v PD - OV/39  
Restaurování obrazu - dle specifikace v PD - OV/39  
Restaurování obrazu - dle specifikace v PD - OV/39</t>
  </si>
  <si>
    <t>989</t>
  </si>
  <si>
    <t>799-OV-40</t>
  </si>
  <si>
    <t>Restaurování obrazu - dle specifikace v PD - OV/40</t>
  </si>
  <si>
    <t>dle navrhovaných úprav a všech požadavků v tabulce ostatních výrobků - OV/40 1 =1.000 [A] 
Celkem 1=1.000 [B]</t>
  </si>
  <si>
    <t>Restaurování obrazu - dle specifikace v PD - OV/40Restaurování obrazu - dle specifikace v PD - OV/40  
Restaurování obrazu - dle specifikace v PD - OV/40  
Restaurování obrazu - dle specifikace v PD - OV/40  
Restaurování obrazu - dle specifikace v PD - OV/40</t>
  </si>
  <si>
    <t>990</t>
  </si>
  <si>
    <t>799-OV-41</t>
  </si>
  <si>
    <t>Restaurování obrazu - dle specifikace v PD - OV/41</t>
  </si>
  <si>
    <t>dle navrhovaných úprav a všech požadavků v tabulce ostatních výrobků - OV/41 1 =1.000 [A] 
Celkem 1=1.000 [B]</t>
  </si>
  <si>
    <t>Restaurování obrazu - dle specifikace v PD - OV/41Restaurování obrazu - dle specifikace v PD - OV/41  
Restaurování obrazu - dle specifikace v PD - OV/41  
Restaurování obrazu - dle specifikace v PD - OV/41  
Restaurování obrazu - dle specifikace v PD - OV/41</t>
  </si>
  <si>
    <t>991</t>
  </si>
  <si>
    <t>799-OV-42</t>
  </si>
  <si>
    <t>Restaurování vitráže - dle specifikace v PD - OV/42</t>
  </si>
  <si>
    <t>dle navrhovaných úprav a všech požadavků v tabulce ostatních výrobků - OV/42 1 =1.000 [A] 
Celkem 1=1.000 [B]</t>
  </si>
  <si>
    <t>Restaurování vitráže - dle specifikace v PD - OV/42Restaurování vitráže - dle specifikace v PD - OV/42  
Restaurování vitráže - dle specifikace v PD - OV/42  
Restaurování vitráže - dle specifikace v PD - OV/42  
Restaurování vitráže - dle specifikace v PD - OV/42</t>
  </si>
  <si>
    <t>992</t>
  </si>
  <si>
    <t>799-OV-43</t>
  </si>
  <si>
    <t>Restaurování malby klenebného oblouku a lunety - dle specifikace v PD - OV/43</t>
  </si>
  <si>
    <t>dle navrhovaných úprav a všech požadavků v tabulce ostatních výrobků - OV/43 16 =16.000 [A] 
Celkem 16=16.000 [B]</t>
  </si>
  <si>
    <t>Restaurování malby klenebného oblouku a lunety - dle specifikace v PD - OV/43Restaurování malby klenebného oblouku a lunety - dle specifikace v PD - OV/43  
Restaurování malby klenebného oblouku a lunety - dle specifikace v PD - OV/43  
Restaurování malby klenebného oblouku a lunety - dle specifikace v PD - OV/43  
Restaurování malby klenebného oblouku a lunety - dle specifikace v PD - OV/43</t>
  </si>
  <si>
    <t>993</t>
  </si>
  <si>
    <t>799-OV-44</t>
  </si>
  <si>
    <t>Restaurování malby sloupu mezi lunetami - dle specifikace v PD - OV/44</t>
  </si>
  <si>
    <t>dle navrhovaných úprav a všech požadavků v tabulce ostatních výrobků - OV/44 18 =18.000 [A] 
Celkem 18=18.000 [B]</t>
  </si>
  <si>
    <t>Restaurování malby sloupu mezi lunetami - dle specifikace v PD - OV/44Restaurování malby sloupu mezi lunetami - dle specifikace v PD - OV/44  
Restaurování malby sloupu mezi lunetami - dle specifikace v PD - OV/44  
Restaurování malby sloupu mezi lunetami - dle specifikace v PD - OV/44  
Restaurování malby sloupu mezi lunetami - dle specifikace v PD - OV/44</t>
  </si>
  <si>
    <t>994</t>
  </si>
  <si>
    <t>799-OV-45</t>
  </si>
  <si>
    <t>Kopie dochované keramické dlažby v chodbě příjezdové haly - dle specifikace v PD - OV/45</t>
  </si>
  <si>
    <t>dle tabulky ostatních výrobků - OV/45 650 =650.000 [A] 
Celkem 650=650.000 [B]</t>
  </si>
  <si>
    <t>Kopie dochované keramické dlažby v chodbě příjezdové haly - dle specifikace v PD - OV/45Kopie dochované keramické dlažby v chodbě příjezdové haly - dle specifikace v PD - OV/45  
Kopie dochované keramické dlažby v chodbě příjezdové haly - dle specifikace v PD - OV/45  
Kopie dochované keramické dlažby v chodbě příjezdové haly - dle specifikace v PD - OV/45  
Kopie dochované keramické dlažby v chodbě příjezdové haly - dle specifikace v PD - OV/45</t>
  </si>
  <si>
    <t>995</t>
  </si>
  <si>
    <t>799-OV-48</t>
  </si>
  <si>
    <t>Rozvaděč - dle specifikace v PD - OV/48</t>
  </si>
  <si>
    <t>dle tabulky ostatních výrobků - OV/48 40 =40.000 [A] 
Celkem 40=40.000 [B]</t>
  </si>
  <si>
    <t>Rozvaděč - dle specifikace v PD - OV/48Rozvaděč - dle specifikace v PD - OV/48  
Rozvaděč - dle specifikace v PD - OV/48  
Rozvaděč - dle specifikace v PD - OV/48  
Rozvaděč - dle specifikace v PD - OV/48</t>
  </si>
  <si>
    <t>996</t>
  </si>
  <si>
    <t>799-OV-49</t>
  </si>
  <si>
    <t>Podlahová krabice - dle specifikace v PD - OV/49</t>
  </si>
  <si>
    <t>dle tabulky ostatních výrobků - OV/49 12 =12.000 [A] 
Celkem 12=12.000 [B]</t>
  </si>
  <si>
    <t>Podlahová krabice - dle specifikace v PD - OV/49Podlahová krabice - dle specifikace v PD - OV/49  
Podlahová krabice - dle specifikace v PD - OV/49  
Podlahová krabice - dle specifikace v PD - OV/49  
Podlahová krabice - dle specifikace v PD - OV/49</t>
  </si>
  <si>
    <t>1124</t>
  </si>
  <si>
    <t>799-OV-50</t>
  </si>
  <si>
    <t>Salonový sedák</t>
  </si>
  <si>
    <t>Salonový sedákdle specifikace v PD</t>
  </si>
  <si>
    <t>799-STV</t>
  </si>
  <si>
    <t>Štukové výrobky</t>
  </si>
  <si>
    <t>799-SP-01</t>
  </si>
  <si>
    <t>Renovace plastiky - dle specifikace v PD - SP/01</t>
  </si>
  <si>
    <t>dle navrhovaných úprav a všech požadavků v tabulce štukových výrobků - SP/01 1 =1.000 [A] 
Celkem 1=1.000 [B]</t>
  </si>
  <si>
    <t>Renovace plastiky - dle specifikace v PD - SP/01Renovace plastiky - dle specifikace v PD - SP/01  
Renovace plastiky - dle specifikace v PD - SP/01  
Renovace plastiky - dle specifikace v PD - SP/01  
Renovace plastiky - dle specifikace v PD - SP/01</t>
  </si>
  <si>
    <t>998</t>
  </si>
  <si>
    <t>799-SP-02</t>
  </si>
  <si>
    <t>Renovace rámování okna - dle specifikace v PD - SP/02</t>
  </si>
  <si>
    <t>dle navrhovaných úprav a všech požadavků v tabulce štukových výrobků - SP/02 1 =1.000 [A] 
Celkem 1=1.000 [B]</t>
  </si>
  <si>
    <t>Renovace rámování okna - dle specifikace v PD - SP/02Renovace rámování okna - dle specifikace v PD - SP/02  
Renovace rámování okna - dle specifikace v PD - SP/02  
Renovace rámování okna - dle specifikace v PD - SP/02  
Renovace rámování okna - dle specifikace v PD - SP/02</t>
  </si>
  <si>
    <t>999</t>
  </si>
  <si>
    <t>799-SP-03</t>
  </si>
  <si>
    <t>Renovace světlíku nade dveřmi - dle specifikace v PD - SP/03</t>
  </si>
  <si>
    <t>dle navrhovaných úprav a všech požadavků v tabulce štukových výrobků - SP/03 2 =2.000 [A] 
Celkem 2=2.000 [B]</t>
  </si>
  <si>
    <t>Renovace světlíku nade dveřmi - dle specifikace v PD - SP/03Renovace světlíku nade dveřmi - dle specifikace v PD - SP/03  
Renovace světlíku nade dveřmi - dle specifikace v PD - SP/03  
Renovace světlíku nade dveřmi - dle specifikace v PD - SP/03  
Renovace světlíku nade dveřmi - dle specifikace v PD - SP/03</t>
  </si>
  <si>
    <t>1000</t>
  </si>
  <si>
    <t>799-SP-04</t>
  </si>
  <si>
    <t>Renovace mascaronu - dle specifikace v PD - SP/04</t>
  </si>
  <si>
    <t>dle navrhovaných úprav a všech požadavků v tabulce štukových výrobků - SP/04 8 =8.000 [A] 
Celkem 8=8.000 [B]</t>
  </si>
  <si>
    <t>Renovace mascaronu - dle specifikace v PD - SP/04Renovace mascaronu - dle specifikace v PD - SP/04  
Renovace mascaronu - dle specifikace v PD - SP/04  
Renovace mascaronu - dle specifikace v PD - SP/04  
Renovace mascaronu - dle specifikace v PD - SP/04</t>
  </si>
  <si>
    <t>1001</t>
  </si>
  <si>
    <t>799-SP-05</t>
  </si>
  <si>
    <t>Renovace rámování dveří a arkád - dle specifikace v PD - SP/05</t>
  </si>
  <si>
    <t>dle navrhovaných úprav a všech požadavků v tabulce štukových výrobků - SP/05 12 =12.000 [A] 
Celkem 12=12.000 [B]</t>
  </si>
  <si>
    <t>Renovace rámování dveří a arkád - dle specifikace v PD - SP/05Renovace rámování dveří a arkád - dle specifikace v PD - SP/05  
Renovace rámování dveří a arkád - dle specifikace v PD - SP/05  
Renovace rámování dveří a arkád - dle specifikace v PD - SP/05  
Renovace rámování dveří a arkád - dle specifikace v PD - SP/05</t>
  </si>
  <si>
    <t>1002</t>
  </si>
  <si>
    <t>799-SP-06</t>
  </si>
  <si>
    <t>Renovace štukové výzdoby, střapců - dle specifikace v PD - SP/06</t>
  </si>
  <si>
    <t>dle navrhovaných úprav a všech požadavků v tabulce štukových výrobků - SP/06 10 =10.000 [A] 
Celkem 10=10.000 [B]</t>
  </si>
  <si>
    <t>Renovace štukové výzdoby, střapců - dle specifikace v PD - SP/06Renovace štukové výzdoby, střapců - dle specifikace v PD - SP/06  
Renovace štukové výzdoby, střapců - dle specifikace v PD - SP/06  
Renovace štukové výzdoby, střapců - dle specifikace v PD - SP/06  
Renovace štukové výzdoby, střapců - dle specifikace v PD - SP/06</t>
  </si>
  <si>
    <t>1003</t>
  </si>
  <si>
    <t>799-SP-07</t>
  </si>
  <si>
    <t>Renovace dekoru klenebních pásů - dle specifikace v PD - SP/07</t>
  </si>
  <si>
    <t>dle navrhovaných úprav a všech požadavků v tabulce štukových výrobků - SP/07 2 =2.000 [A] 
Celkem 2=2.000 [B]</t>
  </si>
  <si>
    <t>Renovace dekoru klenebních pásů - dle specifikace v PD - SP/07Renovace dekoru klenebních pásů - dle specifikace v PD - SP/07  
Renovace dekoru klenebních pásů - dle specifikace v PD - SP/07  
Renovace dekoru klenebních pásů - dle specifikace v PD - SP/07  
Renovace dekoru klenebních pásů - dle specifikace v PD - SP/07</t>
  </si>
  <si>
    <t>1004</t>
  </si>
  <si>
    <t>799-SP-08</t>
  </si>
  <si>
    <t>Renovace pendativu klenby - dle specifikace v PD - SP/08</t>
  </si>
  <si>
    <t>dle navrhovaných úprav a všech požadavků v tabulce štukových výrobků - SP/08 8 =8.000 [A] 
Celkem 8=8.000 [B]</t>
  </si>
  <si>
    <t>Renovace pendativu klenby - dle specifikace v PD - SP/08Renovace pendativu klenby - dle specifikace v PD - SP/08  
Renovace pendativu klenby - dle specifikace v PD - SP/08  
Renovace pendativu klenby - dle specifikace v PD - SP/08  
Renovace pendativu klenby - dle specifikace v PD - SP/08</t>
  </si>
  <si>
    <t>1005</t>
  </si>
  <si>
    <t>799-SP-09</t>
  </si>
  <si>
    <t>Renovace štukového dekoru stěn předsíně - dle specifikace v PD - SP/09</t>
  </si>
  <si>
    <t>dle navrhovaných úprav a všech požadavků v tabulce štukových výrobků - SP/09 4 =4.000 [A] 
Celkem 4=4.000 [B]</t>
  </si>
  <si>
    <t>Renovace štukového dekoru stěn předsíně - dle specifikace v PD - SP/09Renovace štukového dekoru stěn předsíně - dle specifikace v PD - SP/09  
Renovace štukového dekoru stěn předsíně - dle specifikace v PD - SP/09  
Renovace štukového dekoru stěn předsíně - dle specifikace v PD - SP/09  
Renovace štukového dekoru stěn předsíně - dle specifikace v PD - SP/09</t>
  </si>
  <si>
    <t>1006</t>
  </si>
  <si>
    <t>799-SP-10</t>
  </si>
  <si>
    <t>Renovace dekoru klenebních pásů - dle specifikace v PD - SP/10</t>
  </si>
  <si>
    <t>dle navrhovaných úprav a všech požadavků v tabulce štukových výrobků - SP/10 1 =1.000 [A] 
Celkem 1=1.000 [B]</t>
  </si>
  <si>
    <t>Renovace dekoru klenebních pásů - dle specifikace v PD - SP/10Renovace dekoru klenebních pásů - dle specifikace v PD - SP/10  
Renovace dekoru klenebních pásů - dle specifikace v PD - SP/10  
Renovace dekoru klenebních pásů - dle specifikace v PD - SP/10  
Renovace dekoru klenebních pásů - dle specifikace v PD - SP/10</t>
  </si>
  <si>
    <t>1007</t>
  </si>
  <si>
    <t>799-SP-1032c</t>
  </si>
  <si>
    <t>Rekonstrukce výmalby stěn a kleneb včetně zlacení prvků plátkovým zlatem v místnosti 1.032c</t>
  </si>
  <si>
    <t>chodba 1.032c 346.33*1.2+(7-1.6)*47.76*2 =931.404 [A] 
Celkem 931.404=931.404 [B]</t>
  </si>
  <si>
    <t>Rekonstrukce výmalby stěn a kleneb včetně zlacení prvků plátkovým zlatem v místnosti 1.032cRekonstrukce výmalby stěn a kleneb včetně zlacení prvků plátkovým zlatem v místnosti 1.032c  
Rekonstrukce výmalby stěn a kleneb včetně zlacení prvků plátkovým zlatem v místnosti 1.032c  
Rekonstrukce výmalby stěn a kleneb včetně zlacení prvků plátkovým zlatem v místnosti 1.032c  
Rekonstrukce výmalby stěn a kleneb včetně zlacení prvků plátkovým zlatem v místnosti 1.032c</t>
  </si>
  <si>
    <t>1008</t>
  </si>
  <si>
    <t>799-SP-1060</t>
  </si>
  <si>
    <t>Rekonstrukce výmalby stěn a kleneb včetně zlacení prvků plátkovým zlatem v místnosti 1.060</t>
  </si>
  <si>
    <t>příjezdová hala 860 =860.000 [A] 
Celkem 860=860.000 [B]</t>
  </si>
  <si>
    <t>Rekonstrukce výmalby stěn a kleneb včetně zlacení prvků plátkovým zlatem v místnosti 1.060Rekonstrukce výmalby stěn a kleneb včetně zlacení prvků plátkovým zlatem v místnosti 1.060  
Rekonstrukce výmalby stěn a kleneb včetně zlacení prvků plátkovým zlatem v místnosti 1.060  
Rekonstrukce výmalby stěn a kleneb včetně zlacení prvků plátkovým zlatem v místnosti 1.060  
Rekonstrukce výmalby stěn a kleneb včetně zlacení prvků plátkovým zlatem v místnosti 1.060</t>
  </si>
  <si>
    <t>1009</t>
  </si>
  <si>
    <t>799-SP-1080</t>
  </si>
  <si>
    <t>Retuše výmalby stěn a kleneb včetně zlacení prvků plátkovým zlatem v místnosti 1.080a,b,c</t>
  </si>
  <si>
    <t>chodba 1.080a,b,c - 30% ((32.71+51.45+31.92)*1.2+320)*0.3 =137.789 [A] 
Celkem 137.789=137.789 [B]</t>
  </si>
  <si>
    <t>Retuše výmalby stěn a kleneb včetně zlacení prvků plátkovým zlatem v místnosti 1.080a,b,cRetuše výmalby stěn a kleneb včetně zlacení prvků plátkovým zlatem v místnosti 1.080a,b,c  
Retuše výmalby stěn a kleneb včetně zlacení prvků plátkovým zlatem v místnosti 1.080a,b,c  
Retuše výmalby stěn a kleneb včetně zlacení prvků plátkovým zlatem v místnosti 1.080a,b,c  
Retuše výmalby stěn a kleneb včetně zlacení prvků plátkovým zlatem v místnosti 1.080a,b,c</t>
  </si>
  <si>
    <t>1010</t>
  </si>
  <si>
    <t>799-SP-10812</t>
  </si>
  <si>
    <t>Retuše výmalby stěn a kleneb včetně zlacení prvků plátkovým zlatem v místnostech 1.081 a 1.082</t>
  </si>
  <si>
    <t>salonky 1.081 a 1.082 - 30% (82.09*1.2+52.08+450)*0.3 =180.176 [A] 
Celkem 180.176=180.176 [B]</t>
  </si>
  <si>
    <t>Retuše výmalby stěn a kleneb včetně zlacení prvků plátkovým zlatem v místnostech 1.081 a 1.082Retuše výmalby stěn a kleneb včetně zlacení prvků plátkovým zlatem v místnostech 1.081 a 1.082  
Retuše výmalby stěn a kleneb včetně zlacení prvků plátkovým zlatem v místnostech 1.081 a 1.082  
Retuše výmalby stěn a kleneb včetně zlacení prvků plátkovým zlatem v místnostech 1.081 a 1.082  
Retuše výmalby stěn a kleneb včetně zlacení prvků plátkovým zlatem v místnostech 1.081 a 1.082</t>
  </si>
  <si>
    <t>1011</t>
  </si>
  <si>
    <t>799-SP-11</t>
  </si>
  <si>
    <t>Renovace dekoru klenebních pásů - dle specifikace v PD - SP/11</t>
  </si>
  <si>
    <t>dle navrhovaných úprav a všech požadavků v tabulce štukových výrobků - SP/11 1 =1.000 [A] 
Celkem 1=1.000 [B]</t>
  </si>
  <si>
    <t>Renovace dekoru klenebních pásů - dle specifikace v PD - SP/11Renovace dekoru klenebních pásů - dle specifikace v PD - SP/11  
Renovace dekoru klenebních pásů - dle specifikace v PD - SP/11  
Renovace dekoru klenebních pásů - dle specifikace v PD - SP/11  
Renovace dekoru klenebních pásů - dle specifikace v PD - SP/11</t>
  </si>
  <si>
    <t>1012</t>
  </si>
  <si>
    <t>799-SP-12</t>
  </si>
  <si>
    <t>Renovace fabionu - dle specifikace v PD - SP/12</t>
  </si>
  <si>
    <t>dle navrhovaných úprav a všech požadavků v tabulce štukových výrobků - SP/12 1 =1.000 [A] 
Celkem 1=1.000 [B]</t>
  </si>
  <si>
    <t>Renovace fabionu - dle specifikace v PD - SP/12Renovace fabionu - dle specifikace v PD - SP/12  
Renovace fabionu - dle specifikace v PD - SP/12  
Renovace fabionu - dle specifikace v PD - SP/12  
Renovace fabionu - dle specifikace v PD - SP/12</t>
  </si>
  <si>
    <t>1013</t>
  </si>
  <si>
    <t>799-SP-13</t>
  </si>
  <si>
    <t>Renovace štukové výzdoby stěn - dle specifikace v PD - SP/13</t>
  </si>
  <si>
    <t>dle navrhovaných úprav a všech požadavků v tabulce štukových výrobků - SP/13 4 =4.000 [A] 
Celkem 4=4.000 [B]</t>
  </si>
  <si>
    <t>Renovace štukové výzdoby stěn - dle specifikace v PD - SP/13Renovace štukové výzdoby stěn - dle specifikace v PD - SP/13  
Renovace štukové výzdoby stěn - dle specifikace v PD - SP/13  
Renovace štukové výzdoby stěn - dle specifikace v PD - SP/13  
Renovace štukové výzdoby stěn - dle specifikace v PD - SP/13</t>
  </si>
  <si>
    <t>1014</t>
  </si>
  <si>
    <t>799-SP-14</t>
  </si>
  <si>
    <t>Renovace putti - dle specifikace v PD - SP/14</t>
  </si>
  <si>
    <t>dle navrhovaných úprav a všech požadavků v tabulce štukových výrobků - SP/14 4 =4.000 [A] 
Celkem 4=4.000 [B]</t>
  </si>
  <si>
    <t>Renovace putti - dle specifikace v PD - SP/14Renovace putti - dle specifikace v PD - SP/14  
Renovace putti - dle specifikace v PD - SP/14  
Renovace putti - dle specifikace v PD - SP/14  
Renovace putti - dle specifikace v PD - SP/14</t>
  </si>
  <si>
    <t>1015</t>
  </si>
  <si>
    <t>799-SP-15</t>
  </si>
  <si>
    <t>Renovace římsy - dle specifikace v PD - SP/15</t>
  </si>
  <si>
    <t>dle navrhovaných úprav a všech požadavků v tabulce štukových výrobků - SP/15 1 =1.000 [A] 
Celkem 1=1.000 [B]</t>
  </si>
  <si>
    <t>Renovace římsy - dle specifikace v PD - SP/15Renovace římsy - dle specifikace v PD - SP/15  
Renovace římsy - dle specifikace v PD - SP/15  
Renovace římsy - dle specifikace v PD - SP/15  
Renovace římsy - dle specifikace v PD - SP/15</t>
  </si>
  <si>
    <t>1016</t>
  </si>
  <si>
    <t>799-SP-16</t>
  </si>
  <si>
    <t>Renovace štukové výzdoby lunet - dle specifikace v PD - SP/16</t>
  </si>
  <si>
    <t>dle navrhovaných úprav a všech požadavků v tabulce štukových výrobků - SP/16 4 =4.000 [A] 
Celkem 4=4.000 [B]</t>
  </si>
  <si>
    <t>Renovace štukové výzdoby lunet - dle specifikace v PD - SP/16Renovace štukové výzdoby lunet - dle specifikace v PD - SP/16  
Renovace štukové výzdoby lunet - dle specifikace v PD - SP/16  
Renovace štukové výzdoby lunet - dle specifikace v PD - SP/16  
Renovace štukové výzdoby lunet - dle specifikace v PD - SP/16</t>
  </si>
  <si>
    <t>1017</t>
  </si>
  <si>
    <t>799-SP-17</t>
  </si>
  <si>
    <t>Renovace šambrány výklenků pod lunetami - dle specifikace v PD - SP/17</t>
  </si>
  <si>
    <t>dle navrhovaných úprav a všech požadavků v tabulce štukových výrobků - SP/17 2 =2.000 [A] 
Celkem 2=2.000 [B]</t>
  </si>
  <si>
    <t>Renovace šambrány výklenků pod lunetami - dle specifikace v PD - SP/17Renovace šambrány výklenků pod lunetami - dle specifikace v PD - SP/17  
Renovace šambrány výklenků pod lunetami - dle specifikace v PD - SP/17  
Renovace šambrány výklenků pod lunetami - dle specifikace v PD - SP/17  
Renovace šambrány výklenků pod lunetami - dle specifikace v PD - SP/17</t>
  </si>
  <si>
    <t>1018</t>
  </si>
  <si>
    <t>799-SP-18</t>
  </si>
  <si>
    <t>Renovace reliéfu v poli klenby - dle specifikace v PD - SP/18</t>
  </si>
  <si>
    <t>dle navrhovaných úprav a všech požadavků v tabulce štukových výrobků - SP/18 2 =2.000 [A] 
Celkem 2=2.000 [B]</t>
  </si>
  <si>
    <t>Renovace reliéfu v poli klenby - dle specifikace v PD - SP/18Renovace reliéfu v poli klenby - dle specifikace v PD - SP/18  
Renovace reliéfu v poli klenby - dle specifikace v PD - SP/18  
Renovace reliéfu v poli klenby - dle specifikace v PD - SP/18  
Renovace reliéfu v poli klenby - dle specifikace v PD - SP/18</t>
  </si>
  <si>
    <t>1019</t>
  </si>
  <si>
    <t>799-SP-19</t>
  </si>
  <si>
    <t>Renovace reliéfu v poli klenby - dle specifikace v PD - SP/19</t>
  </si>
  <si>
    <t>dle navrhovaných úprav a všech požadavků v tabulce štukových výrobků - SP/19 2 =2.000 [A] 
Celkem 2=2.000 [B]</t>
  </si>
  <si>
    <t>Renovace reliéfu v poli klenby - dle specifikace v PD - SP/19Renovace reliéfu v poli klenby - dle specifikace v PD - SP/19  
Renovace reliéfu v poli klenby - dle specifikace v PD - SP/19  
Renovace reliéfu v poli klenby - dle specifikace v PD - SP/19  
Renovace reliéfu v poli klenby - dle specifikace v PD - SP/19</t>
  </si>
  <si>
    <t>1020</t>
  </si>
  <si>
    <t>799-SP-20</t>
  </si>
  <si>
    <t>Renovace reliéfu ptáčků - dle specifikace v PD - SP/20</t>
  </si>
  <si>
    <t>dle navrhovaných úprav a všech požadavků v tabulce štukových výrobků - SP/20 2 =2.000 [A] 
Celkem 2=2.000 [B]</t>
  </si>
  <si>
    <t>Renovace reliéfu ptáčků - dle specifikace v PD - SP/20Renovace reliéfu ptáčků - dle specifikace v PD - SP/20  
Renovace reliéfu ptáčků - dle specifikace v PD - SP/20  
Renovace reliéfu ptáčků - dle specifikace v PD - SP/20  
Renovace reliéfu ptáčků - dle specifikace v PD - SP/20</t>
  </si>
  <si>
    <t>1021</t>
  </si>
  <si>
    <t>799-SP-21</t>
  </si>
  <si>
    <t>Renovace stropu - dle specifikace v PD - SP/21</t>
  </si>
  <si>
    <t>dle navrhovaných úprav a všech požadavků v tabulce štukových výrobků - SP/21 1 =1.000 [A] 
Celkem 1=1.000 [B]</t>
  </si>
  <si>
    <t>Renovace stropu - dle specifikace v PD - SP/21Renovace stropu - dle specifikace v PD - SP/21  
Renovace stropu - dle specifikace v PD - SP/21  
Renovace stropu - dle specifikace v PD - SP/21  
Renovace stropu - dle specifikace v PD - SP/21</t>
  </si>
  <si>
    <t>1022</t>
  </si>
  <si>
    <t>799-SP-22</t>
  </si>
  <si>
    <t>Renovace klenebních čel a valené klenby - dle specifikace v PD - SP/22</t>
  </si>
  <si>
    <t>dle navrhovaných úprav a všech požadavků v tabulce štukových výrobků - SP/22 2 =2.000 [A] 
Celkem 2=2.000 [B]</t>
  </si>
  <si>
    <t>Renovace klenebních čel a valené klenby - dle specifikace v PD - SP/22Renovace klenebních čel a valené klenby - dle specifikace v PD - SP/22  
Renovace klenebních čel a valené klenby - dle specifikace v PD - SP/22  
Renovace klenebních čel a valené klenby - dle specifikace v PD - SP/22  
Renovace klenebních čel a valené klenby - dle specifikace v PD - SP/22</t>
  </si>
  <si>
    <t>1023</t>
  </si>
  <si>
    <t>799-SP-23</t>
  </si>
  <si>
    <t>Renovace stropu s klenebnými pásy - dle specifikace v PD - SP/23</t>
  </si>
  <si>
    <t>dle navrhovaných úprav a všech požadavků v tabulce štukových výrobků - SP/23 1 =1.000 [A] 
Celkem 1=1.000 [B]</t>
  </si>
  <si>
    <t>Renovace stropu s klenebnými pásy - dle specifikace v PD - SP/23Renovace stropu s klenebnými pásy - dle specifikace v PD - SP/23  
Renovace stropu s klenebnými pásy - dle specifikace v PD - SP/23  
Renovace stropu s klenebnými pásy - dle specifikace v PD - SP/23  
Renovace stropu s klenebnými pásy - dle specifikace v PD - SP/23</t>
  </si>
  <si>
    <t>1024</t>
  </si>
  <si>
    <t>799-SP-24</t>
  </si>
  <si>
    <t>Renovace maskaronu - dle specifikace v PD - SP/24</t>
  </si>
  <si>
    <t>dle navrhovaných úprav a všech požadavků v tabulce štukových výrobků - SP/24 2 =2.000 [A] 
Celkem 2=2.000 [B]</t>
  </si>
  <si>
    <t>Renovace maskaronu - dle specifikace v PD - SP/24Renovace maskaronu - dle specifikace v PD - SP/24  
Renovace maskaronu - dle specifikace v PD - SP/24  
Renovace maskaronu - dle specifikace v PD - SP/24  
Renovace maskaronu - dle specifikace v PD - SP/24</t>
  </si>
  <si>
    <t>1025</t>
  </si>
  <si>
    <t>799-SP-25</t>
  </si>
  <si>
    <t>Renovace maskaronu aedificatum - dle specifikace v PD - SP/25</t>
  </si>
  <si>
    <t>dle navrhovaných úprav a všech požadavků v tabulce štukových výrobků - SP/25 1 =1.000 [A] 
Celkem 1=1.000 [B]</t>
  </si>
  <si>
    <t>Renovace maskaronu aedificatum - dle specifikace v PD - SP/25Renovace maskaronu aedificatum - dle specifikace v PD - SP/25  
Renovace maskaronu aedificatum - dle specifikace v PD - SP/25  
Renovace maskaronu aedificatum - dle specifikace v PD - SP/25  
Renovace maskaronu aedificatum - dle specifikace v PD - SP/25</t>
  </si>
  <si>
    <t>1026</t>
  </si>
  <si>
    <t>799-SP-26</t>
  </si>
  <si>
    <t>Renovace znaku Prahy s plastikami - dle specifikace v PD - SP/26</t>
  </si>
  <si>
    <t>dle navrhovaných úprav a všech požadavků v tabulce štukových výrobků - SP/26 1 =1.000 [A] 
Celkem 1=1.000 [B]</t>
  </si>
  <si>
    <t>Renovace znaku Prahy s plastikami - dle specifikace v PD - SP/26Renovace znaku Prahy s plastikami - dle specifikace v PD - SP/26  
Renovace znaku Prahy s plastikami - dle specifikace v PD - SP/26  
Renovace znaku Prahy s plastikami - dle specifikace v PD - SP/26  
Renovace znaku Prahy s plastikami - dle specifikace v PD - SP/26</t>
  </si>
  <si>
    <t>1027</t>
  </si>
  <si>
    <t>799-SP-27</t>
  </si>
  <si>
    <t>Renovace mascaronu s nápisem - dle specifikace v PD - SP/27</t>
  </si>
  <si>
    <t>dle navrhovaných úprav a všech požadavků v tabulce štukových výrobků - SP/27 1 =1.000 [A] 
Celkem 1=1.000 [B]</t>
  </si>
  <si>
    <t>Renovace mascaronu s nápisem - dle specifikace v PD - SP/27Renovace mascaronu s nápisem - dle specifikace v PD - SP/27  
Renovace mascaronu s nápisem - dle specifikace v PD - SP/27  
Renovace mascaronu s nápisem - dle specifikace v PD - SP/27  
Renovace mascaronu s nápisem - dle specifikace v PD - SP/27</t>
  </si>
  <si>
    <t>1028</t>
  </si>
  <si>
    <t>799-SP-28</t>
  </si>
  <si>
    <t>Renovace mascaronu nad okny - dle specifikace v PD - SP/28</t>
  </si>
  <si>
    <t>dle navrhovaných úprav a všech požadavků v tabulce štukových výrobků - SP/28 3 =3.000 [A] 
Celkem 3=3.000 [B]</t>
  </si>
  <si>
    <t>Renovace mascaronu nad okny - dle specifikace v PD - SP/28Renovace mascaronu nad okny - dle specifikace v PD - SP/28  
Renovace mascaronu nad okny - dle specifikace v PD - SP/28  
Renovace mascaronu nad okny - dle specifikace v PD - SP/28  
Renovace mascaronu nad okny - dle specifikace v PD - SP/28</t>
  </si>
  <si>
    <t>1029</t>
  </si>
  <si>
    <t>799-SP-29</t>
  </si>
  <si>
    <t>Renovace mascaronu - dle specifikace v PD - SP/29</t>
  </si>
  <si>
    <t>dle navrhovaných úprav a všech požadavků v tabulce štukových výrobků - SP/29 2 =2.000 [A] 
Celkem 2=2.000 [B]</t>
  </si>
  <si>
    <t>Renovace mascaronu - dle specifikace v PD - SP/29Renovace mascaronu - dle specifikace v PD - SP/29  
Renovace mascaronu - dle specifikace v PD - SP/29  
Renovace mascaronu - dle specifikace v PD - SP/29  
Renovace mascaronu - dle specifikace v PD - SP/29</t>
  </si>
  <si>
    <t>1030</t>
  </si>
  <si>
    <t>799-SP-30</t>
  </si>
  <si>
    <t>Restaurování štukové výzdoby atria - dle specifikace v PD - SP/30</t>
  </si>
  <si>
    <t>dle navrhovaných úprav a všech požadavků v tabulce štukových výrobků - SP/30 2*15.5*7+2*15.5*6.5+2*19.5*8.3+2*19.5*6.3 =987.900 [A] 
Celkem 987.9=987.900 [B]</t>
  </si>
  <si>
    <t>Restaurování štukové výzdoby atria - dle specifikace v PD - SP/30Restaurování štukové výzdoby atria - dle specifikace v PD - SP/30  
Restaurování štukové výzdoby atria - dle specifikace v PD - SP/30  
Restaurování štukové výzdoby atria - dle specifikace v PD - SP/30  
Restaurování štukové výzdoby atria - dle specifikace v PD - SP/30</t>
  </si>
  <si>
    <t>1031</t>
  </si>
  <si>
    <t>799-SP-31</t>
  </si>
  <si>
    <t>Renovace štukové výzdoby příjezdové haly- dle specifikace v PD - SP/31</t>
  </si>
  <si>
    <t>dle navrhovaných úprav a všech požadavků v tabulce štukových výrobků - SP/31 2*20 =40.000 [A] 
Celkem 40=40.000 [B]</t>
  </si>
  <si>
    <t>Renovace štukové výzdoby příjezdové haly- dle specifikace v PD - SP/31Renovace štukové výzdoby příjezdové haly- dle specifikace v PD - SP/31  
Renovace štukové výzdoby příjezdové haly- dle specifikace v PD - SP/31  
Renovace štukové výzdoby příjezdové haly- dle specifikace v PD - SP/31  
Renovace štukové výzdoby příjezdové haly- dle specifikace v PD - SP/31</t>
  </si>
  <si>
    <t>1032</t>
  </si>
  <si>
    <t>799-SP-32</t>
  </si>
  <si>
    <t>Renovace štukové výzdoby příjezdové haly - dle specifikace v PD - SP/32</t>
  </si>
  <si>
    <t>dle navrhovaných úprav a všech požadavků v tabulce štukových výrobků - SP/32 14 =14.000 [A] 
Celkem 14=14.000 [B]</t>
  </si>
  <si>
    <t>Renovace štukové výzdoby příjezdové haly - dle specifikace v PD - SP/32Renovace štukové výzdoby příjezdové haly - dle specifikace v PD - SP/32  
Renovace štukové výzdoby příjezdové haly - dle specifikace v PD - SP/32  
Renovace štukové výzdoby příjezdové haly - dle specifikace v PD - SP/32  
Renovace štukové výzdoby příjezdové haly - dle specifikace v PD - SP/32</t>
  </si>
  <si>
    <t>1033</t>
  </si>
  <si>
    <t>799-SP-33</t>
  </si>
  <si>
    <t>Renovace štukové výzdoby příjezdové haly - dle specifikace v PD - SP/33</t>
  </si>
  <si>
    <t>dle navrhovaných úprav a všech požadavků v tabulce štukových výrobků - SP/33 16 =16.000 [A] 
Celkem 16=16.000 [B]</t>
  </si>
  <si>
    <t>Renovace štukové výzdoby příjezdové haly - dle specifikace v PD - SP/33Renovace štukové výzdoby příjezdové haly - dle specifikace v PD - SP/33  
Renovace štukové výzdoby příjezdové haly - dle specifikace v PD - SP/33  
Renovace štukové výzdoby příjezdové haly - dle specifikace v PD - SP/33  
Renovace štukové výzdoby příjezdové haly - dle specifikace v PD - SP/33</t>
  </si>
  <si>
    <t>1034</t>
  </si>
  <si>
    <t>799-SP-34</t>
  </si>
  <si>
    <t>Renovace štukové výzdoby příjezdové haly - dle specifikace v PD - SP/34</t>
  </si>
  <si>
    <t>dle navrhovaných úprav a všech požadavků v tabulce štukových výrobků - SP/34 12 =12.000 [A] 
Celkem 12=12.000 [B]</t>
  </si>
  <si>
    <t>Renovace štukové výzdoby příjezdové haly - dle specifikace v PD - SP/34Renovace štukové výzdoby příjezdové haly - dle specifikace v PD - SP/34  
Renovace štukové výzdoby příjezdové haly - dle specifikace v PD - SP/34  
Renovace štukové výzdoby příjezdové haly - dle specifikace v PD - SP/34  
Renovace štukové výzdoby příjezdové haly - dle specifikace v PD - SP/34</t>
  </si>
  <si>
    <t>799-VYT</t>
  </si>
  <si>
    <t>Výtahy</t>
  </si>
  <si>
    <t>1035</t>
  </si>
  <si>
    <t>799-VYT-01</t>
  </si>
  <si>
    <t>Výtah V.01 dle specifikace v PD - včetně vystrojení výtahové šachty</t>
  </si>
  <si>
    <t>dodávka a montáž výtahu V.01 - včetně vystrojení šachty 1 =1.000 [A] 
Celkem 1=1.000 [B]</t>
  </si>
  <si>
    <t>Výtah V.01 dle specifikace v PD - včetně vystrojení výtahové šachtyVýtah V.01 dle specifikace v PD - včetně vystrojení výtahové šachty  
Výtah V.01 dle specifikace v PD - včetně vystrojení výtahové šachty  
Výtah V.01 dle specifikace v PD - včetně vystrojení výtahové šachty  
Výtah V.01 dle specifikace v PD - včetně vystrojení výtahové šachty</t>
  </si>
  <si>
    <t>1036</t>
  </si>
  <si>
    <t>799-VYT-02</t>
  </si>
  <si>
    <t>Výtah V.02 dle specifikace v PD - včetně vystrojení výtahové šachty</t>
  </si>
  <si>
    <t>dodávka a montáž výtahu V.02 - včetně vystrojení šachty 1 =1.000 [A] 
Celkem 1=1.000 [B]</t>
  </si>
  <si>
    <t>Výtah V.02 dle specifikace v PD - včetně vystrojení výtahové šachtyVýtah V.02 dle specifikace v PD - včetně vystrojení výtahové šachty  
Výtah V.02 dle specifikace v PD - včetně vystrojení výtahové šachty  
Výtah V.02 dle specifikace v PD - včetně vystrojení výtahové šachty  
Výtah V.02 dle specifikace v PD - včetně vystrojení výtahové šachty</t>
  </si>
  <si>
    <t>1037</t>
  </si>
  <si>
    <t>799-VYT-03</t>
  </si>
  <si>
    <t>Výtah V.03 dle specifikace v PD - včetně vystrojení výtahové šachty</t>
  </si>
  <si>
    <t>dodávka a montáž výtahu V.03 - včetně vystrojení šachty 1 =1.000 [A] 
Celkem 1=1.000 [B]</t>
  </si>
  <si>
    <t>Výtah V.03 dle specifikace v PD - včetně vystrojení výtahové šachtyVýtah V.03 dle specifikace v PD - včetně vystrojení výtahové šachty  
Výtah V.03 dle specifikace v PD - včetně vystrojení výtahové šachty  
Výtah V.03 dle specifikace v PD - včetně vystrojení výtahové šachty  
Výtah V.03 dle specifikace v PD - včetně vystrojení výtahové šachty</t>
  </si>
  <si>
    <t>1038</t>
  </si>
  <si>
    <t>799-VYT-04</t>
  </si>
  <si>
    <t>Výtah V.04 dle specifikace v PD - včetně vystrojení výtahové šachty</t>
  </si>
  <si>
    <t>dodávka a montáž výtahu V.04 - včetně vystrojení šachty 1 =1.000 [A] 
Celkem 1=1.000 [B]</t>
  </si>
  <si>
    <t>Výtah V.04 dle specifikace v PD - včetně vystrojení výtahové šachtyVýtah V.04 dle specifikace v PD - včetně vystrojení výtahové šachty  
Výtah V.04 dle specifikace v PD - včetně vystrojení výtahové šachty  
Výtah V.04 dle specifikace v PD - včetně vystrojení výtahové šachty  
Výtah V.04 dle specifikace v PD - včetně vystrojení výtahové šachty</t>
  </si>
  <si>
    <t>1039</t>
  </si>
  <si>
    <t>799-VYT-05</t>
  </si>
  <si>
    <t>Výtah V.05 dle specifikace v PD - včetně vystrojení výtahové šachty</t>
  </si>
  <si>
    <t>dodávka a montáž výtahu V.05 - včetně vystrojení šachty 1 =1.000 [A] 
Celkem 1=1.000 [B]</t>
  </si>
  <si>
    <t>Výtah V.05 dle specifikace v PD - včetně vystrojení výtahové šachtyVýtah V.05 dle specifikace v PD - včetně vystrojení výtahové šachty  
Výtah V.05 dle specifikace v PD - včetně vystrojení výtahové šachty  
Výtah V.05 dle specifikace v PD - včetně vystrojení výtahové šachty  
Výtah V.05 dle specifikace v PD - včetně vystrojení výtahové šachty</t>
  </si>
  <si>
    <t>Ostatní konstrukce a práce, bourání</t>
  </si>
  <si>
    <t>1040</t>
  </si>
  <si>
    <t>919726122</t>
  </si>
  <si>
    <t>Geotextilie pro ochranu, separaci a filtraci netkaná měrná hm přes 200 do 300 g/m2</t>
  </si>
  <si>
    <t>''dle tabulky skladeb - podlahy - P/01' P01  
'''dle tabulky skladeb - podlahy - P/02' P02  
'''dle tabulky skladeb - podlahy - P/03' P03  
'''dle tabulky skladeb - podlahy - P/04' P04  
'''dle tabulky skladeb - podlahy - P/05' P05  
'''dle tabulky skladeb - podlahy - P/06a' P06a  
'''dle tabulky skladeb - podlahy - P/16' P16  
'''dle tabulky skladeb - podlahy - P/20' P20  
''Součet  
Celkem 644.2=644.200 [A]</t>
  </si>
  <si>
    <t>Geotextilie pro ochranu, separaci a filtraci netkaná měrná hm přes 200 do 300 g/m2Geotextilie netkaná pro ochranu, separaci nebo filtraci měrná hmotnost přes 200 do 300 g/m2  
https://podminky.urs.cz/item/CS_URS_2024_01/919726122  
Geotextilie netkaná pro ochranu, separaci nebo filtraci měrná hmotnost přes 200 do 300 g/m2  
https://podminky.urs.cz/item/CS_URS_2024_01/919726122  
Geotextilie netkaná pro ochranu, separaci nebo filtraci měrná hmotnost přes 200 do 300 g/m2  
https://podminky.urs.cz/item/CS_URS_2024_01/919726122  
Geotextilie netkaná pro ochranu, separaci nebo filtraci měrná hmotnost přes 200 do 300 g/m2  
https://podminky.urs.cz/item/CS_URS_2024_01/919726122</t>
  </si>
  <si>
    <t>1041</t>
  </si>
  <si>
    <t>919726123</t>
  </si>
  <si>
    <t>Geotextilie pro ochranu, separaci a filtraci netkaná měrná hm přes 300 do 500 g/m2</t>
  </si>
  <si>
    <t>''dle tabulky skladeb - podlahy - P/08' P08  
'''dle tabulky skladeb - podlahy - P/09' P09  
'''dle tabulky skladeb - podlahy - P/10' P10+P10sch  
'''dle tabulky skladeb - podlahy - P/12' P12  
'''dle tabulky skladeb - podlahy - P/13' P13  
'''dle tabulky skladeb - podlahy - P/14' P14  
'''dle tabulky skladeb - podlahy - P/15' P15  
'''dle tabulky skladeb - podlahy - P/18a' P18a  
'''dle tabulky skladeb - podlahy - P/22' P22  
'''dle tabulky skladeb - podlahy - P/23' P23  
'''dle tabulky skladeb - podlahy - P/24' P24  
'''dle tabulky skladeb - podlahy - P/25a' P25a  
'''dle tabulky skladeb - podlahy - P/26a' P26a  
'''dle tabulky skladeb - podlahy - P/27' P27  
'''dle tabulky skladeb - podlahy - P/29' P29  
'''dle tabulky skladeb - podlahy - P/30' P30  
'''dle tabulky skladeb - podlahy - P/31' P31  
'''dle tabulky skladeb - podlahy - P/32' P32  
'''dle tabulky skladeb - podlahy - P/33' P33  
'''dle tabulky skladeb - podlahy - P/34' P34  
'''dle tabulky skladeb - podlahy - P/35' P35  
'''dle tabulky skladeb - podlahy - P/36' P36  
'''dle tabulky skladeb - podlahy - P/37' P37  
'''dle tabulky skladeb - podlahy - P/38' P38  
'''dle tabulky skladeb - podlahy - P/39' P39  
'''dle tabulky skladeb - podlahy - P/41' P41  
'''dle tabulky skladeb - podlahy - P/42' P42  
'''dle tabulky skladeb - podlahy - P/43' P43  
'''dle tabulky skladeb - podlahy - P/44' P44  
'''dle tabulky skladeb - podlahy - P/45' P45  
'''dle tabulky skladeb - podlahy - P/46' P46  
'''dle tabulky skladeb - podlahy - P/47' P47  
'''dle tabulky skladeb - podlahy - P/48' P48  
'''dle tabulky skladeb - podlahy - P/49' P49  
'''dle tabulky skladeb - podlahy - P/50' P50  
'''dle tabulky skladeb - podlahy - P/51' P51  
'''dle tabulky skladeb - podlahy - P/54' P54  
''Součet  
Celkem 5786.05=5 786.050 [A]</t>
  </si>
  <si>
    <t>Geotextilie pro ochranu, separaci a filtraci netkaná měrná hm přes 300 do 500 g/m2Geotextilie netkaná pro ochranu, separaci nebo filtraci měrná hmotnost přes 300 do 500 g/m2  
https://podminky.urs.cz/item/CS_URS_2024_01/919726123  
Geotextilie netkaná pro ochranu, separaci nebo filtraci měrná hmotnost přes 300 do 500 g/m2  
https://podminky.urs.cz/item/CS_URS_2024_01/919726123  
Geotextilie netkaná pro ochranu, separaci nebo filtraci měrná hmotnost přes 300 do 500 g/m2  
https://podminky.urs.cz/item/CS_URS_2024_01/919726123  
Geotextilie netkaná pro ochranu, separaci nebo filtraci měrná hmotnost přes 300 do 500 g/m2  
https://podminky.urs.cz/item/CS_URS_2024_01/919726123</t>
  </si>
  <si>
    <t>1042</t>
  </si>
  <si>
    <t>941111122</t>
  </si>
  <si>
    <t>Montáž lešení řadového trubkového lehkého s podlahami zatížení do 200 kg/m2 š od 0,9 do 1,2 m v přes 10 do 25 m</t>
  </si>
  <si>
    <t>dle tabulky skladeb - stěny - S/13 - atria 19.23*(8.225*2+6.275*2) =557.670 [A] 
15.24*(6.97*2+6.595*2) =413.461 [B] 
''Součet  
Celkem 971.131=971.131 [C]</t>
  </si>
  <si>
    <t>Montáž lešení řadového trubkového lehkého s podlahami zatížení do 200 kg/m2 š od 0,9 do 1,2 m v přes 10 do 25 mMontáž lešení řadového trubkového lehkého pracovního s podlahami s provozním zatížením tř. 3 do 200 kg/m2 šířky tř. W09 od 0,9 do 1,2 m, výšky přes 10 do 25 m  
https://podminky.urs.cz/item/CS_URS_2024_01/941111122  
Montáž lešení řadového trubkového lehkého pracovního s podlahami s provozním zatížením tř. 3 do 200 kg/m2 šířky tř. W09 od 0,9 do 1,2 m, výšky přes 10 do 25 m  
https://podminky.urs.cz/item/CS_URS_2024_01/941111122  
Montáž lešení řadového trubkového lehkého pracovního s podlahami s provozním zatížením tř. 3 do 200 kg/m2 šířky tř. W09 od 0,9 do 1,2 m, výšky přes 10 do 25 m  
https://podminky.urs.cz/item/CS_URS_2024_01/941111122  
Montáž lešení řadového trubkového lehkého pracovního s podlahami s provozním zatížením tř. 3 do 200 kg/m2 šířky tř. W09 od 0,9 do 1,2 m, výšky přes 10 do 25 m  
https://podminky.urs.cz/item/CS_URS_2024_01/941111122</t>
  </si>
  <si>
    <t>1043</t>
  </si>
  <si>
    <t>941111221</t>
  </si>
  <si>
    <t>Příplatek k lešení řadovému trubkovému lehkému s podlahami do 200 kg/m2 š od 0,9 do 1,2 m v 10 m za každý den použití</t>
  </si>
  <si>
    <t>'předpoklad realizace vnějších prací v atriích 50 dní  
''lešení*50  
Celkem 48556.55=48 556.550 [A]</t>
  </si>
  <si>
    <t>Příplatek k lešení řadovému trubkovému lehkému s podlahami do 200 kg/m2 š od 0,9 do 1,2 m v 10 m za každý den použitíLešení řadové trubkové lehké pracovní s podlahami s provozním zatížením tř. 3 do 200 kg/m2 šířky tř. W09 od 0,9 do 1,2 m, výšky výšky do 10 m příplatek k ceně za každý den použití  
https://podminky.urs.cz/item/CS_URS_2024_01/941111221  
Lešení řadové trubkové lehké pracovní s podlahami s provozním zatížením tř. 3 do 200 kg/m2 šířky tř. W09 od 0,9 do 1,2 m, výšky výšky do 10 m příplatek k ceně za každý den použití  
https://podminky.urs.cz/item/CS_URS_2024_01/941111221  
Lešení řadové trubkové lehké pracovní s podlahami s provozním zatížením tř. 3 do 200 kg/m2 šířky tř. W09 od 0,9 do 1,2 m, výšky výšky do 10 m příplatek k ceně za každý den použití  
https://podminky.urs.cz/item/CS_URS_2024_01/941111221  
Lešení řadové trubkové lehké pracovní s podlahami s provozním zatížením tř. 3 do 200 kg/m2 šířky tř. W09 od 0,9 do 1,2 m, výšky výšky do 10 m příplatek k ceně za každý den použití  
https://podminky.urs.cz/item/CS_URS_2024_01/941111221</t>
  </si>
  <si>
    <t>1044</t>
  </si>
  <si>
    <t>941111822</t>
  </si>
  <si>
    <t>Demontáž lešení řadového trubkového lehkého s podlahami zatížení do 200 kg/m2 š od 0,9 do 1,2 m v přes 10 do 25 m</t>
  </si>
  <si>
    <t>'lešení  
Celkem 971.131=971.131 [A]</t>
  </si>
  <si>
    <t>Demontáž lešení řadového trubkového lehkého s podlahami zatížení do 200 kg/m2 š od 0,9 do 1,2 m v přes 10 do 25 mDemontáž lešení řadového trubkového lehkého pracovního s podlahami s provozním zatížením tř. 3 do 200 kg/m2 šířky tř. W09 od 0,9 do 1,2 m, výšky přes 10 do 25 m  
https://podminky.urs.cz/item/CS_URS_2024_01/941111822  
Demontáž lešení řadového trubkového lehkého pracovního s podlahami s provozním zatížením tř. 3 do 200 kg/m2 šířky tř. W09 od 0,9 do 1,2 m, výšky přes 10 do 25 m  
https://podminky.urs.cz/item/CS_URS_2024_01/941111822  
Demontáž lešení řadového trubkového lehkého pracovního s podlahami s provozním zatížením tř. 3 do 200 kg/m2 šířky tř. W09 od 0,9 do 1,2 m, výšky přes 10 do 25 m  
https://podminky.urs.cz/item/CS_URS_2024_01/941111822  
Demontáž lešení řadového trubkového lehkého pracovního s podlahami s provozním zatížením tř. 3 do 200 kg/m2 šířky tř. W09 od 0,9 do 1,2 m, výšky přes 10 do 25 m  
https://podminky.urs.cz/item/CS_URS_2024_01/941111822</t>
  </si>
  <si>
    <t>1045</t>
  </si>
  <si>
    <t>943121111</t>
  </si>
  <si>
    <t>Montáž lešení prostorového trubkového těžkého bez podlah zatížení přes 200 do 300 kg/m2 v do 20 m</t>
  </si>
  <si>
    <t>'Pomocné lešení ve všech místnostech průměrně do výšky 3 m  
''P01+P03+P04+P05+P06+P06a+P07+P08+P09+P10+P11+P12+P13+P14+P15+P17+P18+P18a+P19+P20+P21+P22+P23+P24+P25+P26+P26a+P27+P28+P29+P30+P31+P32+P33+P34+P35+ 
''P37+P38+P39+P40+P41+P42+P43+P44+P45+P46+P47+P48+P49+P50+P51+P52+P53+P55  
''Mezisoučet  
''leseniprost*3  
Celkem 23760.39=23 760.390 [A]</t>
  </si>
  <si>
    <t>Montáž lešení prostorového trubkového těžkého bez podlah zatížení přes 200 do 300 kg/m2 v do 20 mLešení prostorové trubkové těžké pracovní nebo podpěrné bez podlah s provozním zatížením tř. 4 přes 200 do 300 kg/m2 výšky do 20 m montáž  
https://podminky.urs.cz/item/CS_URS_2024_01/943121111  
Lešení prostorové trubkové těžké pracovní nebo podpěrné bez podlah s provozním zatížením tř. 4 přes 200 do 300 kg/m2 výšky do 20 m montáž  
https://podminky.urs.cz/item/CS_URS_2024_01/943121111  
Lešení prostorové trubkové těžké pracovní nebo podpěrné bez podlah s provozním zatížením tř. 4 přes 200 do 300 kg/m2 výšky do 20 m montáž  
https://podminky.urs.cz/item/CS_URS_2024_01/943121111  
Lešení prostorové trubkové těžké pracovní nebo podpěrné bez podlah s provozním zatížením tř. 4 přes 200 do 300 kg/m2 výšky do 20 m montáž  
https://podminky.urs.cz/item/CS_URS_2024_01/943121111</t>
  </si>
  <si>
    <t>1046</t>
  </si>
  <si>
    <t>943121211</t>
  </si>
  <si>
    <t>Příplatek k lešení prostorovému trubkovému těžkému bez podlah přes 200 do 300 kg/m2 v 20 m za každý den použití</t>
  </si>
  <si>
    <t>'předpoklad realizace vnitřních prací dle TZ 24 měsíců  
''lešení*3*730  
Celkem 2126776.89=2 126 776.890 [A]</t>
  </si>
  <si>
    <t>Příplatek k lešení prostorovému trubkovému těžkému bez podlah přes 200 do 300 kg/m2 v 20 m za každý den použitíLešení prostorové trubkové těžké pracovní nebo podpěrné bez podlah s provozním zatížením tř. 4 přes 200 do 300 kg/m2 výšky do 20 m příplatek k ceně za každý den použití  
https://podminky.urs.cz/item/CS_URS_2024_01/943121211  
Lešení prostorové trubkové těžké pracovní nebo podpěrné bez podlah s provozním zatížením tř. 4 přes 200 do 300 kg/m2 výšky do 20 m příplatek k ceně za každý den použití  
https://podminky.urs.cz/item/CS_URS_2024_01/943121211  
Lešení prostorové trubkové těžké pracovní nebo podpěrné bez podlah s provozním zatížením tř. 4 přes 200 do 300 kg/m2 výšky do 20 m příplatek k ceně za každý den použití  
https://podminky.urs.cz/item/CS_URS_2024_01/943121211  
Lešení prostorové trubkové těžké pracovní nebo podpěrné bez podlah s provozním zatížením tř. 4 přes 200 do 300 kg/m2 výšky do 20 m příplatek k ceně za každý den použití  
https://podminky.urs.cz/item/CS_URS_2024_01/943121211</t>
  </si>
  <si>
    <t>1047</t>
  </si>
  <si>
    <t>943121811</t>
  </si>
  <si>
    <t>Demontáž lešení prostorového trubkového těžkého bez podlah zatížení tř. 4 přes 200 do 300 kg/m2 v do 20 m</t>
  </si>
  <si>
    <t>'leseniprost*3  
Celkem 23760.39=23 760.390 [A]</t>
  </si>
  <si>
    <t>Demontáž lešení prostorového trubkového těžkého bez podlah zatížení tř. 4 přes 200 do 300 kg/m2 v do 20 mLešení prostorové trubkové těžké pracovní nebo podpěrné bez podlah s provozním zatížením tř. 4 přes 200 do 300 kg/m2 výšky do 20 m demontáž  
https://podminky.urs.cz/item/CS_URS_2024_01/943121811  
Lešení prostorové trubkové těžké pracovní nebo podpěrné bez podlah s provozním zatížením tř. 4 přes 200 do 300 kg/m2 výšky do 20 m demontáž  
https://podminky.urs.cz/item/CS_URS_2024_01/943121811  
Lešení prostorové trubkové těžké pracovní nebo podpěrné bez podlah s provozním zatížením tř. 4 přes 200 do 300 kg/m2 výšky do 20 m demontáž  
https://podminky.urs.cz/item/CS_URS_2024_01/943121811  
Lešení prostorové trubkové těžké pracovní nebo podpěrné bez podlah s provozním zatížením tř. 4 přes 200 do 300 kg/m2 výšky do 20 m demontáž  
https://podminky.urs.cz/item/CS_URS_2024_01/943121811</t>
  </si>
  <si>
    <t>1048</t>
  </si>
  <si>
    <t>952902021</t>
  </si>
  <si>
    <t>Čištění budov zametení hladkých podlah</t>
  </si>
  <si>
    <t>Čištění budov zametení hladkých podlahČištění budov při provádění oprav a udržovacích prací podlah hladkých zametením  
https://podminky.urs.cz/item/CS_URS_2024_01/952902021  
Čištění budov při provádění oprav a udržovacích prací podlah hladkých zametením  
https://podminky.urs.cz/item/CS_URS_2024_01/952902021  
Čištění budov při provádění oprav a udržovacích prací podlah hladkých zametením  
https://podminky.urs.cz/item/CS_URS_2024_01/952902021  
Čištění budov při provádění oprav a udržovacích prací podlah hladkých zametením  
https://podminky.urs.cz/item/CS_URS_2024_01/952902021</t>
  </si>
  <si>
    <t>1049</t>
  </si>
  <si>
    <t>952902031</t>
  </si>
  <si>
    <t>Čištění budov omytí hladkých podlah</t>
  </si>
  <si>
    <t>Čištění budov omytí hladkých podlahČištění budov při provádění oprav a udržovacích prací podlah hladkých omytím  
https://podminky.urs.cz/item/CS_URS_2024_01/952902031  
Čištění budov při provádění oprav a udržovacích prací podlah hladkých omytím  
https://podminky.urs.cz/item/CS_URS_2024_01/952902031  
Čištění budov při provádění oprav a udržovacích prací podlah hladkých omytím  
https://podminky.urs.cz/item/CS_URS_2024_01/952902031  
Čištění budov při provádění oprav a udržovacích prací podlah hladkých omytím  
https://podminky.urs.cz/item/CS_URS_2024_01/952902031</t>
  </si>
  <si>
    <t>1050</t>
  </si>
  <si>
    <t>953941209</t>
  </si>
  <si>
    <t>Osazování kovových komínových dvířek</t>
  </si>
  <si>
    <t>montáž dvířek po repasi - dle tabulky zámečnických výrobků - Zi/26 80 =80.000 [A] 
Celkem 80=80.000 [B]</t>
  </si>
  <si>
    <t>Osazování kovových komínových dvířekOsazování drobných kovových předmětů se zalitím maltou cementovou, do vysekaných kapes nebo připravených otvorů komínových dvířek  
https://podminky.urs.cz/item/CS_URS_2024_01/953941209  
Osazování drobných kovových předmětů se zalitím maltou cementovou, do vysekaných kapes nebo připravených otvorů komínových dvířek  
https://podminky.urs.cz/item/CS_URS_2024_01/953941209  
Osazování drobných kovových předmětů se zalitím maltou cementovou, do vysekaných kapes nebo připravených otvorů komínových dvířek  
https://podminky.urs.cz/item/CS_URS_2024_01/953941209  
Osazování drobných kovových předmětů se zalitím maltou cementovou, do vysekaných kapes nebo připravených otvorů komínových dvířek  
https://podminky.urs.cz/item/CS_URS_2024_01/953941209</t>
  </si>
  <si>
    <t>1051</t>
  </si>
  <si>
    <t>961055111</t>
  </si>
  <si>
    <t>Bourání základů ze ŽB</t>
  </si>
  <si>
    <t>''dle tabulky skladeb - bouraných konstrukcí - SB/09' SB07*0,06  
'''dle tabulky skladeb - bouraných konstrukcí - SB/09' SB09*0,06  
''Součet  
Celkem 1.112=1.112 [A]</t>
  </si>
  <si>
    <t>Bourání základů ze ŽBBourání základů zbetonu železového  
https://podminky.urs.cz/item/CS_URS_2024_01/961055111  
Bourání základů zbetonu železového  
https://podminky.urs.cz/item/CS_URS_2024_01/961055111  
Bourání základů zbetonu železového  
https://podminky.urs.cz/item/CS_URS_2024_01/961055111  
Bourání základů zbetonu železového  
https://podminky.urs.cz/item/CS_URS_2024_01/961055111</t>
  </si>
  <si>
    <t>1052</t>
  </si>
  <si>
    <t>962025151</t>
  </si>
  <si>
    <t>Bourání pilířů kamenných</t>
  </si>
  <si>
    <t>1.-2.NP 6.28*3.14*0.39*0.39*6 =17.996 [A] 
Celkem 17.996=17.996 [B]</t>
  </si>
  <si>
    <t>Bourání pilířů kamennýchBourání zdiva nadzákladového kamenného na sucho pilířů kamenných průřezu do 0,36 m2  
https://podminky.urs.cz/item/CS_URS_2024_01/962025151  
Bourání zdiva nadzákladového kamenného na sucho pilířů kamenných průřezu do 0,36 m2  
https://podminky.urs.cz/item/CS_URS_2024_01/962025151  
Bourání zdiva nadzákladového kamenného na sucho pilířů kamenných průřezu do 0,36 m2  
https://podminky.urs.cz/item/CS_URS_2024_01/962025151  
Bourání zdiva nadzákladového kamenného na sucho pilířů kamenných průřezu do 0,36 m2  
https://podminky.urs.cz/item/CS_URS_2024_01/962025151</t>
  </si>
  <si>
    <t>1053</t>
  </si>
  <si>
    <t>962031132</t>
  </si>
  <si>
    <t>Bourání příček z cihel pálených na MVC tl do 100 mm</t>
  </si>
  <si>
    <t>1.PP 2.88*(2.09+1.325*2+0.08+2.425)-0.8*1.97*2+3*(1.775+2.525)-1*2*2+4.32*(2.42+2.66+2.43)-0.82*2 =57.417 [A] 
1.NP 3.1*5.185-0.8*1.97+2.5*1.475-0.8*1.97+2.05*(0.97+1-0.71)+2.14*(1.21+1.12+1.98)-0.6*1.97*2+3.68*4.695-0.68*0.61-0.9*1.97+3.65*1.55*2-0.6*1.97=51.274 [B] 
3.65*(0.79+1.27*2)-0.6*1.97*2 =9.791 [C] 
1.-2.NP 3.66*5.485-0.8*1.97+3.13*(2.135+2.45)-0.8*1.97+2.7*2.02 =36.728 [D] 
2.NP 3.67*1.32+3.61*0.805+1.695*4.02-0.8*1.97+3.63*2.09-0.8*1.97+3.65*(2.995+1.41*2+1.9+0.55)-0.6*1.97*2+3.64*(4.07+1.415*3)-0.6*1.97*4 =72.341 [E] 
3.54*(4.77+5.175+0.175+4.1)-1.22*2.4*3+3.52*5.755-1.22*2.34+3.55*4.55-1.2*2.38+2.86*(2.12+0.475*2)-0.8*1.97+3.6*3.47+2.86*0.945+4.18*4.645 =114.069 [F] 
4.07*(0.735+6.17)-0.82*1.97+4.23*(6.12+1.99)-0.82*2+4.14*(2.785+1.79)-0.6*1.97*4+4.13*(5.035+3.835)-1.2*2.4+4.1*(3.535+1.465+2.385)-0.8*2.4 =135.477 [G] 
4.11*3.56-1.2*2.4+4.12*7.43+4.1*(2.575+3.56)-1.2*2.4*2+4.11*7.35-1.22*2.4+4.11*(3.6+3.32)-(0.8*1.97+1.22*2.44) =112.926 [H] 
3.NP 3.515*(3.35+0.94)-0.7*2.1*2+2.7*3.06-0.74*1.93+4.03*(1.865+1.1)-0.6*1.97+4.16*2.575-0.9*2+4.05*0.965-0.8*1.97+4.08*4.585+2.42*4.585 =70.787 [I] 
4.05*0.98-0.7*2.07+4.06*2.25-1.2*2.38+4.06*1.05-0.7*2.13+2*1.49+2.7*(2.315+0.83+3.15*2+2.03+0.93+0.905+1.035-0.7*2)-0.6*1.97*3 =45.957 [J] 
4.15*(1.42+0.69)-0.61*1.98 =7.549 [K] 
4.NP 3.18*1.46+1.33*2.38-0.8*1.97+3.61*4.18-0.6*1.95+3.6*3.96+3.61*(3.1+2.79)-(0.7*2.08+1.2*2.3)+3.615*(1.36*2+1.69+3.63+1.17)-0.6*1.97*2 =82.385 [L] 
3.615*3.075-0.6*1.97+3.58*(4.955+10.26)-(0.9*1.97*2+1.1*1*6)+3.6*4.9-0.9*1.97+3.72*2.3+3.655*(3.1*2+0.99+4.67)-(0.8*1.97+0.7*1.97+0.6*2) =117.874 [M] 
5.NP 3.05*(0.605+2.29+1.09+0.875+1.2)-0.6*1.97*2+2*(0.7*2.1-0.6*1.97)+2.755*(0.96+2.5)/2*2-(0.6*1.22+0.7*1.97)+3.62*(2.58+3.15)/2-0.8*1.97 =32.912 [N] 
1.81*(3.595+6.69)+3.495*(3.86+2.58)/2-0.9*1.97+3.15*1.165+3.11*(4.11+3.1+1.73)-0.6*1.97+3.1*(3.09+1.52)-0.6*1.97+3.38*(4.02+3.175)-0.8*1.97 =94.240 [O] 
3.39*1.145-0.6*1.97+3.37*3.15-0.8*1.97+3.44*(1.88+1.805)-0.6*1.97+0.85*2.3+0.9*2.35+(3.03*(2.1+0.75+1.02+2.2+1.1)-0.6*1.97*2)*2+0.95*2.3-0.7*1.97 =66.832 [P] 
2.81*(0.92+1.58+0.15+1.115+1.245) =14.078 [Q] 
''Součet  
Celkem 1121.455=1 121.455 [R]</t>
  </si>
  <si>
    <t>Bourání příček z cihel pálených na MVC tl do 100 mmBourání příček zcihel, tvárnic nebo příčkovek z cihel pálených, plných nebo dutých na maltu vápennou nebo vápenocementovou, tl. do 100 mm  
https://podminky.urs.cz/item/CS_URS_2024_01/962031132  
Bourání příček zcihel, tvárnic nebo příčkovek z cihel pálených, plných nebo dutých na maltu vápennou nebo vápenocementovou, tl. do 100 mm  
https://podminky.urs.cz/item/CS_URS_2024_01/962031132  
Bourání příček zcihel, tvárnic nebo příčkovek z cihel pálených, plných nebo dutých na maltu vápennou nebo vápenocementovou, tl. do 100 mm  
https://podminky.urs.cz/item/CS_URS_2024_01/962031132  
Bourání příček zcihel, tvárnic nebo příčkovek z cihel pálených, plných nebo dutých na maltu vápennou nebo vápenocementovou, tl. do 100 mm  
https://podminky.urs.cz/item/CS_URS_2024_01/962031132</t>
  </si>
  <si>
    <t>1054</t>
  </si>
  <si>
    <t>962031133</t>
  </si>
  <si>
    <t>Bourání příček z cihel pálených na MVC tl do 150 mm</t>
  </si>
  <si>
    <t>1.NP 2.14*(1.19+0.83)-0.6*1.97+3.835*(2.205*2+1.85)-0.6*1.97*2+1.465*3.01-0.9*2.05+1.725*3.22-0.9*1.97+3.19*4.1+2.55*1.44-0.8*1.97 =46.305 [A] 
3.76*2.715-0.8*1.97+3.77*(2.12+4.33)-(0.75*1.97+0.53*0.53*2)+3.73*1.36 =35.982 [B] 
1.-2.NP 3.37*(5.575+1.5)-1.2*2.24+3.14*(1.94+1.34+1.91+1.83+3.4)-(0.6*1.97*3+0.8*1.97)+3.16*2.2-0.9*1.95+3.15*3.79*2 =77.826 [C] 
2.96*(3.8+1.68+1.73*2+2.06+1.02)-(0.8*1.95+0.8*1.97+0.6*1.97)+3.15*(3.945+1.9*2+1.355+1.24+1.7+1.085)-0.6*1.97*4+3.66*(2.225+0.945*2)-0.6*1.97*2 =80.574 [D] 
3.49*(2.225+0.875*2)-0.74*2*2+3.08*4.685 =25.343 [E] 
'''2.NP' 3,67*(1,31+1,035)-0,6*1,97+3,66*3,665+2,5*(2,59+1,755+1,21*3+3,045+0,9)-(0,6*1,98*2+0,6*1,99*2)+3,6*1,185+2,86*2,55-1,2*2,4+4,18*(2*4+5,45+1 
-0.6*1.97*4+4.18*4.215-0.9*2.11+4.08*(5.71+2.61+1.545*2+2.14+2.86+2.25+1.78)-(0.9*2.17+0.7*1.97+0.6*1.97*2+0.6*2)+4.1*2.73 =98.684 [F] 
4.14*(1.99+1.59+3.4)-0.8*1.97+1.625*3.5 =33.009 [G] 
3.NP 1.075*3.365+0.8*2.1+3.86*0.4+3.86*(2.77+0.14)-0.9*2.1+4.03*(5.305+3.2)-(1.2*2.37+0.65*0.81+0.9*2)+4.05*5.89+4.07*4.14-1.2*2.39+4.07*5.81 =106.772 [H] 
4.02*6.27+4.06*(4.195*2+1.885+1.87-0.7)-(0.79*1.88+0.77*1.82+0.78*1.87) =67.327 [I] 
4.NP 3.63*4.17-0.7*1.97*2+3.625*5.01-0.9*1.97+3.615*4.08-0.8*1.97 =41.941 [J] 
5.NP 3.44*0.93 =3.199 [K] 
''Součet  
Celkem 731.916=731.916 [L]</t>
  </si>
  <si>
    <t>Bourání příček z cihel pálených na MVC tl do 150 mmBourání příček zcihel, tvárnic nebo příčkovek z cihel pálených, plných nebo dutých na maltu vápennou nebo vápenocementovou, tl. do 150 mm  
https://podminky.urs.cz/item/CS_URS_2024_01/962031133  
Bourání příček zcihel, tvárnic nebo příčkovek z cihel pálených, plných nebo dutých na maltu vápennou nebo vápenocementovou, tl. do 150 mm  
https://podminky.urs.cz/item/CS_URS_2024_01/962031133  
Bourání příček zcihel, tvárnic nebo příčkovek z cihel pálených, plných nebo dutých na maltu vápennou nebo vápenocementovou, tl. do 150 mm  
https://podminky.urs.cz/item/CS_URS_2024_01/962031133  
Bourání příček zcihel, tvárnic nebo příčkovek z cihel pálených, plných nebo dutých na maltu vápennou nebo vápenocementovou, tl. do 150 mm  
https://podminky.urs.cz/item/CS_URS_2024_01/962031133</t>
  </si>
  <si>
    <t>1055</t>
  </si>
  <si>
    <t>962032231</t>
  </si>
  <si>
    <t>Bourání zdiva z cihel pálených nebo vápenopískových na MV nebo MVC přes 1 m3</t>
  </si>
  <si>
    <t>1.PP 0.31*3*1.855+0.185*3.84*3.2+0.9*3.84*0.99+0.27*(3.15*5.62-0.9*1.2)+0.285*(3.15*(5.625+0.79)-1.98*1.54-0.82*2)+0.785*(4.32*2.96-1.36*3.83) =22.280 [A] 
1.NP 0.18*(3.835*(5.17+0.23)-0.6*1.97)+0.16*(1.68*3.07-0.9*1.95)+0.33*3.43*4+0.405*1.7*3.15+0.335*4.11*6.28+0.2*3.555*3.45 =21.855 [B] 
0.185*(3.73*(1.45+3.45)-1.43*1.15)+0.47*5.135*3.68-0.32*1.46*2.6+0.165*(3.66*2.25-0.8*1.97)+0.185*(4.81*3.65-0.8*1.97)+0.19*4.81*3.65 =18.135 [C] 
1.-2.NP 0.24*7.22*4.47+0.505*3.14*3.55+0.485*3.17*1.09+0.26*(3.17*(1.98+4)-0.8*2)+0.2*3.16*2.065+0.17*3.16*2.27+0.18*1.02*2.4 =22.529 [D] 
0.225*(2.91*3.21-0.8*1.97)+0.205*(3.17*3.08-0.7*1.97*2)+0.665*2.81*4.11+0.21*3.66*4.86+0.165*(3.66*4.3-0.8*1.97*2)+0.165*(3.13*4.68-0.8*1.99) =18.830 [E] 
2.NP 0.19*(3.63*2.565-0.87*2.28)+0.18*(3.63*4.795-1.2*2.35)+0.17*3.64*2.795+0.205*(3.6*3.18+2.79*2.855-0.94*2.14)+0.19*4.19*3.035 =11.731 [F] 
0.18*(4.18*4.645-0.9*2.09)+0.175*(4.23*(4.39+1.85)-0.9*2.2-0.8*1.97)+0.315*1.645*3.5 =8.967 [G] 
3.NP 0.225*(3.86*3.895-0.9*2.05)+0.16*3.42*3.5+0.36*3.42*1.18+0.18*(4.01*5.035-0.85*2.07)+0.48*0.255*0.87+0.65*4.15*3.19-1.1*2.17*0.485 =17.207 [H] 
0.19*(4.15*4.085-0.9*2.07)+0.16*4.05*(4.215+0.595)+0.5*(2.005*3.8-0.9*1.97)+0.63*(3.05*2.5-0.85*2.07)+0.68*1.015*4.16+0.455*(2.105*3.8-0.85*2.07) =18.312 [I] 
0.3*2.11*3.8+0.47*(2.115*3.8-0.6*1.99)+0.5*(2.115*3.8-1.455*2.55)+0.48*(4.08*2.11-1.2*2.38)+0.155*(4.13*4.985-0.9*2.1)+0.17*(4.08*4.185-0.9*1.97) =16.046 [J] 
0.195*4.1*1.02 =0.815 [K] 
4.NP 0.17*(3.61*(2.03+5.37)-0.95*2.05-1.2*2.22)+0.19*(3.615*5.34-1.28*2.42)+0.64*3.105*2.4-0.46*2.18*3.05-0.18*0.9*1.97+0.625*0.63*2.4 =9.173 [L] 
0.2*(3.61*2.78-1.28*2.4)+0.48*(2.12*3.45-1.2*2.4)+0.17*(3.72*5.01-0.7*2.15)+0.315*(2.13*3.3-0.65*1.97)+0.18*(2.12*3.425-0.78*1.96)+0.49*2.12*3.425 =12.834 [M] 
0.63*1.1*2.25+0.16*(3.655*3.26-0.9*2.12-0.9*2.13) =2.854 [N] 
5.NP 0.57*(3.175*2.75-0.8*1.97)+0.885*3.1*0.8+0.59*(1.66*3.1-0.8*1.97)+0.6*2.18*1.4 =10.211 [O] 
''Součet  
Celkem 211.779=211.779 [P]</t>
  </si>
  <si>
    <t>Bourání zdiva z cihel pálených nebo vápenopískových na MV nebo MVC přes 1 m3Bourání zdiva nadzákladového zcihel nebo tvárnic z cihel pálených nebo vápenopískových, na maltu vápennou nebo vápenocementovou, objemu přes 1 m3  
https://podminky.urs.cz/item/CS_URS_2024_01/962032231  
Bourání zdiva nadzákladového zcihel nebo tvárnic z cihel pálených nebo vápenopískových, na maltu vápennou nebo vápenocementovou, objemu přes 1 m3  
https://podminky.urs.cz/item/CS_URS_2024_01/962032231  
Bourání zdiva nadzákladového zcihel nebo tvárnic z cihel pálených nebo vápenopískových, na maltu vápennou nebo vápenocementovou, objemu přes 1 m3  
https://podminky.urs.cz/item/CS_URS_2024_01/962032231  
Bourání zdiva nadzákladového zcihel nebo tvárnic z cihel pálených nebo vápenopískových, na maltu vápennou nebo vápenocementovou, objemu přes 1 m3  
https://podminky.urs.cz/item/CS_URS_2024_01/962032231</t>
  </si>
  <si>
    <t>1056</t>
  </si>
  <si>
    <t>963011511</t>
  </si>
  <si>
    <t>Bourání stropů z tvárnic pálených do nosníků ocelových tl do 120 mm</t>
  </si>
  <si>
    <t>''dle tabulky skladeb - bouraných konstrukcí - SB/30' SB30  
'''dle tabulky skladeb - bouraných konstrukcí - SB/46' SB46  
'''dle tabulky skladeb - bouraných konstrukcí - SB/53' SB53  
'''dle tabulky skladeb - bouraných konstrukcí - SB/55' SB55  
'''dle tabulky skladeb - bouraných konstrukcí - SB/58' SB58  
'''dle tabulky skladeb - bouraných konstrukcí - SB/59' SB59  
'''dle tabulky skladeb - bouraných konstrukcí - SB/59a' SB59a  
'''dle tabulky skladeb - bouraných konstrukcí - SB/72' SB72  
'''dle tabulky skladeb - bouraných konstrukcí - SB/73' SB73  
'''dle tabulky skladeb - bouraných konstrukcí - SB/76' SB76  
'''dle tabulky skladeb - bouraných konstrukcí - SB/77' SB77  
'''dle tabulky skladeb - bouraných konstrukcí - SB/96' SB96  
'''dle tabulky skladeb - bouraných konstrukcí - SB/102' SB102  
předpoklad špatného stavu stávajících stropů 300 =300.000 [A] 
''Součet  
Celkem 639.451=639.451 [B]</t>
  </si>
  <si>
    <t>Bourání stropů z tvárnic pálených do nosníků ocelových tl do 120 mmBourání stropů z tvárnic pálených do nosníků ocelových, bez jejich vybourání a odklizení, tloušťky do 120 mm  
https://podminky.urs.cz/item/CS_URS_2024_01/963011511  
Bourání stropů z tvárnic pálených do nosníků ocelových, bez jejich vybourání a odklizení, tloušťky do 120 mm  
https://podminky.urs.cz/item/CS_URS_2024_01/963011511  
Bourání stropů z tvárnic pálených do nosníků ocelových, bez jejich vybourání a odklizení, tloušťky do 120 mm  
https://podminky.urs.cz/item/CS_URS_2024_01/963011511  
Bourání stropů z tvárnic pálených do nosníků ocelových, bez jejich vybourání a odklizení, tloušťky do 120 mm  
https://podminky.urs.cz/item/CS_URS_2024_01/963011511</t>
  </si>
  <si>
    <t>1057</t>
  </si>
  <si>
    <t>963031432</t>
  </si>
  <si>
    <t>Bourání cihelných kleneb na MV nebo MVC tl do 150 mm</t>
  </si>
  <si>
    <t>''dle tabulky skladeb - bouraných konstrukcí - SB/22c' SB22c*1,2  
Celkem 24.648=24.648 [A]</t>
  </si>
  <si>
    <t>Bourání cihelných kleneb na MV nebo MVC tl do 150 mmBourání cihelných kleneb na maltu vápennou nebo vápenocementovou, tl. do 150 mm  
https://podminky.urs.cz/item/CS_URS_2024_01/963031432  
Bourání cihelných kleneb na maltu vápennou nebo vápenocementovou, tl. do 150 mm  
https://podminky.urs.cz/item/CS_URS_2024_01/963031432  
Bourání cihelných kleneb na maltu vápennou nebo vápenocementovou, tl. do 150 mm  
https://podminky.urs.cz/item/CS_URS_2024_01/963031432  
Bourání cihelných kleneb na maltu vápennou nebo vápenocementovou, tl. do 150 mm  
https://podminky.urs.cz/item/CS_URS_2024_01/963031432</t>
  </si>
  <si>
    <t>1058</t>
  </si>
  <si>
    <t>963051113</t>
  </si>
  <si>
    <t>Bourání ŽB stropů deskových tl přes 80 mm</t>
  </si>
  <si>
    <t>''dle tabulky skladeb - bouraných konstrukcí - SB/20' SB20*0,1  
'''dle tabulky skladeb - bouraných konstrukcí - SB/38' SB38*0,215  
'''dle tabulky skladeb - bouraných konstrukcí - SB/48' SB48*0,25  
''Součet  
Celkem 4.341=4.341 [A]</t>
  </si>
  <si>
    <t>Bourání ŽB stropů deskových tl přes 80 mmBourání železobetonových stropů deskových, tl. přes 80 mm  
https://podminky.urs.cz/item/CS_URS_2024_01/963051113  
Bourání železobetonových stropů deskových, tl. přes 80 mm  
https://podminky.urs.cz/item/CS_URS_2024_01/963051113  
Bourání železobetonových stropů deskových, tl. přes 80 mm  
https://podminky.urs.cz/item/CS_URS_2024_01/963051113  
Bourání železobetonových stropů deskových, tl. přes 80 mm  
https://podminky.urs.cz/item/CS_URS_2024_01/963051113</t>
  </si>
  <si>
    <t>1059</t>
  </si>
  <si>
    <t>963051213</t>
  </si>
  <si>
    <t>Bourání ŽB stropů žebrových s viditelnými trámy</t>
  </si>
  <si>
    <t>''dle tabulky skladeb - bouraných konstrukcí - SB/48a' SB48a*0,33  
''Pomocné výpočty  
dle tabulky skladeb - bouraných konstrukcí - SB/48a 19.77*15.24+6.845*4.95+3.53*1.17 =339.308 [A] 
Celkem 111.972=111.972 [B]</t>
  </si>
  <si>
    <t>Bourání ŽB stropů žebrových s viditelnými trámyBourání železobetonových stropů žebrových s viditelnými trámy  
https://podminky.urs.cz/item/CS_URS_2024_01/963051213  
Bourání železobetonových stropů žebrových s viditelnými trámy  
https://podminky.urs.cz/item/CS_URS_2024_01/963051213  
Bourání železobetonových stropů žebrových s viditelnými trámy  
https://podminky.urs.cz/item/CS_URS_2024_01/963051213  
Bourání železobetonových stropů žebrových s viditelnými trámy  
https://podminky.urs.cz/item/CS_URS_2024_01/963051213</t>
  </si>
  <si>
    <t>1060</t>
  </si>
  <si>
    <t>964011211</t>
  </si>
  <si>
    <t>Vybourání ŽB překladů prefabrikovaných dl do 3 m hmotnosti do 50 kg/m</t>
  </si>
  <si>
    <t>1.NP 1.2*0.25*0.15 =0.045 [A] 
5.NP 2*1.2*0.25*0.15 =0.090 [B] 
''Součet  
Celkem 0.135=0.135 [C]</t>
  </si>
  <si>
    <t>Vybourání ŽB překladů prefabrikovaných dl do 3 m hmotnosti do 50 kg/mVybourání železobetonových prefabrikovaných překladů uložených ve zdivu, délky do 3 m, hmotnosti do 50 kg/m  
https://podminky.urs.cz/item/CS_URS_2024_01/964011211  
Vybourání železobetonových prefabrikovaných překladů uložených ve zdivu, délky do 3 m, hmotnosti do 50 kg/m  
https://podminky.urs.cz/item/CS_URS_2024_01/964011211  
Vybourání železobetonových prefabrikovaných překladů uložených ve zdivu, délky do 3 m, hmotnosti do 50 kg/m  
https://podminky.urs.cz/item/CS_URS_2024_01/964011211  
Vybourání železobetonových prefabrikovaných překladů uložených ve zdivu, délky do 3 m, hmotnosti do 50 kg/m  
https://podminky.urs.cz/item/CS_URS_2024_01/964011211</t>
  </si>
  <si>
    <t>1061</t>
  </si>
  <si>
    <t>964073341</t>
  </si>
  <si>
    <t>Vybourání válcovaných nosníků ze zdiva cihelného dl do 6 m hmotnosti 55 kg/m</t>
  </si>
  <si>
    <t>''dle tabulky skladeb - bouraných konstrukcí - SB/16' SB16*36,2*0,001*0,9  
'''dle tabulky skladeb - bouraných konstrukcí - SB/30' SB30*36,2*0,001*0,9  
'''dle tabulky skladeb - bouraných konstrukcí - SB/46' SB46*36,2*0,001*0,9  
'''dle tabulky skladeb - bouraných konstrukcí - SB/53' SB53*36,2*0,001*0,9  
'''dle tabulky skladeb - bouraných konstrukcí - SB/55' SB55*36,2*0,001*0,9  
'''dle tabulky skladeb - bouraných konstrukcí - SB/58' SB58*36,2*0,001*0,9  
'''dle tabulky skladeb - bouraných konstrukcí - SB/59' SB59*36,2*0,001*0,9  
'''dle tabulky skladeb - bouraných konstrukcí - SB/59a' SB59a*36,2*0,001*0,9  
'''dle tabulky skladeb - bouraných konstrukcí - SB/72' SB72*36,2*0,001*0,9  
'''dle tabulky skladeb - bouraných konstrukcí - SB/73' SB73*36,2*0,001*0,9  
'''dle tabulky skladeb - bouraných konstrukcí - SB/76' SB76*36,2*0,001*0,9  
'''dle tabulky skladeb - bouraných konstrukcí - SB/77' SB77*36,2*0,001*0,9  
'''dle tabulky skladeb - bouraných konstrukcí - SB/96' SB96*36,2*0,001*0,9  
'''dle tabulky skladeb - bouraných konstrukcí - SB/97' SB97*36,2*0,001*0,9  
'''dle tabulky skladeb - bouraných konstrukcí - SB/102' SB102*36,2*0,001*0,9  
předpoklad špatného stavu stávajících stropů 300*36.2*0.001*0.9 =9.774 [A] 
''Součet  
Celkem 20.901=20.901 [B]</t>
  </si>
  <si>
    <t>Vybourání válcovaných nosníků ze zdiva cihelného dl do 6 m hmotnosti 55 kg/mVybourání válcovaných nosníků uložených ve zdivu cihelném délky do 6 m, hmotnosti do 55 kg/m  
https://podminky.urs.cz/item/CS_URS_2024_01/964073341  
Vybourání válcovaných nosníků uložených ve zdivu cihelném délky do 6 m, hmotnosti do 55 kg/m  
https://podminky.urs.cz/item/CS_URS_2024_01/964073341  
Vybourání válcovaných nosníků uložených ve zdivu cihelném délky do 6 m, hmotnosti do 55 kg/m  
https://podminky.urs.cz/item/CS_URS_2024_01/964073341  
Vybourání válcovaných nosníků uložených ve zdivu cihelném délky do 6 m, hmotnosti do 55 kg/m  
https://podminky.urs.cz/item/CS_URS_2024_01/964073341</t>
  </si>
  <si>
    <t>1062</t>
  </si>
  <si>
    <t>965031131</t>
  </si>
  <si>
    <t>Bourání podlah z cihel kladených na plocho pl přes 1 m2</t>
  </si>
  <si>
    <t>'skladba - bourání - SB/06 - 1.PP  
dle tabulky skladeb - bouraných konstrukcí - SB/06 11.33+9.06+2.69 =23.080 [A] 
Celkem 23.08=23.080 [B]</t>
  </si>
  <si>
    <t>Bourání podlah z cihel kladených na plocho pl přes 1 m2Bourání podlah zcihel bez podkladního lože, s jakoukoliv výplní spár kladených naplocho, plochy přes 1 m2  
https://podminky.urs.cz/item/CS_URS_2024_01/965031131  
Bourání podlah zcihel bez podkladního lože, s jakoukoliv výplní spár kladených naplocho, plochy přes 1 m2  
https://podminky.urs.cz/item/CS_URS_2024_01/965031131  
Bourání podlah zcihel bez podkladního lože, s jakoukoliv výplní spár kladených naplocho, plochy přes 1 m2  
https://podminky.urs.cz/item/CS_URS_2024_01/965031131  
Bourání podlah zcihel bez podkladního lože, s jakoukoliv výplní spár kladených naplocho, plochy přes 1 m2  
https://podminky.urs.cz/item/CS_URS_2024_01/965031131</t>
  </si>
  <si>
    <t>1063</t>
  </si>
  <si>
    <t>965042141</t>
  </si>
  <si>
    <t>Bourání podkladů pod dlažby nebo mazanin betonových nebo z litého asfaltu tl do 100 mm pl přes 4 m2</t>
  </si>
  <si>
    <t>''dle tabulky skladeb - bouraných konstrukcí - SB/01' SB01*0,05  
'''dle tabulky skladeb - bouraných konstrukcí - SB/07' SB07*0,05  
'''dle tabulky skladeb - bouraných konstrukcí - SB/08' SB08*0,05  
'''dle tabulky skladeb - bouraných konstrukcí - SB/09' SB09*0,05  
'''dle tabulky skladeb - bouraných konstrukcí - SB/11' SB11*0,06  
'''dle tabulky skladeb - bouraných konstrukcí - SB/13' SB13*(0,04+0,03)  
'''dle tabulky skladeb - bouraných konstrukcí - SB/14' SB14*0,06  
'''dle tabulky skladeb - bouraných konstrukcí - SB/14a' SB14a*0,06  
'''dle tabulky skladeb - bouraných konstrukcí - SB/19' SB19*(0,04+0,03)  
'''dle tabulky skladeb - bouraných konstrukcí - SB/21' SB21*(0,04+0,03)  
'''dle tabulky skladeb - bouraných konstrukcí - SB/22' SB22*0,05  
'''dle tabulky skladeb - bouraných konstrukcí - SB/23' SB23*0,05  
'''dle tabulky skladeb - bouraných konstrukcí - SB/25' SB25*0,05  
'''dle tabulky skladeb - bouraných konstrukcí - SB/27' SB27*0,06  
'''dle tabulky skladeb - bouraných konstrukcí - SB/22c' SB22c*0,07  
'''dle tabulky skladeb - bouraných konstrukcí - SB/28' SB28*0,05  
'''dle tabulky skladeb - bouraných konstrukcí - SB/29' SB29*(0,06+0,03)  
'''dle tabulky skladeb - bouraných konstrukcí - SB/30' SB30*0,06  
'''dle tabulky skladeb - bouraných konstrukcí - SB/31' SB31*0,06  
'''dle tabulky skladeb - bouraných konstrukcí - SB/32' SB32*0,06  
'''dle tabulky skladeb - bouraných konstrukcí - SB/33' SB33*(0,05+0,065)  
'''dle tabulky skladeb - bouraných konstrukcí - SB/34' SB34*0,05  
'''dle tabulky skladeb - bouraných konstrukcí - SB/35' SB35*(0,012+0,04+0,03)  
'''dle tabulky skladeb - bouraných konstrukcí - SB/36' SB36*(0,05+0,05)  
'''dle tabulky skladeb - bouraných konstrukcí - SB/37' SB37*0,05  
'''dle tabulky skladeb - bouraných konstrukcí - SB/38' SB38*(0,05+0,05)  
'''dle tabulky skladeb - bouraných konstrukcí - SB/39' SB39*0,05  
'''dle tabulky skladeb - bouraných konstrukcí - SB/40' SB40*0,05  
'''dle tabulky skladeb - bouraných konstrukcí - SB/41' SB41*0,05  
'''dle tabulky skladeb - bouraných konstrukcí - SB/42' SB42*0,05  
'''dle tabulky skladeb - bouraných konstrukcí - SB/43' SB43*0,06  
'''dle tabulky skladeb - bouraných konstrukcí - SB/43a' SB43a*0,06  
'''dle tabulky skladeb - bouraných konstrukcí - SB/44' SB44*0,06  
'''dle tabulky skladeb - bouraných konstrukcí - SB/44a' SB44a*0,06  
'''dle tabulky skladeb - bouraných konstrukcí - SB/44b' SB44b*0,06  
'''dle tabulky skladeb - bouraných konstrukcí - SB/45' SB45*0,07  
'''dle tabulky skladeb - bouraných konstrukcí - SB/46' SB46*0,06  
'''dle tabulky skladeb - bouraných konstrukcí - SB/46' SB47*0,05  
'''dle tabulky skladeb - bouraných konstrukcí - SB/49' SB49*(0,05+0,05)  
'''dle tabulky skladeb - bouraných konstrukcí - SB/50' SB50*(0,05+0,05)  
'''dle tabulky skladeb - bouraných konstrukcí - SB/51' SB51*0,06  
'''dle tabulky skladeb - bouraných konstrukcí - SB/52' SB52*0,07  
'''dle tabulky skladeb - bouraných konstrukcí - SB/53' SB53*0,07  
'''dle tabulky skladeb - bouraných konstrukcí - SB/54' SB54*0,06  
'''dle tabulky skladeb - bouraných konstrukcí - SB/55' SB55*0,06  
'''dle tabulky skladeb - bouraných konstrukcí - SB/59' SB59*0,06  
'''dle tabulky skladeb - bouraných konstrukcí - SB/59a' SB59a*0,06  
'''dle tabulky skladeb - bouraných konstrukcí - SB/60' SB60*0,06  
'''dle tabulky skladeb - bouraných konstrukcí - SB/60a' SB60a*0,06  
'''dle tabulky skladeb - bouraných konstrukcí - SB/60b' SB60b*0,06  
'''dle tabulky skladeb - bouraných konstrukcí - SB/61' SB61*0,06  
'''dle tabulky skladeb - bouraných konstrukcí - SB/62' SB62*(0,05+0,005)  
'''dle tabulky skladeb - bouraných konstrukcí - SB/62a' SB62a*(0,05+0,005)  
'''dle tabulky skladeb - bouraných konstrukcí - SB/63' SB63*0,06  
'''dle tabulky skladeb - bouraných konstrukcí - SB/64' SB64*0,05  
'''dle tabulky skladeb - bouraných konstrukcí - SB/65' SB65*0,05  
'''dle tabulky skladeb - bouraných konstrukcí - SB/65a' SB65a*0,05  
'''dle tabulky skladeb - bouraných konstrukcí - SB/66' SB66*0,05  
'''dle tabulky skladeb - bouraných konstrukcí - SB/68' SB68*0,05  
'''dle tabulky skladeb - bouraných konstrukcí - SB/68a' SB68a*0,05  
'''dle tabulky skladeb - bouraných konstrukcí - SB/69' SB69*0,05  
'''dle tabulky skladeb - bouraných konstrukcí - SB/70' SB70*0,06  
'''dle tabulky skladeb - bouraných konstrukcí - SB/71' SB71*0,05  
'''dle tabulky skladeb - bouraných konstrukcí - SB/72' SB72*0,05  
'''dle tabulky skladeb - bouraných konstrukcí - SB/73' SB73*0,05  
'''dle tabulky skladeb - bouraných konstrukcí - SB/74' SB74*0,05  
'''dle tabulky skladeb - bouraných konstrukcí - SB/75' SB75*0,065  
'''dle tabulky skladeb - bouraných konstrukcí - SB/76' SB76*0,05  
'''dle tabulky skladeb - bouraných konstrukcí - SB/77' SB77*0,065  
'''dle tabulky skladeb - bouraných konstrukcí - SB/78' SB78*0,05  
'''dle tabulky skladeb - bouraných konstrukcí - SB/79' SB79*0,06  
'''dle tabulky skladeb - bouraných konstrukcí - SB/80' SB80*0,06  
'''dle tabulky skladeb - bouraných konstrukcí - SB/81' SB81*0,05  
'''dle tabulky skladeb - bouraných konstrukcí - SB/85' SB85*0,06  
'''dle tabulky skladeb - bouraných konstrukcí - SB/86' SB86*(0,05+0,005)  
'''dle tabulky skladeb - bouraných konstrukcí - SB/87' SB87*0,06  
'''dle tabulky skladeb - bouraných konstrukcí - SB/88' SB88*0,06  
'''dle tabulky skladeb - bouraných konstrukcí - SB/89' SB89*0,05  
'''dle tabulky skladeb - bouraných konstrukcí - SB/90' SB90*(0,045+0,005)  
'''dle tabulky skladeb - bouraných konstrukcí - SB/91' SB91*0,06  
'''dle tabulky skladeb - bouraných konstrukcí - SB/92' SB92*0,05  
'''dle tabulky skladeb - bouraných konstrukcí - SB/93' SB93*0,06  
'''dle tabulky skladeb - bouraných konstrukcí - SB/96' SB96*0,06  
'''dle tabulky skladeb - bouraných konstrukcí - SB/100' SB100*0,06  
'''dle tabulky skladeb - bouraných konstrukcí - SB/101' SB101*0,06  
''Součet  
''Pomocné výpočty  
''skladba - bourání - SB/52 - 2.NP  
dle tabulky skladeb - bouraných konstrukcí - SB/52 20.28 =20.280 [A] 
''skladba - bourání - SB/53 - 2.NP  
dle tabulky skladeb - bouraných konstrukcí - SB/53 1.8*1.65 =2.970 [B] 
Celkem 350.282=350.282 [C]</t>
  </si>
  <si>
    <t>Bourání podkladů pod dlažby nebo mazanin betonových nebo z litého asfaltu tl do 100 mm pl přes 4 m2Bourání mazanin betonových nebo z litého asfaltu tl. do 100 mm, plochy přes 4 m2  
https://podminky.urs.cz/item/CS_URS_2024_01/965042141  
Bourání mazanin betonových nebo z litého asfaltu tl. do 100 mm, plochy přes 4 m2  
https://podminky.urs.cz/item/CS_URS_2024_01/965042141  
Bourání mazanin betonových nebo z litého asfaltu tl. do 100 mm, plochy přes 4 m2  
https://podminky.urs.cz/item/CS_URS_2024_01/965042141  
Bourání mazanin betonových nebo z litého asfaltu tl. do 100 mm, plochy přes 4 m2  
https://podminky.urs.cz/item/CS_URS_2024_01/965042141</t>
  </si>
  <si>
    <t>1064</t>
  </si>
  <si>
    <t>965042241</t>
  </si>
  <si>
    <t>Bourání podkladů pod dlažby nebo mazanin betonových nebo z litého asfaltu tl přes 100 mm pl přes 4 m2</t>
  </si>
  <si>
    <t>''dle tabulky skladeb - bouraných konstrukcí - SB/37' SB37*0,19  
vybourání rampy v 1.-2.NP 2.7*1.14*0.18 =0.554 [A] 
''Součet  
Celkem 1.187=1.187 [B]</t>
  </si>
  <si>
    <t>Bourání podkladů pod dlažby nebo mazanin betonových nebo z litého asfaltu tl přes 100 mm pl přes 4 m2Bourání mazanin betonových nebo z litého asfaltu tl. přes 100 mm, plochy přes 4 m2  
https://podminky.urs.cz/item/CS_URS_2024_01/965042241  
Bourání mazanin betonových nebo z litého asfaltu tl. přes 100 mm, plochy přes 4 m2  
https://podminky.urs.cz/item/CS_URS_2024_01/965042241  
Bourání mazanin betonových nebo z litého asfaltu tl. přes 100 mm, plochy přes 4 m2  
https://podminky.urs.cz/item/CS_URS_2024_01/965042241  
Bourání mazanin betonových nebo z litého asfaltu tl. přes 100 mm, plochy přes 4 m2  
https://podminky.urs.cz/item/CS_URS_2024_01/965042241</t>
  </si>
  <si>
    <t>1065</t>
  </si>
  <si>
    <t>965043341</t>
  </si>
  <si>
    <t>Bourání podkladů pod dlažby betonových s potěrem nebo teracem tl do 100 mm pl přes 4 m2</t>
  </si>
  <si>
    <t>''dle tabulky skladeb - bouraných konstrukcí - SB/01' SB01*0,035  
'''dle tabulky skladeb - bouraných konstrukcí - SB/03' SB03*0,05  
'''dle tabulky skladeb - bouraných konstrukcí - SB/06' SB06*0,05  
'''dle tabulky skladeb - bouraných konstrukcí - SB/07' SB07*0,035  
'''dle tabulky skladeb - bouraných konstrukcí - SB/08' SB08*0,035  
'''dle tabulky skladeb - bouraných konstrukcí - SB/09' SB09*0,035  
'''dle tabulky skladeb - bouraných konstrukcí - SB/14' SB14*0,007  
'''dle tabulky skladeb - bouraných konstrukcí - SB/14a' SB14a*0,007  
'''dle tabulky skladeb - bouraných konstrukcí - SB/20' SB20*0,06  
'''dle tabulky skladeb - bouraných konstrukcí - SB/24' SB24*0,05  
'''dle tabulky skladeb - bouraných konstrukcí - SB/30' SB30*0,007  
'''dle tabulky skladeb - bouraných konstrukcí - SB/31' SB31*0,007  
'''dle tabulky skladeb - bouraných konstrukcí - SB/34' SB34*0,015  
'''dle tabulky skladeb - bouraných konstrukcí - SB/39' SB39*0,015  
'''dle tabulky skladeb - bouraných konstrukcí - SB/43' SB43*0,007  
'''dle tabulky skladeb - bouraných konstrukcí - SB/43a' SB43a*0,007  
'''dle tabulky skladeb - bouraných konstrukcí - SB/45' SB45*0,04  
'''dle tabulky skladeb - bouraných konstrukcí - SB/47' SB47*0,015  
'''dle tabulky skladeb - bouraných konstrukcí - SB/55' SB55*0,007  
'''dle tabulky skladeb - bouraných konstrukcí - SB/65' SB65*0,015  
'''dle tabulky skladeb - bouraných konstrukcí - SB/65a' SB65a*0,015  
'''dle tabulky skladeb - bouraných konstrukcí - SB/68' SB68*0,035  
'''dle tabulky skladeb - bouraných konstrukcí - SB/68a' SB68a*0,035  
'''dle tabulky skladeb - bouraných konstrukcí - SB/69' SB69*0,007  
'''dle tabulky skladeb - bouraných konstrukcí - SB/71' SB71*0,015  
'''dle tabulky skladeb - bouraných konstrukcí - SB/72' SB72*0,035  
'''dle tabulky skladeb - bouraných konstrukcí - SB/73' SB73*0,035  
'''dle tabulky skladeb - bouraných konstrukcí - SB/74' SB74*0,035  
'''dle tabulky skladeb - bouraných konstrukcí - SB/75' SB75*0,007  
'''dle tabulky skladeb - bouraných konstrukcí - SB/77' SB77*0,007  
'''dle tabulky skladeb - bouraných konstrukcí - SB/78' SB78*0,007  
'''dle tabulky skladeb - bouraných konstrukcí - SB/81' SB81*0,015  
'''dle tabulky skladeb - bouraných konstrukcí - SB/88' SB88*0,007  
'''dle tabulky skladeb - bouraných konstrukcí - SB/89' SB89*0,015  
'''dle tabulky skladeb - bouraných konstrukcí - SB/93' SB93*0,007  
'''dle tabulky skladeb - bouraných konstrukcí - SB/96' SB96*0,007  
'''dle tabulky skladeb - bouraných konstrukcí - SB/99' SB99*0,05  
'''dle tabulky skladeb - bouraných konstrukcí - SB/104' SB104*0,007  
''Součet  
''Pomocné výpočty  
''skladba - bourání - SB/34 - 1-2.NP  
dle tabulky skladeb - bouraných konstrukcí - SB/34 1.98*3.08+0.475*1.49+4.15*1.75 =14.069 [A] 
''skladba - bourání - Sb/39 - 1-2.NP  
dle tabulky skladeb - bouraných konstrukcí - SB/39 24.85+1.5*5.47 =33.055 [B] 
''skladba - bourání - SB/47 - 2.NP  
dle tabulky skladeb - bouraných konstrukcí - SB/47 3.515*3.105 =10.914 [C] 
''skladba - bourání - SB/65 - 3.NP  
dle tabulky skladeb - bouraných konstrukcí - SB/65 12.37 =12.370 [D] 
''skladba - bourání - SB/65a - 3.NP  
dle tabulky skladeb - bouraných konstrukcí - SB/65a 6.36 =6.360 [E] 
''skladba - bourání - SB/71 - 4.NP  
dle tabulky skladeb - bouraných konstrukcí - SB/71 4.84 =4.840 [F] 
''skladba - bourání - SB/81 - 4.NP  
dle tabulky skladeb - bouraných konstrukcí - SB/81 15.51+4.11 =19.620 [G] 
''skladba - bourání - SB/89 - 5.NP  
dle tabulky skladeb - bouraných konstrukcí - SB/89 15.3 =15.300 [H] 
Celkem 79.13=79.130 [I]</t>
  </si>
  <si>
    <t>Bourání podkladů pod dlažby betonových s potěrem nebo teracem tl do 100 mm pl přes 4 m2Bourání mazanin betonových s potěrem nebo teracem tl. do 100 mm, plochy přes 4 m2  
https://podminky.urs.cz/item/CS_URS_2024_01/965043341  
Bourání mazanin betonových s potěrem nebo teracem tl. do 100 mm, plochy přes 4 m2  
https://podminky.urs.cz/item/CS_URS_2024_01/965043341  
Bourání mazanin betonových s potěrem nebo teracem tl. do 100 mm, plochy přes 4 m2  
https://podminky.urs.cz/item/CS_URS_2024_01/965043341  
Bourání mazanin betonových s potěrem nebo teracem tl. do 100 mm, plochy přes 4 m2  
https://podminky.urs.cz/item/CS_URS_2024_01/965043341</t>
  </si>
  <si>
    <t>1066</t>
  </si>
  <si>
    <t>965045113</t>
  </si>
  <si>
    <t>Bourání potěrů cementových nebo pískocementových tl do 50 mm pl přes 4 m2</t>
  </si>
  <si>
    <t>'skladba - bourání - SB/04 - 1.PP  
dle tabulky skladeb - bouraných konstrukcí - SB/04 8.04+2.69+49.79+5.12+53.82 =119.460 [A] 
''skladba - bourání - SB/22c - 1.NP  
dle tabulky skladeb - bouraných konstrukcí - SB/22c 20.54 =20.540 [B] 
''skladba - bourání - SB/67 - 3.NP  
dle tabulky skladeb - bouraných konstrukcí - SB/67 7.14+16.04+27.28 =50.460 [C] 
''skladba - bourání - SB/101 - 6.NP  
dle tabulky skladeb - bouraných konstrukcí - SB/101 13.98 =13.980 [D] 
''Součet  
Celkem 204.44=204.440 [E]</t>
  </si>
  <si>
    <t>Bourání potěrů cementových nebo pískocementových tl do 50 mm pl přes 4 m2Bourání potěrů tl. do 50 mm cementových nebo pískocementových, plochy přes 4 m2  
https://podminky.urs.cz/item/CS_URS_2024_01/965045113  
Bourání potěrů tl. do 50 mm cementových nebo pískocementových, plochy přes 4 m2  
https://podminky.urs.cz/item/CS_URS_2024_01/965045113  
Bourání potěrů tl. do 50 mm cementových nebo pískocementových, plochy přes 4 m2  
https://podminky.urs.cz/item/CS_URS_2024_01/965045113  
Bourání potěrů tl. do 50 mm cementových nebo pískocementových, plochy přes 4 m2  
https://podminky.urs.cz/item/CS_URS_2024_01/965045113</t>
  </si>
  <si>
    <t>1067</t>
  </si>
  <si>
    <t>965082933</t>
  </si>
  <si>
    <t>Odstranění násypů pod podlahami tl do 200 mm pl přes 2 m2</t>
  </si>
  <si>
    <t>''dle tabulky skladeb - bouraných konstrukcí - SB/11' SB11*0,13  
'''dle tabulky skladeb - bouraných konstrukcí - SB/14' SB14*0,115  
'''dle tabulky skladeb - bouraných konstrukcí - SB/14a' SB14a*0,105  
'''dle tabulky skladeb - bouraných konstrukcí - SB/18' SB18*0,11  
'''dle tabulky skladeb - bouraných konstrukcí - SB/22' SB22*0,11  
'''dle tabulky skladeb - bouraných konstrukcí - SB/23' SB23*0,11  
'''dle tabulky skladeb - bouraných konstrukcí - SB/25' SB25*0,11  
'''dle tabulky skladeb - bouraných konstrukcí - SB/27' SB27*0,11  
'''dle tabulky skladeb - bouraných konstrukcí - SB/22c' SB22c*0,105  
'''dle tabulky skladeb - bouraných konstrukcí - SB/28' SB28*0,14  
'''dle tabulky skladeb - bouraných konstrukcí - SB/31' SB31*0,1  
'''dle tabulky skladeb - bouraných konstrukcí - SB/32' SB32*0,13  
'''dle tabulky skladeb - bouraných konstrukcí - SB/34' SB34*0,145  
'''dle tabulky skladeb - bouraných konstrukcí - SB/39' SB39*0,145  
'''dle tabulky skladeb - bouraných konstrukcí - SB/40' SB40*0,18  
'''dle tabulky skladeb - bouraných konstrukcí - SB/41' SB41*0,18  
'''dle tabulky skladeb - bouraných konstrukcí - SB/42' SB42*0,195  
'''dle tabulky skladeb - bouraných konstrukcí - SB/43' SB43*0,14  
'''dle tabulky skladeb - bouraných konstrukcí - SB/43a' SB43a*0,19  
'''dle tabulky skladeb - bouraných konstrukcí - SB/44' SB44*0,135  
'''dle tabulky skladeb - bouraných konstrukcí - SB/44a' SB44a*0,18  
'''dle tabulky skladeb - bouraných konstrukcí - SB/44b' SB44b*0,185  
'''dle tabulky skladeb - bouraných konstrukcí - SB/46' SB46*0,185  
'''dle tabulky skladeb - bouraných konstrukcí - SB/47' SB47*0,145  
'''dle tabulky skladeb - bouraných konstrukcí - SB/51' SB51*0,14  
'''dle tabulky skladeb - bouraných konstrukcí - SB/52' SB52*0,13  
'''dle tabulky skladeb - bouraných konstrukcí - SB/53' SB53*0,13  
'''dle tabulky skladeb - bouraných konstrukcí - SB/54' SB54*0,12  
'''dle tabulky skladeb - bouraných konstrukcí - SB/55' SB55*0,14  
'''dle tabulky skladeb - bouraných konstrukcí - SB/56' SB56*0,19  
'''dle tabulky skladeb - bouraných konstrukcí - SB/58' SB58*0,165  
'''dle tabulky skladeb - bouraných konstrukcí - SB/59' SB59*0,135  
'''dle tabulky skladeb - bouraných konstrukcí - SB/59a' SB59a*0,1  
'''dle tabulky skladeb - bouraných konstrukcí - SB/60' SB60*0,185  
'''dle tabulky skladeb - bouraných konstrukcí - SB/61' SB61*0,11  
'''dle tabulky skladeb - bouraných konstrukcí - SB/62' SB62*0,195  
'''dle tabulky skladeb - bouraných konstrukcí - SB/63' SB63*0,11  
'''dle tabulky skladeb - bouraných konstrukcí - SB/64' SB64*0,11  
'''dle tabulky skladeb - bouraných konstrukcí - SB/65' SB65*0,145  
'''dle tabulky skladeb - bouraných konstrukcí - SB/66' SB66*0,195  
'''dle tabulky skladeb - bouraných konstrukcí - SB/68a' SB68a*0,13  
'''dle tabulky skladeb - bouraných konstrukcí - SB/72' SB72*0,13  
'''dle tabulky skladeb - bouraných konstrukcí - SB/76' SB76*0,125  
'''dle tabulky skladeb - bouraných konstrukcí - SB/77' SB77*0,11  
'''dle tabulky skladeb - bouraných konstrukcí - SB/79' SB79*0,19  
'''dle tabulky skladeb - bouraných konstrukcí - SB/81' SB81*0,145  
'''dle tabulky skladeb - bouraných konstrukcí - SB/85' SB85*0,185  
'''dle tabulky skladeb - bouraných konstrukcí - SB/87' SB87*0,19  
'''dle tabulky skladeb - bouraných konstrukcí - SB/88' SB88*0,185  
'''dle tabulky skladeb - bouraných konstrukcí - SB/89' SB89*0,145  
'''dle tabulky skladeb - bouraných konstrukcí - SB/91' SB91*0,185  
'''dle tabulky skladeb - bouraných konstrukcí - SB/92' SB92*0,105  
'''dle tabulky skladeb - bouraných konstrukcí - SB/93' SB93*0,135  
'''dle tabulky skladeb - bouraných konstrukcí - SB/96' SB96*0,165  
'''dle tabulky skladeb - bouraných konstrukcí - SB/99' SB99*0,135  
'''dle tabulky skladeb - bouraných konstrukcí - SB/100' SB100*0,135  
'''dle tabulky skladeb - bouraných konstrukcí - SB/101' SB101*0,1  
''Součet  
Celkem 664.505=664.505 [A]</t>
  </si>
  <si>
    <t>Odstranění násypů pod podlahami tl do 200 mm pl přes 2 m2Odstranění násypu pod podlahami nebo ochranného násypu na střechách tl. do 200 mm, plochy přes 2 m2  
https://podminky.urs.cz/item/CS_URS_2024_01/965082933  
Odstranění násypu pod podlahami nebo ochranného násypu na střechách tl. do 200 mm, plochy přes 2 m2  
https://podminky.urs.cz/item/CS_URS_2024_01/965082933  
Odstranění násypu pod podlahami nebo ochranného násypu na střechách tl. do 200 mm, plochy přes 2 m2  
https://podminky.urs.cz/item/CS_URS_2024_01/965082933  
Odstranění násypu pod podlahami nebo ochranného násypu na střechách tl. do 200 mm, plochy přes 2 m2  
https://podminky.urs.cz/item/CS_URS_2024_01/965082933</t>
  </si>
  <si>
    <t>1068</t>
  </si>
  <si>
    <t>965082941</t>
  </si>
  <si>
    <t>Odstranění násypů pod podlahami tl přes 200 mm</t>
  </si>
  <si>
    <t>''dle tabulky skladeb - bouraných konstrukcí - SB/09' SB09*1,31  
'''dle tabulky skladeb - bouraných konstrukcí - SB/45' SB45*0,27  
'''dle tabulky skladeb - bouraných konstrukcí - SB/56a' SB56a*0,27  
'''dle tabulky skladeb - bouraných konstrukcí - SB/57' SB57*0,205  
'''dle tabulky skladeb - bouraných konstrukcí - SB/57a' SB57a*0,285  
'''dle tabulky skladeb - bouraných konstrukcí - SB/60a' SB60a*0,355  
'''dle tabulky skladeb - bouraných konstrukcí - SB/60b' SB60b*0,265  
'''dle tabulky skladeb - bouraných konstrukcí - SB/62a' SB62a*0,35  
'''dle tabulky skladeb - bouraných konstrukcí - SB/65a' SB65a*0,345  
'''dle tabulky skladeb - bouraných konstrukcí - SB/68' SB68*0,215  
'''dle tabulky skladeb - bouraných konstrukcí - SB/69' SB69*0,245  
'''dle tabulky skladeb - bouraných konstrukcí - SB/70' SB70*0,235  
'''dle tabulky skladeb - bouraných konstrukcí - SB/71' SB71*0,245  
'''dle tabulky skladeb - bouraných konstrukcí - SB/72' SB72*0,305  
'''dle tabulky skladeb - bouraných konstrukcí - SB/74' SB74*0,26  
'''dle tabulky skladeb - bouraných konstrukcí - SB/75' SB75*0,27  
'''dle tabulky skladeb - bouraných konstrukcí - SB/78' SB78*0,225  
'''dle tabulky skladeb - bouraných konstrukcí - SB/80' SB80*0,215  
'''dle tabulky skladeb - bouraných konstrukcí - SB/86' SB86*0,21  
'''dle tabulky skladeb - bouraných konstrukcí - SB/90' SB90*0,21  
'''dle tabulky skladeb - bouraných konstrukcí - SB/102' SB102*0,215  
''Součet  
Celkem 326.821=326.821 [A]</t>
  </si>
  <si>
    <t>Odstranění násypů pod podlahami tl přes 200 mmOdstranění násypu pod podlahami nebo ochranného násypu na střechách tl. přes 200 mm jakékoliv plochy  
https://podminky.urs.cz/item/CS_URS_2024_01/965082941  
Odstranění násypu pod podlahami nebo ochranného násypu na střechách tl. přes 200 mm jakékoliv plochy  
https://podminky.urs.cz/item/CS_URS_2024_01/965082941  
Odstranění násypu pod podlahami nebo ochranného násypu na střechách tl. přes 200 mm jakékoliv plochy  
https://podminky.urs.cz/item/CS_URS_2024_01/965082941  
Odstranění násypu pod podlahami nebo ochranného násypu na střechách tl. přes 200 mm jakékoliv plochy  
https://podminky.urs.cz/item/CS_URS_2024_01/965082941</t>
  </si>
  <si>
    <t>1069</t>
  </si>
  <si>
    <t>966008213</t>
  </si>
  <si>
    <t>Bourání odvodňovacího žlabu z betonových příkopových tvárnic š přes 800 do 1 200 mm</t>
  </si>
  <si>
    <t>dle tabulky kamenických výrobků - KA/19 31 =31.000 [A] 
dle tabulky kamenických výrobků - KA/20 20 =20.000 [B] 
''Součet  
Celkem 51=51.000 [C]</t>
  </si>
  <si>
    <t>Bourání odvodňovacího žlabu z betonových příkopových tvárnic š přes 800 do 1 200 mmBourání odvodňovacího žlabu s odklizením a uložením vybouraného materiálu na skládku na vzdálenost do 10 m nebo s naložením na dopravní prostředek z betonových příkopových tvárnic nebo desek šířky přes 800 do 1 200 mm  
https://podminky.urs.cz/item/CS_URS_2024_01/966008213  
Bourání odvodňovacího žlabu s odklizením a uložením vybouraného materiálu na skládku na vzdálenost do 10 m nebo s naložením na dopravní prostředek z betonových příkopových tvárnic nebo desek šířky přes 800 do 1 200 mm  
https://podminky.urs.cz/item/CS_URS_2024_01/966008213  
Bourání odvodňovacího žlabu s odklizením a uložením vybouraného materiálu na skládku na vzdálenost do 10 m nebo s naložením na dopravní prostředek z betonových příkopových tvárnic nebo desek šířky přes 800 do 1 200 mm  
https://podminky.urs.cz/item/CS_URS_2024_01/966008213  
Bourání odvodňovacího žlabu s odklizením a uložením vybouraného materiálu na skládku na vzdálenost do 10 m nebo s naložením na dopravní prostředek z betonových příkopových tvárnic nebo desek šířky přes 800 do 1 200 mm  
https://podminky.urs.cz/item/CS_URS_2024_01/966008213</t>
  </si>
  <si>
    <t>1070</t>
  </si>
  <si>
    <t>966074112</t>
  </si>
  <si>
    <t>Demontáž prosvětlovacích pásů stěn z ocelových rámů s výplní polykarbonátovou deskou pl přes 5 do 10 m2</t>
  </si>
  <si>
    <t>1.NP 3.76*(1.36+0.65) =7.558 [A] 
Celkem 7.558=7.558 [B]</t>
  </si>
  <si>
    <t>Demontáž prosvětlovacích pásů stěn z ocelových rámů s výplní polykarbonátovou deskou pl přes 5 do 10 m2Demontáž prosvětlovacích pásů stěn ocelových konstrukcí zocelových rámů, s výplní polykarbonátovou deskou, plochy otvoru přes 5 do 10 m2  
https://podminky.urs.cz/item/CS_URS_2024_01/966074112  
Demontáž prosvětlovacích pásů stěn ocelových konstrukcí zocelových rámů, s výplní polykarbonátovou deskou, plochy otvoru přes 5 do 10 m2  
https://podminky.urs.cz/item/CS_URS_2024_01/966074112  
Demontáž prosvětlovacích pásů stěn ocelových konstrukcí zocelových rámů, s výplní polykarbonátovou deskou, plochy otvoru přes 5 do 10 m2  
https://podminky.urs.cz/item/CS_URS_2024_01/966074112  
Demontáž prosvětlovacích pásů stěn ocelových konstrukcí zocelových rámů, s výplní polykarbonátovou deskou, plochy otvoru přes 5 do 10 m2  
https://podminky.urs.cz/item/CS_URS_2024_01/966074112</t>
  </si>
  <si>
    <t>1071</t>
  </si>
  <si>
    <t>968062244.</t>
  </si>
  <si>
    <t>Vybourání dřevěných rámů oken jednoduchých včetně křídel pl do 1 m2 se zachováním demontovaného materiálu</t>
  </si>
  <si>
    <t>demontáž okna pro repasi - dle tabulky repasovaných oken - OR/03 2*1.21*0.75 =1.815 [A] 
demontáž okna pro repasi - dle tabulky repasovaných oken - OR/10 0.96*0.51 =0.490 [B] 
demontáž okna pro repasi - dle tabulky repasovaných oken - OR/16 3*0.33*0.64 =0.634 [C] 
demontáž okna pro repasi - dle tabulky repasovaných oken - OR/17 0.64*0.64 =0.410 [D] 
''Součet  
Celkem 3.349=3.349 [E]</t>
  </si>
  <si>
    <t>Vybourání dřevěných rámů oken jednoduchých včetně křídel pl do 1 m2 se zachováním demontovaného materiáluVybourání dřevěných rámů oken s křídly, dveřních zárubní, vrat, stěn, ostění nebo obkladů rámů oken s křídly jednoduchých, plochy do 1 m2  
Vybourání dřevěných rámů oken s křídly, dveřních zárubní, vrat, stěn, ostění nebo obkladů rámů oken s křídly jednoduchých, plochy do 1 m2  
Vybourání dřevěných rámů oken s křídly, dveřních zárubní, vrat, stěn, ostění nebo obkladů rámů oken s křídly jednoduchých, plochy do 1 m2  
Vybourání dřevěných rámů oken s křídly, dveřních zárubní, vrat, stěn, ostění nebo obkladů rámů oken s křídly jednoduchých, plochy do 1 m2</t>
  </si>
  <si>
    <t>1072</t>
  </si>
  <si>
    <t>968062245.</t>
  </si>
  <si>
    <t>Vybourání dřevěných rámů oken jednoduchých včetně křídel pl do 2 m2 se zachováním demontovaného materiálu</t>
  </si>
  <si>
    <t>demontáž okna pro repasi - dle tabulky repasovaných oken - OR/01 1.4*1.4 =1.960 [A] 
demontáž okna pro repasi - dle tabulky repasovaných oken - OR/02 2*1.33*1.33 =3.538 [B] 
demontáž okna pro repasi - dle tabulky repasovaných oken - OR/21 3*0.66*1.56 =3.089 [C] 
demontáž okna pro repasi - dle tabulky repasovaných oken - OR/22 0.67*1.7 =1.139 [D] 
''Součet  
Celkem 9.726=9.726 [E]</t>
  </si>
  <si>
    <t>Vybourání dřevěných rámů oken jednoduchých včetně křídel pl do 2 m2 se zachováním demontovaného materiáluVybourání dřevěných rámů oken s křídly, dveřních zárubní, vrat, stěn, ostění nebo obkladů rámů oken s křídly jednoduchých, plochy do 2 m2  
Vybourání dřevěných rámů oken s křídly, dveřních zárubní, vrat, stěn, ostění nebo obkladů rámů oken s křídly jednoduchých, plochy do 2 m2  
Vybourání dřevěných rámů oken s křídly, dveřních zárubní, vrat, stěn, ostění nebo obkladů rámů oken s křídly jednoduchých, plochy do 2 m2  
Vybourání dřevěných rámů oken s křídly, dveřních zárubní, vrat, stěn, ostění nebo obkladů rámů oken s křídly jednoduchých, plochy do 2 m2</t>
  </si>
  <si>
    <t>1073</t>
  </si>
  <si>
    <t>968062246</t>
  </si>
  <si>
    <t>Vybourání dřevěných rámů oken jednoduchých včetně křídel pl do 4 m2</t>
  </si>
  <si>
    <t>OB/02 2*1.7*1.7 =5.780 [A] 
Celkem 5.78=5.780 [B]</t>
  </si>
  <si>
    <t>Vybourání dřevěných rámů oken jednoduchých včetně křídel pl do 4 m2Vybourání dřevěných rámů oken s křídly, dveřních zárubní, vrat, stěn, ostění nebo obkladů rámů oken s křídly jednoduchých, plochy do 4 m2  
https://podminky.urs.cz/item/CS_URS_2024_01/968062246  
Vybourání dřevěných rámů oken s křídly, dveřních zárubní, vrat, stěn, ostění nebo obkladů rámů oken s křídly jednoduchých, plochy do 4 m2  
https://podminky.urs.cz/item/CS_URS_2024_01/968062246  
Vybourání dřevěných rámů oken s křídly, dveřních zárubní, vrat, stěn, ostění nebo obkladů rámů oken s křídly jednoduchých, plochy do 4 m2  
https://podminky.urs.cz/item/CS_URS_2024_01/968062246  
Vybourání dřevěných rámů oken s křídly, dveřních zárubní, vrat, stěn, ostění nebo obkladů rámů oken s křídly jednoduchých, plochy do 4 m2  
https://podminky.urs.cz/item/CS_URS_2024_01/968062246</t>
  </si>
  <si>
    <t>1074</t>
  </si>
  <si>
    <t>968062246.</t>
  </si>
  <si>
    <t>Vybourání dřevěných rámů oken jednoduchých včetně křídel pl do 4 m2 se zachováním demontovaného materiálu</t>
  </si>
  <si>
    <t>demontáž okna pro repasi - dle tabulky repasovaných oken - OR/20 1.75*1.15 =2.013 [A] 
Celkem 2.013=2.013 [B]</t>
  </si>
  <si>
    <t>Vybourání dřevěných rámů oken jednoduchých včetně křídel pl do 4 m2 se zachováním demontovaného materiáluVybourání dřevěných rámů oken s křídly, dveřních zárubní, vrat, stěn, ostění nebo obkladů rámů oken s křídly jednoduchých, plochy do 4 m2  
Vybourání dřevěných rámů oken s křídly, dveřních zárubní, vrat, stěn, ostění nebo obkladů rámů oken s křídly jednoduchých, plochy do 4 m2  
Vybourání dřevěných rámů oken s křídly, dveřních zárubní, vrat, stěn, ostění nebo obkladů rámů oken s křídly jednoduchých, plochy do 4 m2  
Vybourání dřevěných rámů oken s křídly, dveřních zárubní, vrat, stěn, ostění nebo obkladů rámů oken s křídly jednoduchých, plochy do 4 m2</t>
  </si>
  <si>
    <t>1075</t>
  </si>
  <si>
    <t>968062247.</t>
  </si>
  <si>
    <t>Vybourání dřevěných rámů oken jednoduchých včetně křídel pl přes 4 m2 se zachováním demontovaného materiálu</t>
  </si>
  <si>
    <t>demontáž okna pro repasi - dle tabulky repasovaných oken - OR/08 2*2.27 =4.540 [A] 
Celkem 4.54=4.540 [B]</t>
  </si>
  <si>
    <t>Vybourání dřevěných rámů oken jednoduchých včetně křídel pl přes 4 m2 se zachováním demontovaného materiáluVybourání dřevěných rámů oken s křídly, dveřních zárubní, vrat, stěn, ostění nebo obkladů rámů oken s křídly jednoduchých, plochy přes 4 m2  
Vybourání dřevěných rámů oken s křídly, dveřních zárubní, vrat, stěn, ostění nebo obkladů rámů oken s křídly jednoduchých, plochy přes 4 m2  
Vybourání dřevěných rámů oken s křídly, dveřních zárubní, vrat, stěn, ostění nebo obkladů rámů oken s křídly jednoduchých, plochy přes 4 m2  
Vybourání dřevěných rámů oken s křídly, dveřních zárubní, vrat, stěn, ostění nebo obkladů rámů oken s křídly jednoduchých, plochy přes 4 m2</t>
  </si>
  <si>
    <t>1076</t>
  </si>
  <si>
    <t>968062354</t>
  </si>
  <si>
    <t>Vybourání dřevěných rámů oken dvojitých včetně křídel pl do 1 m2</t>
  </si>
  <si>
    <t>OB/04 0.39*0.8 =0.312 [A] 
Celkem 0.312=0.312 [B]</t>
  </si>
  <si>
    <t>Vybourání dřevěných rámů oken dvojitých včetně křídel pl do 1 m2Vybourání dřevěných rámů oken s křídly, dveřních zárubní, vrat, stěn, ostění nebo obkladů rámů oken s křídly dvojitých, plochy do 1 m2  
https://podminky.urs.cz/item/CS_URS_2024_01/968062354  
Vybourání dřevěných rámů oken s křídly, dveřních zárubní, vrat, stěn, ostění nebo obkladů rámů oken s křídly dvojitých, plochy do 1 m2  
https://podminky.urs.cz/item/CS_URS_2024_01/968062354  
Vybourání dřevěných rámů oken s křídly, dveřních zárubní, vrat, stěn, ostění nebo obkladů rámů oken s křídly dvojitých, plochy do 1 m2  
https://podminky.urs.cz/item/CS_URS_2024_01/968062354  
Vybourání dřevěných rámů oken s křídly, dveřních zárubní, vrat, stěn, ostění nebo obkladů rámů oken s křídly dvojitých, plochy do 1 m2  
https://podminky.urs.cz/item/CS_URS_2024_01/968062354</t>
  </si>
  <si>
    <t>1077</t>
  </si>
  <si>
    <t>968062354.</t>
  </si>
  <si>
    <t>Vybourání dřevěných rámů oken dvojitých včetně křídel pl do 1 m2 se zachováním demontovaného materiálu</t>
  </si>
  <si>
    <t>demontáž okna pro repasi - dle tabulky repasovaných oken - OR/04 2*0.61*1.32 =1.610 [A] 
Celkem 1.61=1.610 [B]</t>
  </si>
  <si>
    <t>Vybourání dřevěných rámů oken dvojitých včetně křídel pl do 1 m2 se zachováním demontovaného materiáluVybourání dřevěných rámů oken s křídly, dveřních zárubní, vrat, stěn, ostění nebo obkladů rámů oken s křídly dvojitých, plochy do 1 m2  
se zachováním demontovaného materiálu  
Vybourání dřevěných rámů oken s křídly, dveřních zárubní, vrat, stěn, ostění nebo obkladů rámů oken s křídly dvojitých, plochy do 1 m2  
se zachováním demontovaného materiálu  
Vybourání dřevěných rámů oken s křídly, dveřních zárubní, vrat, stěn, ostění nebo obkladů rámů oken s křídly dvojitých, plochy do 1 m2  
se zachováním demontovaného materiálu  
Vybourání dřevěných rámů oken s křídly, dveřních zárubní, vrat, stěn, ostění nebo obkladů rámů oken s křídly dvojitých, plochy do 1 m2  
se zachováním demontovaného materiálu</t>
  </si>
  <si>
    <t>1078</t>
  </si>
  <si>
    <t>968062355.</t>
  </si>
  <si>
    <t>Vybourání dřevěných rámů oken dvojitých včetně křídel pl do 2 m2 se zachováním demontovaného materiálu</t>
  </si>
  <si>
    <t>demontáž okna pro repasi - dle tabulky repasovaných oken - OR/12 2*0.8*2.13 =3.408 [A] 
Celkem 3.408=3.408 [B]</t>
  </si>
  <si>
    <t>Vybourání dřevěných rámů oken dvojitých včetně křídel pl do 2 m2 se zachováním demontovaného materiáluVybourání dřevěných rámů oken s křídly, dveřních zárubní, vrat, stěn, ostění nebo obkladů rámů oken s křídly dvojitých, plochy do 2 m2  
Vybourání dřevěných rámů oken s křídly, dveřních zárubní, vrat, stěn, ostění nebo obkladů rámů oken s křídly dvojitých, plochy do 2 m2  
Vybourání dřevěných rámů oken s křídly, dveřních zárubní, vrat, stěn, ostění nebo obkladů rámů oken s křídly dvojitých, plochy do 2 m2  
Vybourání dřevěných rámů oken s křídly, dveřních zárubní, vrat, stěn, ostění nebo obkladů rámů oken s křídly dvojitých, plochy do 2 m2</t>
  </si>
  <si>
    <t>1079</t>
  </si>
  <si>
    <t>968062357</t>
  </si>
  <si>
    <t>Vybourání dřevěných rámů oken dvojitých včetně křídel pl přes 4 m2</t>
  </si>
  <si>
    <t>OB/01 4*1.92*2.5 =19.200 [A] 
Celkem 19.2=19.200 [B]</t>
  </si>
  <si>
    <t>Vybourání dřevěných rámů oken dvojitých včetně křídel pl přes 4 m2Vybourání dřevěných rámů oken s křídly, dveřních zárubní, vrat, stěn, ostění nebo obkladů rámů oken s křídly dvojitých, plochy přes 4 m2  
https://podminky.urs.cz/item/CS_URS_2024_01/968062357  
Vybourání dřevěných rámů oken s křídly, dveřních zárubní, vrat, stěn, ostění nebo obkladů rámů oken s křídly dvojitých, plochy přes 4 m2  
https://podminky.urs.cz/item/CS_URS_2024_01/968062357  
Vybourání dřevěných rámů oken s křídly, dveřních zárubní, vrat, stěn, ostění nebo obkladů rámů oken s křídly dvojitých, plochy přes 4 m2  
https://podminky.urs.cz/item/CS_URS_2024_01/968062357  
Vybourání dřevěných rámů oken s křídly, dveřních zárubní, vrat, stěn, ostění nebo obkladů rámů oken s křídly dvojitých, plochy přes 4 m2  
https://podminky.urs.cz/item/CS_URS_2024_01/968062357</t>
  </si>
  <si>
    <t>1080</t>
  </si>
  <si>
    <t>968062357.</t>
  </si>
  <si>
    <t>Vybourání dřevěných rámů oken dvojitých včetně křídel pl přes 4 m2 se zachováním demontovaného materiálu</t>
  </si>
  <si>
    <t>demontáž okna pro repasi - dle tabulky repasovaných oken - OR/05 2*1.7*2.4 =8.160 [A] 
demontáž okna pro repasi - dle tabulky repasovaných oken - OR/06 1.7*2.4 =4.080 [B] 
demontáž okna pro repasi - dle tabulky repasovaných oken - OR/07 1.7*2.4 =4.080 [C] 
demontáž okna pro repasi - dle tabulky repasovaných oken - OR/09 2*1.69*2.38 =8.044 [D] 
demontáž okna pro repasi - dle tabulky repasovaných oken - OR/11 3*1.7*2.4 =12.240 [E] 
demontáž okna pro repasi - dle tabulky repasovaných oken - OR/13 1.7*2.4 =4.080 [F] 
demontáž okna pro repasi - dle tabulky repasovaných oken - OR/14 2*1.7*2.4 =8.160 [G] 
''Součet  
Celkem 48.844=48.844 [H]</t>
  </si>
  <si>
    <t>Vybourání dřevěných rámů oken dvojitých včetně křídel pl přes 4 m2 se zachováním demontovaného materiáluVybourání dřevěných rámů oken s křídly, dveřních zárubní, vrat, stěn, ostění nebo obkladů rámů oken s křídly dvojitých, plochy přes 4 m2  
Vybourání dřevěných rámů oken s křídly, dveřních zárubní, vrat, stěn, ostění nebo obkladů rámů oken s křídly dvojitých, plochy přes 4 m2  
Vybourání dřevěných rámů oken s křídly, dveřních zárubní, vrat, stěn, ostění nebo obkladů rámů oken s křídly dvojitých, plochy přes 4 m2  
Vybourání dřevěných rámů oken s křídly, dveřních zárubní, vrat, stěn, ostění nebo obkladů rámů oken s křídly dvojitých, plochy přes 4 m2</t>
  </si>
  <si>
    <t>1081</t>
  </si>
  <si>
    <t>968062376.</t>
  </si>
  <si>
    <t>Vybourání dřevěných rámů oken zdvojených včetně křídel pl do 4 m2 se zachováním demontovaného materiálu</t>
  </si>
  <si>
    <t>demontáž okna pro repasi - dle tabulky repasovaných oken - OR/15 2*1.69*2.1 =7.098 [A] 
demontáž okna pro repasi - dle tabulky repasovaných oken - OR/18 2*1.2*2 =4.800 [B] 
''Součet  
Celkem 11.898=11.898 [C]</t>
  </si>
  <si>
    <t>Vybourání dřevěných rámů oken zdvojených včetně křídel pl do 4 m2 se zachováním demontovaného materiáluVybourání dřevěných rámů oken s křídly, dveřních zárubní, vrat, stěn, ostění nebo obkladů rámů oken s křídly zdvojených, plochy do 4 m2  
Vybourání dřevěných rámů oken s křídly, dveřních zárubní, vrat, stěn, ostění nebo obkladů rámů oken s křídly zdvojených, plochy do 4 m2  
Vybourání dřevěných rámů oken s křídly, dveřních zárubní, vrat, stěn, ostění nebo obkladů rámů oken s křídly zdvojených, plochy do 4 m2  
Vybourání dřevěných rámů oken s křídly, dveřních zárubní, vrat, stěn, ostění nebo obkladů rámů oken s křídly zdvojených, plochy do 4 m2</t>
  </si>
  <si>
    <t>1082</t>
  </si>
  <si>
    <t>968062455</t>
  </si>
  <si>
    <t>Vybourání dřevěných dveřních zárubní pl do 2 m2</t>
  </si>
  <si>
    <t>DB/08 0.82*1.96 =1.607 [A] 
DB/26 0.8*1.97 =1.576 [B] 
DB/89 4*0.9*2.1 =7.560 [C] 
DB/93 0.88*1.97 =1.734 [D] 
DB/55 0.56*2.16 =1.210 [E] 
DB/59 0.87*2.28 =1.984 [F] 
DB/37 0.9*2.11 =1.899 [G] 
DB/88 0.9*2 =1.800 [H] 
DB/89 0.9*2.1 =1.890 [I] 
DB/35 (1+1)*0.7*2.1 =2.940 [J] 
DB/36 (1+1)*0.83*1.97 =3.270 [K] 
DB/37 (2+2)*0.9*2.05 =7.380 [L] 
DB/40 (1+1)*0.9*2 =3.600 [M] 
DB/42 (2+2)*0.9*1.97 =7.092 [N] 
DB/43 (1+1)*0.6*2.37 =2.844 [O] 
DB/44 (2+2)*0.7*2.13 =5.964 [P] 
DB/45 (2+2)*0.75*1.88 =5.640 [Q] 
DB/46 (1+1)*0.6*1.99 =2.388 [R] 
DB/47 (2+2)*0.85*2.07 =7.038 [S] 
DB/48 (1+1)*0.6*1.97 =2.364 [T] 
DB/49 (2+2)*0.9*2 =7.200 [U] 
DB/66 (1+1)*0.77*1.82 =2.803 [V] 
DB/67 (2+2)*0.78*1.87 =5.834 [W] 
DB/70 (1+1)*0.92*2.12 =3.901 [X] 
DB/62 2*0.6*1.97 =2.364 [Y] 
DB/95 (1+4)*0.8*1.97 =7.880 [Z] 
''Součet  
Celkem 101.762=101.762 [AA]</t>
  </si>
  <si>
    <t>Vybourání dřevěných dveřních zárubní pl do 2 m2Vybourání dřevěných rámů oken s křídly, dveřních zárubní, vrat, stěn, ostění nebo obkladů dveřních zárubní, plochy do 2 m2  
https://podminky.urs.cz/item/CS_URS_2024_01/968062455  
Vybourání dřevěných rámů oken s křídly, dveřních zárubní, vrat, stěn, ostění nebo obkladů dveřních zárubní, plochy do 2 m2  
https://podminky.urs.cz/item/CS_URS_2024_01/968062455  
Vybourání dřevěných rámů oken s křídly, dveřních zárubní, vrat, stěn, ostění nebo obkladů dveřních zárubní, plochy do 2 m2  
https://podminky.urs.cz/item/CS_URS_2024_01/968062455  
Vybourání dřevěných rámů oken s křídly, dveřních zárubní, vrat, stěn, ostění nebo obkladů dveřních zárubní, plochy do 2 m2  
https://podminky.urs.cz/item/CS_URS_2024_01/968062455</t>
  </si>
  <si>
    <t>1083</t>
  </si>
  <si>
    <t>968062455.</t>
  </si>
  <si>
    <t>Vybourání dřevěných dveřních zárubní pl do 2 m2 se zachováním demontovaného materiálu</t>
  </si>
  <si>
    <t>demontáž dveří pro repasi - dle tabulky repasovaných dveří - DR/05 0.9*2.07 =1.863 [A] 
demontáž dveří pro repasi - dle tabulky repasovaných dveří - DR/10 0.85*2.02 =1.717 [B] 
demontáž dveří pro repasi - dle tabulky repasovaných dveří - DR/14 2*0.7*2.38 =3.332 [C] 
demontáž dveří pro repasi - dle tabulky repasovaných dveří - DR/15 0.7*2.06 =1.442 [D] 
demontáž dveří pro repasi - dle tabulky repasovaných dveří - DR/18 0.7*2.08 =1.456 [E] 
demontáž dveří pro repasi - dle tabulky repasovaných dveří - DR/19 0.95*2.05 =1.948 [F] 
demontáž dveří pro repasi - dle tabulky repasovaných dveří - DR/20 0.9*1.97 =1.773 [G] 
demontáž dveří pro repasi - dle tabulky repasovaných dveří - DR/23 0.9*2.13 =1.917 [H] 
demontáž dveří pro repasi - dle tabulky repasovaných dveří - DR/24 0.9*2.1 =1.890 [I] 
demontáž dveří pro repasi - dle tabulky repasovaných dveří - DR/25 0.6*1.97 =1.182 [J] 
demontáž dveří pro repasi - dle tabulky repasovaných dveří - DR/37 2*0.68*2.1 =2.856 [K] 
demontáž dveří pro repasi - dle tabulky repasovaných dveří - DR/47 2*0.9*2.1 =3.780 [L] 
''Součet  
Celkem 25.156=25.156 [M]</t>
  </si>
  <si>
    <t>Vybourání dřevěných dveřních zárubní pl do 2 m2 se zachováním demontovaného materiáluVybourání dřevěných rámů oken s křídly, dveřních zárubní, vrat, stěn, ostění nebo obkladů dveřních zárubní, plochy do 2 m2 se zachováním demontovaného materiálu  
Vybourání dřevěných rámů oken s křídly, dveřních zárubní, vrat, stěn, ostění nebo obkladů dveřních zárubní, plochy do 2 m2 se zachováním demontovaného materiálu  
Vybourání dřevěných rámů oken s křídly, dveřních zárubní, vrat, stěn, ostění nebo obkladů dveřních zárubní, plochy do 2 m2 se zachováním demontovaného materiálu  
Vybourání dřevěných rámů oken s křídly, dveřních zárubní, vrat, stěn, ostění nebo obkladů dveřních zárubní, plochy do 2 m2 se zachováním demontovaného materiálu</t>
  </si>
  <si>
    <t>1084</t>
  </si>
  <si>
    <t>968062456</t>
  </si>
  <si>
    <t>Vybourání dřevěných dveřních zárubní pl přes 2 m2</t>
  </si>
  <si>
    <t>DB/11 2*0.9*2.45 =4.410 [A] 
DB/20 2*1.53*2.95 =9.027 [B] 
DB/25 1.3*2.17 =2.821 [C] 
DB/96 1.3*2.4 =3.120 [D] 
DB/27 (1+1)*1.22*2.48 =6.051 [E] 
DB/28 1.4*2.24+2*1.36*1.97 =8.494 [F] 
DB/85 4*1.2*2.4 =11.520 [G] 
DB/29 1.58*2.32 =3.666 [H] 
DB/32 1.4*2.4 =3.360 [I] 
DB/56 2*0.85*(2.15+0.67) =4.794 [J] 
DB/81 1.22*2.35 =2.867 [K] 
DB/85 2*1.2*2.4 =5.760 [L] 
DB/91 2*1.2*2.12 =5.088 [M] 
DB/92 1.2*2.4 =2.880 [N] 
DB/97 2*0.9*2.3 =4.140 [O] 
DB/38 (1+1)*1.23*2.4 =5.904 [P] 
DB/39 (1+1)*1.2*2.37 =5.688 [Q] 
DB/85 (4+2)*1.2*2.4 =17.280 [R] 
DB/86 1.4*2.4 =3.360 [S] 
DB/94 0.9*2.78 =2.502 [T] 
''Součet  
Celkem 112.732=112.732 [U]</t>
  </si>
  <si>
    <t>Vybourání dřevěných dveřních zárubní pl přes 2 m2Vybourání dřevěných rámů oken s křídly, dveřních zárubní, vrat, stěn, ostění nebo obkladů dveřních zárubní, plochy přes 2 m2  
https://podminky.urs.cz/item/CS_URS_2024_01/968062456  
Vybourání dřevěných rámů oken s křídly, dveřních zárubní, vrat, stěn, ostění nebo obkladů dveřních zárubní, plochy přes 2 m2  
https://podminky.urs.cz/item/CS_URS_2024_01/968062456  
Vybourání dřevěných rámů oken s křídly, dveřních zárubní, vrat, stěn, ostění nebo obkladů dveřních zárubní, plochy přes 2 m2  
https://podminky.urs.cz/item/CS_URS_2024_01/968062456  
Vybourání dřevěných rámů oken s křídly, dveřních zárubní, vrat, stěn, ostění nebo obkladů dveřních zárubní, plochy přes 2 m2  
https://podminky.urs.cz/item/CS_URS_2024_01/968062456</t>
  </si>
  <si>
    <t>1085</t>
  </si>
  <si>
    <t>968062456.</t>
  </si>
  <si>
    <t>Vybourání dřevěných dveřních zárubní pl přes 2 m2 se zachováním demontovaného materiálu</t>
  </si>
  <si>
    <t>demontáž dveří pro repasi - dle tabulky repasovaných dveří - DR/01 1.22*2.4 =2.928 [A] 
demontáž dveří pro repasi - dle tabulky repasovaných dveří - DR/02 1.2*2.4 =2.880 [B] 
demontáž dveří pro repasi - dle tabulky repasovaných dveří - DR/03 2*1.21*2.4 =5.808 [C] 
demontáž dveří pro repasi - dle tabulky repasovaných dveří - DR/06 1.2*2.4 =2.880 [D] 
demontáž dveří pro repasi - dle tabulky repasovaných dveří - DR/07 1.2*2.4 =2.880 [E] 
demontáž dveří pro repasi - dle tabulky repasovaných dveří - DR/08 1.2*2.35 =2.820 [F] 
demontáž dveří pro repasi - dle tabulky repasovaných dveří - DR/09 1.2*2.4 =2.880 [G] 
demontáž dveří pro repasi - dle tabulky repasovaných dveří - DR/11 1.22*2.34 =2.855 [H] 
demontáž dveří pro repasi - dle tabulky repasovaných dveří - DR/12 2*1.2*2.38 =5.712 [I] 
demontáž dveří pro repasi - dle tabulky repasovaných dveří - DR/13 1.2*2.39 =2.868 [J] 
demontáž dveří pro repasi - dle tabulky repasovaných dveří - DR/16 1.2*2.42 =2.904 [K] 
demontáž dveří pro repasi - dle tabulky repasovaných dveří - DR/17 1.2*2.38 =2.856 [L] 
demontáž dveří pro repasi - dle tabulky repasovaných dveří - DR/21 1.2*2.4 =2.880 [M] 
demontáž dveří pro repasi - dle tabulky repasovaných dveří - DR/22 1.2*2.4 =2.880 [N] 
demontáž dveří pro repasi - dle tabulky repasovaných dveří - DR/26 4*1.2*2.42 =11.616 [O] 
''Součet  
Celkem 57.647=57.647 [P]</t>
  </si>
  <si>
    <t>Vybourání dřevěných dveřních zárubní pl přes 2 m2 se zachováním demontovaného materiáluVybourání dřevěných rámů oken s křídly, dveřních zárubní, vrat, stěn, ostění nebo obkladů dveřních zárubní, plochy přes 2 m2 se zachováním demontovaného materiálu  
Vybourání dřevěných rámů oken s křídly, dveřních zárubní, vrat, stěn, ostění nebo obkladů dveřních zárubní, plochy přes 2 m2 se zachováním demontovaného materiálu  
Vybourání dřevěných rámů oken s křídly, dveřních zárubní, vrat, stěn, ostění nebo obkladů dveřních zárubní, plochy přes 2 m2 se zachováním demontovaného materiálu  
Vybourání dřevěných rámů oken s křídly, dveřních zárubní, vrat, stěn, ostění nebo obkladů dveřních zárubní, plochy přes 2 m2 se zachováním demontovaného materiálu</t>
  </si>
  <si>
    <t>1086</t>
  </si>
  <si>
    <t>968062745</t>
  </si>
  <si>
    <t>Vybourání stěn dřevěných plných, zasklených nebo výkladních pl do 2 m2</t>
  </si>
  <si>
    <t>DB/72 0.7*1.97 =1.379 [A] 
DB/58 0.8*1.9 =1.520 [B] 
DB/61 0.75*1.97 =1.478 [C] 
''Součet  
Celkem 4.377=4.377 [D]</t>
  </si>
  <si>
    <t>Vybourání stěn dřevěných plných, zasklených nebo výkladních pl do 2 m2Vybourání dřevěných rámů oken s křídly, dveřních zárubní, vrat, stěn, ostění nebo obkladů stěn plných, zasklených nebo výkladních pevných nebo otevíratelných, plochy do 2 m2  
https://podminky.urs.cz/item/CS_URS_2024_01/968062745  
Vybourání dřevěných rámů oken s křídly, dveřních zárubní, vrat, stěn, ostění nebo obkladů stěn plných, zasklených nebo výkladních pevných nebo otevíratelných, plochy do 2 m2  
https://podminky.urs.cz/item/CS_URS_2024_01/968062745  
Vybourání dřevěných rámů oken s křídly, dveřních zárubní, vrat, stěn, ostění nebo obkladů stěn plných, zasklených nebo výkladních pevných nebo otevíratelných, plochy do 2 m2  
https://podminky.urs.cz/item/CS_URS_2024_01/968062745  
Vybourání dřevěných rámů oken s křídly, dveřních zárubní, vrat, stěn, ostění nebo obkladů stěn plných, zasklených nebo výkladních pevných nebo otevíratelných, plochy do 2 m2  
https://podminky.urs.cz/item/CS_URS_2024_01/968062745</t>
  </si>
  <si>
    <t>1087</t>
  </si>
  <si>
    <t>968062746</t>
  </si>
  <si>
    <t>Vybourání stěn dřevěných plných, zasklených nebo výkladních pl do 4 m2</t>
  </si>
  <si>
    <t>DB/74 1.53*2.45 =3.749 [A] 
Celkem 3.749=3.749 [B]</t>
  </si>
  <si>
    <t>Vybourání stěn dřevěných plných, zasklených nebo výkladních pl do 4 m2Vybourání dřevěných rámů oken s křídly, dveřních zárubní, vrat, stěn, ostění nebo obkladů stěn plných, zasklených nebo výkladních pevných nebo otevíratelných, plochy do 4 m2  
https://podminky.urs.cz/item/CS_URS_2024_01/968062746  
Vybourání dřevěných rámů oken s křídly, dveřních zárubní, vrat, stěn, ostění nebo obkladů stěn plných, zasklených nebo výkladních pevných nebo otevíratelných, plochy do 4 m2  
https://podminky.urs.cz/item/CS_URS_2024_01/968062746  
Vybourání dřevěných rámů oken s křídly, dveřních zárubní, vrat, stěn, ostění nebo obkladů stěn plných, zasklených nebo výkladních pevných nebo otevíratelných, plochy do 4 m2  
https://podminky.urs.cz/item/CS_URS_2024_01/968062746  
Vybourání dřevěných rámů oken s křídly, dveřních zárubní, vrat, stěn, ostění nebo obkladů stěn plných, zasklených nebo výkladních pevných nebo otevíratelných, plochy do 4 m2  
https://podminky.urs.cz/item/CS_URS_2024_01/968062746</t>
  </si>
  <si>
    <t>1088</t>
  </si>
  <si>
    <t>968062747</t>
  </si>
  <si>
    <t>Vybourání stěn dřevěných plných, zasklených nebo výkladních pl přes 4 m2</t>
  </si>
  <si>
    <t>DB/33 (1+1)*3.06*2.2 =13.464 [A] 
1.-2.NP 3.11*(1.36+1.6)-0.7*1.97+3.16*(2.69+1.06)-0.68*2.1 =18.249 [B] 
2.NP 4.17*3.855-0.8*1.9+2.57*(1.75+2.29)-0.75*1.97 =23.461 [C] 
3.NP 4.14*(4.975+2.13)-0.75*1.88*2 =26.595 [D] 
''Součet  
Celkem 81.769=81.769 [E]</t>
  </si>
  <si>
    <t>Vybourání stěn dřevěných plných, zasklených nebo výkladních pl přes 4 m2Vybourání dřevěných rámů oken s křídly, dveřních zárubní, vrat, stěn, ostění nebo obkladů stěn plných, zasklených nebo výkladních pevných nebo otevíratelných, plochy přes 4 m2  
https://podminky.urs.cz/item/CS_URS_2024_01/968062747  
Vybourání dřevěných rámů oken s křídly, dveřních zárubní, vrat, stěn, ostění nebo obkladů stěn plných, zasklených nebo výkladních pevných nebo otevíratelných, plochy přes 4 m2  
https://podminky.urs.cz/item/CS_URS_2024_01/968062747  
Vybourání dřevěných rámů oken s křídly, dveřních zárubní, vrat, stěn, ostění nebo obkladů stěn plných, zasklených nebo výkladních pevných nebo otevíratelných, plochy přes 4 m2  
https://podminky.urs.cz/item/CS_URS_2024_01/968062747  
Vybourání dřevěných rámů oken s křídly, dveřních zárubní, vrat, stěn, ostění nebo obkladů stěn plných, zasklených nebo výkladních pevných nebo otevíratelných, plochy přes 4 m2  
https://podminky.urs.cz/item/CS_URS_2024_01/968062747</t>
  </si>
  <si>
    <t>1089</t>
  </si>
  <si>
    <t>968062747.</t>
  </si>
  <si>
    <t>Vybourání stěn dřevěných plných, zasklených nebo výkladních pl přes 4 m2 se zachováním demontovaného materiálu</t>
  </si>
  <si>
    <t>demontáž stěny pro repasi - dle tabulky repasovaných dveří - DR/27 2.21*(2.7+2.99)/2 =6.287 [A] 
demontáž stěny pro repasi - dle tabulky repasovaných dveří - DR/28 3.22*(4.33+5.97)/2 =16.583 [B] 
''Součet  
Celkem 22.87=22.870 [C]</t>
  </si>
  <si>
    <t>Vybourání stěn dřevěných plných, zasklených nebo výkladních pl přes 4 m2 se zachováním demontovaného materiáluVybourání dřevěných rámů oken s křídly, dveřních zárubní, vrat, stěn, ostění nebo obkladů stěn plných, zasklených nebo výkladních pevných nebo otevíratelných, plochy přes 4 m2 se zachováním demontovaného materiálu  
Vybourání dřevěných rámů oken s křídly, dveřních zárubní, vrat, stěn, ostění nebo obkladů stěn plných, zasklených nebo výkladních pevných nebo otevíratelných, plochy přes 4 m2 se zachováním demontovaného materiálu  
Vybourání dřevěných rámů oken s křídly, dveřních zárubní, vrat, stěn, ostění nebo obkladů stěn plných, zasklených nebo výkladních pevných nebo otevíratelných, plochy přes 4 m2 se zachováním demontovaného materiálu  
Vybourání dřevěných rámů oken s křídly, dveřních zárubní, vrat, stěn, ostění nebo obkladů stěn plných, zasklených nebo výkladních pevných nebo otevíratelných, plochy přes 4 m2 se zachováním demontovaného materiálu</t>
  </si>
  <si>
    <t>1090</t>
  </si>
  <si>
    <t>968072245.</t>
  </si>
  <si>
    <t>Vybourání kovových rámů oken jednoduchých včetně křídel pl do 2 m2 se zachováním demontovaného materiálu</t>
  </si>
  <si>
    <t>demontáž okna pro repasi - dle tabulky repasovaných oken - OR/19 1.84*1.04 =1.914 [A] 
Celkem 1.914=1.914 [B]</t>
  </si>
  <si>
    <t>Vybourání kovových rámů oken jednoduchých včetně křídel pl do 2 m2 se zachováním demontovaného materiáluVybourání kovových rámů oken s křídly, dveřních zárubní, vrat, stěn, ostění nebo obkladů okenních rámů s křídly jednoduchých, plochy do 2 m2  
Vybourání kovových rámů oken s křídly, dveřních zárubní, vrat, stěn, ostění nebo obkladů okenních rámů s křídly jednoduchých, plochy do 2 m2  
Vybourání kovových rámů oken s křídly, dveřních zárubní, vrat, stěn, ostění nebo obkladů okenních rámů s křídly jednoduchých, plochy do 2 m2  
Vybourání kovových rámů oken s křídly, dveřních zárubní, vrat, stěn, ostění nebo obkladů okenních rámů s křídly jednoduchých, plochy do 2 m2</t>
  </si>
  <si>
    <t>1091</t>
  </si>
  <si>
    <t>968072455</t>
  </si>
  <si>
    <t>Vybourání kovových dveřních zárubní pl do 2 m2</t>
  </si>
  <si>
    <t>DB/01 2*0.82*2 =3.280 [A] 
DB/03 5*0.8*2 =8.000 [B] 
DB/04 (1+2+1+3)*0.7*1.97 =9.653 [C] 
DB/05 2*0.9*1.97 =3.546 [D] 
DB/06 2*1*2 =4.000 [E] 
DB/07 2*0.8*1.97 =3.152 [F] 
DB/09 0.6*1.97 =1.182 [G] 
DB/12 0.6*1.97 =1.182 [H] 
DB/13 (11+7+3+1+1+17)*0.9*1.97 =70.920 [I] 
DB/15 0.6*2.35 =1.410 [J] 
DB/16 (17+12+25+3+3+8+2)*0.6*1.97 =82.740 [K] 
DB/18 (17+18+12+2+2+4)*0.8*1.97 =86.680 [L] 
DB/22 0.75*1.97 =1.478 [M] 
DB/23 0.9*1.97 =1.773 [N] 
DB/73 0.8*1.97 =1.576 [O] 
DB/19 0.8*1.97 =1.576 [P] 
DB/57 0.8*1.97 =1.576 [Q] 
DB/60 0.9*2.2 =1.980 [R] 
DB/80 0.6*0.9 =0.540 [S] 
DB/34 (1+1)*0.9*2.1 =3.780 [T] 
DB/41 (1+1)*0.8*1.97 =3.152 [U] 
DB/68 (1+1)*0.61*1.98 =2.416 [V] 
DB/69 (1+1)*0.61*1.98 =2.416 [W] 
DB/75 (4+4)*0.9*1.97 =14.184 [X] 
DB/52 0.6*1.22 =0.732 [Y] 
DB/53 2*0.65*1.56 =2.028 [Z] 
DB/65 2*0.8*1.97 =3.152 [AA] 
DB/77 1*1.97 =1.970 [AB] 
DB/79 0.9*(1.26+2.03)/2 =1.481 [AC] 
DB/54 0.6*1.78 =1.068 [AD] 
DB/90 0.6*1.54 =0.924 [AE] 
''Součet  
Celkem 323.547=323.547 [AF]</t>
  </si>
  <si>
    <t>Vybourání kovových dveřních zárubní pl do 2 m2Vybourání kovových rámů oken s křídly, dveřních zárubní, vrat, stěn, ostění nebo obkladů dveřních zárubní, plochy do 2 m2  
https://podminky.urs.cz/item/CS_URS_2024_01/968072455  
Vybourání kovových rámů oken s křídly, dveřních zárubní, vrat, stěn, ostění nebo obkladů dveřních zárubní, plochy do 2 m2  
https://podminky.urs.cz/item/CS_URS_2024_01/968072455  
Vybourání kovových rámů oken s křídly, dveřních zárubní, vrat, stěn, ostění nebo obkladů dveřních zárubní, plochy do 2 m2  
https://podminky.urs.cz/item/CS_URS_2024_01/968072455  
Vybourání kovových rámů oken s křídly, dveřních zárubní, vrat, stěn, ostění nebo obkladů dveřních zárubní, plochy do 2 m2  
https://podminky.urs.cz/item/CS_URS_2024_01/968072455</t>
  </si>
  <si>
    <t>1092</t>
  </si>
  <si>
    <t>968072456</t>
  </si>
  <si>
    <t>Vybourání kovových dveřních zárubní pl přes 2 m2</t>
  </si>
  <si>
    <t>DB/02 1.25*2.45 =3.063 [A] 
DB/14 1.44*1.97 =2.837 [B] 
DB/17 1.68*2.4 =4.032 [C] 
DB/21 1.4*2.4 =3.360 [D] 
DB/24 1.3*2.4 =3.120 [E] 
DB/98 1.05*2.13 =2.237 [F] 
DB/71 1.09*2.27 =2.474 [G] 
DB/76 (1+1)*1.4*1.97 =5.516 [H] 
DB/87 2*1.05*2.22 =4.662 [I] 
''Součet  
Celkem 31.301=31.301 [J]</t>
  </si>
  <si>
    <t>Vybourání kovových dveřních zárubní pl přes 2 m2Vybourání kovových rámů oken s křídly, dveřních zárubní, vrat, stěn, ostění nebo obkladů dveřních zárubní, plochy přes 2 m2  
https://podminky.urs.cz/item/CS_URS_2024_01/968072456  
Vybourání kovových rámů oken s křídly, dveřních zárubní, vrat, stěn, ostění nebo obkladů dveřních zárubní, plochy přes 2 m2  
https://podminky.urs.cz/item/CS_URS_2024_01/968072456  
Vybourání kovových rámů oken s křídly, dveřních zárubní, vrat, stěn, ostění nebo obkladů dveřních zárubní, plochy přes 2 m2  
https://podminky.urs.cz/item/CS_URS_2024_01/968072456  
Vybourání kovových rámů oken s křídly, dveřních zárubní, vrat, stěn, ostění nebo obkladů dveřních zárubní, plochy přes 2 m2  
https://podminky.urs.cz/item/CS_URS_2024_01/968072456</t>
  </si>
  <si>
    <t>1093</t>
  </si>
  <si>
    <t>968072746</t>
  </si>
  <si>
    <t>Vybourání výkladních stěn kovových pevných nebo otevíratelných pl do 4 m2</t>
  </si>
  <si>
    <t>DB/78 1.85*(1.57+2.39)/2 =3.663 [A] 
Celkem 3.663=3.663 [B]</t>
  </si>
  <si>
    <t>Vybourání výkladních stěn kovových pevných nebo otevíratelných pl do 4 m2Vybourání kovových rámů oken s křídly, dveřních zárubní, vrat, stěn, ostění nebo obkladů stěn výkladních pevných nebo otevíratelných, plochy do 4 m2  
https://podminky.urs.cz/item/CS_URS_2024_01/968072746  
Vybourání kovových rámů oken s křídly, dveřních zárubní, vrat, stěn, ostění nebo obkladů stěn výkladních pevných nebo otevíratelných, plochy do 4 m2  
https://podminky.urs.cz/item/CS_URS_2024_01/968072746  
Vybourání kovových rámů oken s křídly, dveřních zárubní, vrat, stěn, ostění nebo obkladů stěn výkladních pevných nebo otevíratelných, plochy do 4 m2  
https://podminky.urs.cz/item/CS_URS_2024_01/968072746  
Vybourání kovových rámů oken s křídly, dveřních zárubní, vrat, stěn, ostění nebo obkladů stěn výkladních pevných nebo otevíratelných, plochy do 4 m2  
https://podminky.urs.cz/item/CS_URS_2024_01/968072746</t>
  </si>
  <si>
    <t>1094</t>
  </si>
  <si>
    <t>968082017</t>
  </si>
  <si>
    <t>Vybourání plastových rámů oken včetně křídel plochy přes 2 do 4 m2</t>
  </si>
  <si>
    <t>OB/03 2*1.25*1.68 =4.200 [A] 
Celkem 4.2=4.200 [B]</t>
  </si>
  <si>
    <t>Vybourání plastových rámů oken včetně křídel plochy přes 2 do 4 m2Vybourání plastových rámů oken s křídly, dveřních zárubní, vrat rámu oken skřídly, plochy přes 2 do 4 m2  
https://podminky.urs.cz/item/CS_URS_2024_01/968082017  
Vybourání plastových rámů oken s křídly, dveřních zárubní, vrat rámu oken skřídly, plochy přes 2 do 4 m2  
https://podminky.urs.cz/item/CS_URS_2024_01/968082017  
Vybourání plastových rámů oken s křídly, dveřních zárubní, vrat rámu oken skřídly, plochy přes 2 do 4 m2  
https://podminky.urs.cz/item/CS_URS_2024_01/968082017  
Vybourání plastových rámů oken s křídly, dveřních zárubní, vrat rámu oken skřídly, plochy přes 2 do 4 m2  
https://podminky.urs.cz/item/CS_URS_2024_01/968082017</t>
  </si>
  <si>
    <t>1095</t>
  </si>
  <si>
    <t>971033641</t>
  </si>
  <si>
    <t>Vybourání otvorů ve zdivu cihelném pl do 4 m2 na MVC nebo MV tl do 300 mm</t>
  </si>
  <si>
    <t>1.PP 4.17*(0.3*0.355+0.36*0.16+0.545*0.485)+4.32*0.19*0.35+4.35*0.405*0.12+4.02*(0.28*0.17+0.14*0.14)+4.15*0.405*0.38+3*0.405*0.405+4.56*0.355*0.=3.686 [A] 
''4,4*0,405*0,585+3,25*0,3*0,195+3,85*0,14*0,14+3,29*(0,38*0,21+0,57*0,675+0,14*0,14)+3,27*0,85*0,245+3,3*(0,21*0,205+0,35*0,525+0,175*0,22+0,135*0,1 
''3,3*(0,21+0,525+0,21*0,2+0,155*0,13+0,35*0,235+0,4*0,295+0,23*0,265+0,21*0,215)+2,82*0,38*0,215+2,6*0,405*0,2+2,89*0,14*0,14+3,05*(0,4*0,21+0,35*0, 
''3,3*(0,35*0,25+0,54*0,455)+3*(0,36*0,205+0,355*0,315+0,19*0,21+0,42*0,48+0,205*0,21+0,34*0,395+0,165*0,175+0,21*0,31+0,25*0,21+0,45*0,21+0,375*0,21 
3.26*0.29*0.3+2.8*0.34*0.255+2.88*(0.36*0.3+0.37*0.35)+3.1*0.14*0.155+4.52*(0.3*0.29+0.45*0.565)+2.28*0.405*0.19+1.56*0.14*0.14+2.66*0.31*0.43 =3.381 [B] 
2.74*0.145*0.14+3.26*(0.22*0.21+0.33*0.205)+3.3*(0.14*0.14+0.87*0.385+0.04*0.565+0.405*0.44+0.27*0.47+0.35*0.205+0.34*0.195)+3.66*0.195*0.245 =3.309 [C] 
3.1*0.35*0.33 =0.358 [D] 
1.NP 6.51*0.31*0.18+7*(0.205*0.35+0.69*0.14+0.4*0.59+0.225*0.225)+6.72*0.26*0.405+3*0.14*0.14*2+5.53*0.205*0.35+3.21*0.23*0.405+5.45*0.405*0.23 =5.577 [E] 
3.64*0.425*0.23+3.74*0.465*0.285+3.77*0.255*0.3+2.42*(0.605*0.165+0.205*0.31)+7.19*(0.35*0.215+0.565*0.305)+7.08*(0.405*0.23+0.73*0.185+0.29*0.515)=5.988 [F] 
''7,08*(0,35*0,205+0,3*0,185)+3,1*0,29*0,18+6,57*(0,15*0,275*2+0,26*0,14+0,16*1,955+0,3*0,18+0,205*0,35+0,3*0,18)+2,14*(0,21*0,22+0,47*0,21+0,2*0,275 
3.71*(0.47*0.25+0.405*0.245+0.26*0.87)+3.825*(0.26*0.21+0.225*0.225+0.15*0.69+0.42*0.21)+2.67*0.35*0.2+0.69*0.69*0.11+3.56*0.2*0.2+3.53*0.18*0.245 =3.316 [G] 
3.8*0.37*0.205+2.12*0.18*0.08+2.13*0.18*0.17+3.53*(0.15*0.13+0.15*0.42+0.24*0.14)+3.52*0.35*0.255+3.43*0.405*0.255+3.61*0.475*0.24+3.63*0.15*0.695 =2.252 [H] 
3.63*(0.21*0.21*2+0.2*0.2+0.325*0.155+0.35*0.02+0.225*0.35)+3.68*(0.69*0.15+0.35*0.205)+0.15*0.69*2.08+3.64*(0.14*0.14+0.15*0.15)+3.78*0.405*0.23 =2.325 [I] 
3.73*0.38*0.22+3.65*(0.52*0.21+0.54*0.305+0.35*0.22)+3.68*(0.26*0.205+0.2*0.125)+3.68*0.405*0.23 =2.224 [J] 
''3,66*(0,175*0,155+0,4*0,28+0,205*0,35+0,4*0,2+0,23*0,175+0,34*0,405)+3,69*(0,695*0,15+0,21*0,275)+3,68*0,215*0,14+3,67*(0,69*0,15+0,3*0,18+0,21*0,3 
3.62*(0.205*0.21+0.175*0.175)+3.63*(0.175*0.165+0.27*0.21)+3.62*(0.845*0.275+0.59*0.405+0.265*0.26)+3.64*(0.44*0.14+0.38*0.215) =3.055 [K] 
3.66*(0.66*0.255+0.38*0.28)+3.65*(0.215*0.38+0.395*0.21+0.28*0.285+0.215*0.38+0.175*0.175+0.265*0.3) =2.598 [L] 
1.-2.NP 4.5*0.23*0.425+4.45*0.405*0.23+4.26*0.405*0.225+4.46*0.205*0.35+3.36*0.255*0.225+4.31*(0.21*0.35+0.225*0.225+0.59*0.4)+4.4*0.26*0.255 =3.599 [M] 
3.14*(0.36*0.325+0.3*0.23)+3.37*(0.14*0.14*2+0.145*0.14)+3.14*(0.305*0.2+0.26*0.215)+3.12*0.465*0.258+3.13*0.69*0.15+3.1*0.18*0.29+7.19*0.35*0.215 =2.553 [N] 
7.19*0.565*0.305+6.57*0.14*0.14+7.22*(0.325*0.18+0.3*0.18+0.165*1.95)+3.07*(0.14*0.24+0.28*0.15+0.27*0.15+0.31*0.22)+7.07*(0.35*0.37+0.52*0.31) =7.124 [O] 
7.07*(0.21*0.21*2+0.405+0.415+0.3*0.365)+3.05*(0.14*0.24+0.28*0.15+0.27*0.15+0.21*0.235)+3.15*0.17*0.15+2.92*(0.87*0.27+0.245*0.405+0.335*0.47) =9.215 [P] 
3.16*(0.135*0.69+0.14*0.14+0.25*0.72)+3.15*(0.69*0.155+0.34*0.195)+3.14*0.175*0.175+2.43*0.2*0.185+3.16*0.135*0.9*2+3.15*0.3*0.21 =2.623 [Q] 
3.05*(0.175*0.325+0.175*0.245)+2.77*(0.355*0.2+0.18*0.19+0.175*0.205)+3.05*0.69*0.15+3.04*0.25*0.35+3.16*(0.69*0.15+0.405*0.23)+3.17*0.205*0.34 =2.119 [R] 
3.15*0.21*0.205+3.14*0.26*0.35+3.66*(0.19*1.1+0.31*0.19)+3.15*0.21*0.475+3.11*0.385*0.405+3.12*(0.305*0.35+0.69*0.15)+0.505*(3.13*2.135-1.21*2.4) =4.765 [S] 
3.13*(0.405*0.385+0.225*0.225+0.145*0.125)+3.14*(0.54*0.295+0.69*0.15+0.39*0.215+0.35*0.205) =2.017 [T] 
0.22*(1.95*2.92-1.2*2.4)+3.11*0.38*0.36+3.1*(0.4*0.22+0.175*0.175+0.195*0.175+0.415*0.415*0.5)+3.08*(0.21*0.215+0.225*0.225+0.33*0.64+0.39*0.22) =2.995 [U] 
''3,12*0,69*0,15+2,86*0,175*0,175+3,16*0,69*0,155+3,16*(0,325*0,59+0,3*0,3+0,81*0,245)+3,19*(0,22*0,37+0,195*0,14)+3,15*(0,22*0,34+0,29*0,495+0,69*0, 
3.15*(0.38*0.24+0.28*0.28+0.395*0.23)+3.16*(0.69*0.15+0.38*0.255+0.3*0.18)+0.485*0.705*2.03 =2.318 [V] 
2.NP 3.67*0.43*0.45+3.65*(0.295*0.39+0.175*0.175)+3.67*(0.4*0.2+0.26*0.305+0.315*0.59+0.23*0.225+0.175*0.22+0.15*0.15+0.69*0.15+0.21*0.295) =3.530 [W] 
3.67*0.135*0.065+3.66*(0.635*0.15+0.225*0.225+0.36*0.21+0.495*0.405+0.285*0.28)+3.64*0.35*0.255+3.63*(0.69*0.15+0.23*0.15+0.21*0.315+0.175*0.175) =3.046 [X] 
3.63*0.405*0.49+4.17*0.405*0.23+3.62*(0.21*0.235+0.14*0.14+0.26*0.175+0.21*0.34)+3.63*0.69*0.15+4.17*(0.4*0.23+0.225*0.225) =2.752 [Y] 
3.66*(0.69*0.145+0.375*0.24+0.69*0.15)+3.61*(00.405*0.555+0.2*0.2)+4.17*(0.175*0.175+0.3*0.18)+3.6*0.405*0.23+0.175*(1.2*2.4-0.9*2.2)+2.49*0.565*0.=2.876 [Z] 
2.49*0.38*0.175+2.5*0.22*0.35+2.49*(0.225*0.225+0.23*0.35)+3.79*(0.45*0.35+0.235*0.79)+3.6*0.23*0.475+3.57*0.81*0.15+3.46*(0.41*0.375+0.69*0.165) =3.738 [AA] 
3.65*(0.26*0.14+0.15*0.15)+3.63*(0.4*0.35+0.69*0.15)+3.62*0.405*0.4+3.55*(0.225*0.225+0.35*0.4)+3.65*0.205*0.35+3.54*0.71*0.205+3.52*0.38*0.375 =3.641 [AB] 
3.47*(0.405*0.33+0.31*0.21+0.69*0.15)+3.56*(0.335*0.225+0.485*0.275+0.345*0.345)+3.6*(0.23*0.405+0.285*0.21)+2.86*(0.14*0.14+0.21*0.24)+2.85*0.4*0.=2.967 [AC] 
3.53*(0.245*0.175+0.38*0.4+0.35*0.21+0.5*0.48+0.69*0.175)+2.86*0.225*0.225+3.57*(0.38*0.38+0.3*0.3+0.34*0.59)+4.17*0.3*0.185+4.15*0.205*0.47 =4.550 [AD] 
4.22*0.175*0.29+4.17*(0.205*0.35+0.565*0.3)+4.18*(0.69*0.15+0.71*0.205)+2.95*0.14*0.14+4.07*0.21*0.395+4.18*0.19*0.3+4.07*0.35*0.205+4.23*0.69*0.15=3.625 [AE] 
4.23*0.405*0.23+4.72*(0.35*0.3+0.14*0.155)+2.14*0.22*0.31+4.06*(0.3*0.18+0.405*0.23)+11.7*0.21*0.5+4.71*(0.14*0.14+0.35*0.295)+4.04*0.405*0.275 =3.993 [AF] 
4.04*(0.69*0.15+0.4*0.23)+4.2*(0.305*0.26+0.3*0.555+0.405*0.24+0.47*0.265+0.26*0.21)+4.14*(0.325*0.325+0.15*0.69+0.35*0.22+0.225*0.275)+4.17*0.15*0=4.424 [AG] 
4.13*0.15*0.69+4.1*0.215*0.335+4.11*(0.35*0.225+0.405*0.23*2+0.175*0.175)+4.1*(0.2*0.2+0.14*0.14)+4.12*0.69*0.15+4.1*0.175*0.17+4.09*0.3*0.205 =2.982 [AH] 
4.11*(0.26*0.26+0.17*0.175+0.35*0.205) =0.695 [AI] 
3.NP 1.62*0.405*0.245+0.32*(0.22*0.225+0.21*0.22+0.21*0.21)+3.23*(0.3*0.18+0.35*0.2+0.155*0.135+0.14*0.245+0.415*0.155+0.47*0.225) =1.334 [AJ] 
3.19*(0.525*0.21+0.33*0.395+0.15*0.3+0.15*0.25+0.14*0.24+0.405*0.23)+2.58*0.21*0.21+2.05*(0.225*0.4+0.245*0.4)+2.66*(0.195*0.69+0.21*0.255) =2.435 [AK] 
3.75*(0.35*0.2+0.14*0.14)+3.76*0.465*0.47+4.1*(0.69*0.15+0.4*0.115+0.405*0.2*2)+3.28*0.24*0.475+2.7*0.225*0.235+4.03*(0.41*0.265+0.175*0.175) =3.513 [AL] 
4.01*0.405*0.235+4.05*0.69*0.15+2.295*0.71*0.205+4.15*0.35*0.205+4*0.225*0.225+4.08*0.35*0.22+4.07*0.21*0.175+4.11*0.4*0.24+4.07*0.38*0.24 =2.865 [AM] 
4.05*(0.69*0.16+0.48*0.365+0.21*0.215)+4.03*0.225*0.225+4.05*0.38*0.245+4.07*0.175*0.175+0.175*0.9*2.23+0.16*0.7*0.7+4.07*0.405*0.23+4.06*0.195*0.2=3.012 [AN] 
''4,13*0,28*0,675+4,12*0,22*0,38+4,11*(0,3*0,3+0,22*0,38)+4,16*0,405*0,265+2,7*0,205*0,21+4,14*(0,22*0,35+0,225*0,225+0,59*0,325+0,54*0,215+0,35*0,22 
''4,13*(0,21*0,295+0,175*0,185*2)+4,12*(0,405*0,235+0,69*0,15)+4,1*0,225*0,225+4,14*(0,205*0,35+0,14*0,145+0,225*0,225+0,69*0,15+0,175*0,15+0,21*0,21 
4.1*0.23*0.405+4.08*0.35*0.205+4.06*(0.3*0.54+0.225*0.22+0.29*0.21+0.16*0.69+0.25*0.4)+4.1*0.205*0.35+4.06*0.35*0.205+4.08*(0.35*0.225+0.21*0.21) =3.722 [AO] 
4.08*0.175*0.175+4.1*0.35*0.2+4.15*(0.18*0.16+0.465*0.24)+4.08*(0.23*0.405+0.21*0.21)+3.66*(0.225*0.205+0.4*0.235) =2.067 [AP] 
4.1*(0.405*0.245+0.69*0.145+0.175*0.175+0.27*0.25)+4.12*0.175*0.175+4.08*(0.13*0.69+0.14*0.14+0.165*0.175)+4.15*(0.36*0.21+0.69*0.15+0.405*0.23) =3.039 [AQ] 
4.NP 3.24*(0.15*0.1+0.14*0.225+0.45*0.15)+3.28*(0.415*0.15+0.275*0.245+0.15*0.135+0.47*0.225)+3.65*(0.225*0.22+0.35*0.205+0.21*0.235+0.125*0.19) =1.917 [AR] 
3.52*(0.69*0.15+0.35*0.21)+3.65*(0.23*0.295+0.18*0.175)+3.64*(0.23*0.405+0.15*0.69)+3.63*0.225*0.225+3.64*(0.14*0.145+0.2*0.2)+3.69*0.225*0.225 =2.292 [AS] 
3.24*(0.69*0.17+0.175*0.17+0.245*0.405)+3.6*0.34*0.24+3.61*0.23*0.35+3.63*(0.54*0.29+0.26*0.265+0.29*0.195+0.225*0.225+0.22*0.405)+3.6*0.35*0.235 =3.209 [AT] 
3.6*0.215*0.35+3.61*(0.26*0.26+0.21*0.405)+3.62*(0.2*0.21+0.19*0.175+0.35*0.215)+3.63*(0.405*0.265+0.69*0.15+0.175*0.175)+3.66*0.5*0.24 =2.682 [AU] 
3.66*0.175*0.165+3.6*0.175*0.175+3.62*(0.235*0.21+0.355*0.245)+3.7*(0.15*0.16+0.21*0.215+0.69*0.15+0.255*0.405)+3.58*(0.41*0.235+0.175*0.205) =2.204 [AV] 
3.6*0.38*0.22+3.71*0.225*0.14+3.615*(0.35*0.19+0.69*0.15+0.225*0.225)+3.625*0.405*0.24+3.615*0.195*0.35+3.6*(0.24*0.405+0.69*0.15+0.245*0.195) =2.709 [AW] 
3.6*0.205*0.325+3.72*(0.21*0.265+0.51*0.325)+3.68*0.38*0.195+3.6*(0.35*0.205+0.175*0.15)+3.57*0.38*0.22+3.615*0.3*0.4+3.58*0.23*0.175+3.655*0.69*0.=2.565 [AX] 
3.655*0.405*0.235+3.57*0.69*0.175+3.655*0.25*0.21+3.63*0.48*0.21+3.615*0.225*0.225+3.605*0.14*0.14+3.655*(0.3*0.3+0.38*0.22)+0.175*1*2.3 =2.627 [AY] 
3.65*0.21*0.2 =0.153 [AZ] 
5.NP 0.99*(0.35*0.385+0.395*0.225)+0.95*0.385*0.35+1.13*(0.405*0.4+0.265*1.08)+3.24*0.225*0.22+4*0.15*0.69+3.43*0.2*0.2+3*0.14*0.145+2.98*0.69*0.=1.628 [BA] 
4*0.69*0.15+3.18*0.25*0.225+1*0.85*0.405+3.09*(0.225*0.225+0.25*0.4+0.29*0.22+0.74*0.32)+3.42*0.175*0.175+2.53*0.35*0.38+2.47*0.14*0.14+2.54*0.14*0=2.821 [BB] 
2.5*0.35*0.405+2.53*(0.21*0.265+0.215*0.2)+0.65*0.35*0.32+3.4*0.69*0.145+3.11*(0.35*0.205+0.49*0.21)+3.04*0.405*0.21+2.94*0.325*0.325+3.3*0.69*0.15=2.471 [BC] 
0.61*0.47*0.35+0.67*0.405*0.425+1.06*0.24*0.28+1.05*(0.26*0.38+0.23*0.405)+0.85*0.405*0.65 =0.712 [BD] 
0.6*(0.41*0.235+0.38*0.24+0.405*0.265+0.325*0.325+0.21*0.21+0.38*0.275+0.33*0.3+0.38*0.265+0.21*0.375+0.28*0.28+0.38*0.285+0.35*0.23+0.405*0.24) =0.715 [BE] 
0.6*0.215*0.35+3.84*0.69*0.15+3.86*0.69*0.15+3.1*0.35*0.21+4.9*0.225*0.225+4.07*0.19*0.175+2.23*0.4*0.24+4.91*0.185*0.175+3.78*0.69*0.15 =2.218 [BF] 
3.38*(0.69*0.15+0.35*0.205)+3.8*0.69*0.15+3.39*0.21*0.43+3.44*0.14*0.14+3.86*0.3*0.3+3.03*0.24*0.295+2.24*0.47*0.29+2.81*0.2*0.21+2.92*0.69*0.15 =2.647 [BG] 
2.83*0.14*0.14 =0.055 [BH] 
'''6.NP' 0,34*(0,69*0,15+0,2*0,2)+2,84*0,14*0,155+2,56*(0,235*0,225+0,825*0,32+0,21*0,22+0,69*0,15)+2,26*0,405*0,26+3,56*(0,78*0,15+0,2*0,2+0,78*0,15 
2.15*0.165*0.175+1.87*0.16*0.175+2.18*0.195*0.545+1.1*0.445*0.325 =0.505 [BI] 
''Součet  
Celkem 213.787=213.787 [BJ]</t>
  </si>
  <si>
    <t>Vybourání otvorů ve zdivu cihelném pl do 4 m2 na MVC nebo MV tl do 300 mmVybourání otvorů ve zdivu základovém nebo nadzákladovém zcihel, tvárnic, příčkovek zcihel pálených na maltu vápennou nebo vápenocementovou plochy do 4 m2, tl. do 300 mm  
https://podminky.urs.cz/item/CS_URS_2024_01/971033641  
Vybourání otvorů ve zdivu základovém nebo nadzákladovém zcihel, tvárnic, příčkovek zcihel pálených na maltu vápennou nebo vápenocementovou plochy do 4 m2, tl. do 300 mm  
https://podminky.urs.cz/item/CS_URS_2024_01/971033641  
Vybourání otvorů ve zdivu základovém nebo nadzákladovém zcihel, tvárnic, příčkovek zcihel pálených na maltu vápennou nebo vápenocementovou plochy do 4 m2, tl. do 300 mm  
https://podminky.urs.cz/item/CS_URS_2024_01/971033641  
Vybourání otvorů ve zdivu základovém nebo nadzákladovém zcihel, tvárnic, příčkovek zcihel pálených na maltu vápennou nebo vápenocementovou plochy do 4 m2, tl. do 300 mm  
https://podminky.urs.cz/item/CS_URS_2024_01/971033641</t>
  </si>
  <si>
    <t>1096</t>
  </si>
  <si>
    <t>971033651</t>
  </si>
  <si>
    <t>Vybourání otvorů ve zdivu cihelném pl do 4 m2 na MVC nebo MV tl do 600 mm</t>
  </si>
  <si>
    <t>1.-2.NP 0.485*1.29*2.4 =1.502 [A] 
2.NP 0.58*1*2.41+0.5*1.9*1.97*2+0.47*(1.92*1.97*2-0.6*0.9)+0.49*1.305*1.72+0.305*1.405*2.5 =10.614 [B] 
3.NP 0.51*1*2.5 =1.275 [C] 
5.NP 0.58*1*2.2 =1.276 [D] 
''Součet  
Celkem 14.667=14.667 [E]</t>
  </si>
  <si>
    <t>Vybourání otvorů ve zdivu cihelném pl do 4 m2 na MVC nebo MV tl do 600 mmVybourání otvorů ve zdivu základovém nebo nadzákladovém zcihel, tvárnic, příčkovek zcihel pálených na maltu vápennou nebo vápenocementovou plochy do 4 m2, tl. do 600 mm  
https://podminky.urs.cz/item/CS_URS_2024_01/971033651  
Vybourání otvorů ve zdivu základovém nebo nadzákladovém zcihel, tvárnic, příčkovek zcihel pálených na maltu vápennou nebo vápenocementovou plochy do 4 m2, tl. do 600 mm  
https://podminky.urs.cz/item/CS_URS_2024_01/971033651  
Vybourání otvorů ve zdivu základovém nebo nadzákladovém zcihel, tvárnic, příčkovek zcihel pálených na maltu vápennou nebo vápenocementovou plochy do 4 m2, tl. do 600 mm  
https://podminky.urs.cz/item/CS_URS_2024_01/971033651  
Vybourání otvorů ve zdivu základovém nebo nadzákladovém zcihel, tvárnic, příčkovek zcihel pálených na maltu vápennou nebo vápenocementovou plochy do 4 m2, tl. do 600 mm  
https://podminky.urs.cz/item/CS_URS_2024_01/971033651</t>
  </si>
  <si>
    <t>1097</t>
  </si>
  <si>
    <t>971033681</t>
  </si>
  <si>
    <t>Vybourání otvorů ve zdivu cihelném pl do 4 m2 na MVC nebo MV tl do 900 mm</t>
  </si>
  <si>
    <t>1.NP 0.625*1.2*2.5 =1.875 [A] 
1.-2.NP 0.78*(3.105*2.5-2.026*2.48)+0.75*0.975*2.5 =3.964 [B] 
2.NP 0.855*1*2.2+0.645*1*2.2+0.66*1.645*2.5+0.655*(3.1*2.5-0.9*2.07) =9.870 [C] 
4.NP 0.635*(2.8*1.5-0.8*1.97)+0.645*(2.8*1.5-0.8*1.97)+0.64*0.975*2.3 =4.794 [D] 
5.NP 0.62*1*2.45 =1.519 [E] 
''Součet  
Celkem 22.022=22.022 [F]</t>
  </si>
  <si>
    <t>Vybourání otvorů ve zdivu cihelném pl do 4 m2 na MVC nebo MV tl do 900 mmVybourání otvorů ve zdivu základovém nebo nadzákladovém zcihel, tvárnic, příčkovek zcihel pálených na maltu vápennou nebo vápenocementovou plochy do 4 m2, tl. do 900 mm  
https://podminky.urs.cz/item/CS_URS_2024_01/971033681  
Vybourání otvorů ve zdivu základovém nebo nadzákladovém zcihel, tvárnic, příčkovek zcihel pálených na maltu vápennou nebo vápenocementovou plochy do 4 m2, tl. do 900 mm  
https://podminky.urs.cz/item/CS_URS_2024_01/971033681  
Vybourání otvorů ve zdivu základovém nebo nadzákladovém zcihel, tvárnic, příčkovek zcihel pálených na maltu vápennou nebo vápenocementovou plochy do 4 m2, tl. do 900 mm  
https://podminky.urs.cz/item/CS_URS_2024_01/971033681  
Vybourání otvorů ve zdivu základovém nebo nadzákladovém zcihel, tvárnic, příčkovek zcihel pálených na maltu vápennou nebo vápenocementovou plochy do 4 m2, tl. do 900 mm  
https://podminky.urs.cz/item/CS_URS_2024_01/971033681</t>
  </si>
  <si>
    <t>1098</t>
  </si>
  <si>
    <t>971033691</t>
  </si>
  <si>
    <t>Vybourání otvorů ve zdivu cihelném pl do 4 m2 na MVC nebo MV tl přes 900 mm</t>
  </si>
  <si>
    <t>1.PP 1.045*0.705*3.29 =2.424 [A] 
Celkem 2.424=2.424 [B]</t>
  </si>
  <si>
    <t>Vybourání otvorů ve zdivu cihelném pl do 4 m2 na MVC nebo MV tl přes 900 mmVybourání otvorů ve zdivu základovém nebo nadzákladovém zcihel, tvárnic, příčkovek zcihel pálených na maltu vápennou nebo vápenocementovou plochy do 4 m2, tl. přes 900 mm  
https://podminky.urs.cz/item/CS_URS_2024_01/971033691  
Vybourání otvorů ve zdivu základovém nebo nadzákladovém zcihel, tvárnic, příčkovek zcihel pálených na maltu vápennou nebo vápenocementovou plochy do 4 m2, tl. přes 900 mm  
https://podminky.urs.cz/item/CS_URS_2024_01/971033691  
Vybourání otvorů ve zdivu základovém nebo nadzákladovém zcihel, tvárnic, příčkovek zcihel pálených na maltu vápennou nebo vápenocementovou plochy do 4 m2, tl. přes 900 mm  
https://podminky.urs.cz/item/CS_URS_2024_01/971033691  
Vybourání otvorů ve zdivu základovém nebo nadzákladovém zcihel, tvárnic, příčkovek zcihel pálených na maltu vápennou nebo vápenocementovou plochy do 4 m2, tl. přes 900 mm  
https://podminky.urs.cz/item/CS_URS_2024_01/971033691</t>
  </si>
  <si>
    <t>1099</t>
  </si>
  <si>
    <t>972054241</t>
  </si>
  <si>
    <t>Vybourání otvorů v ŽB stropech nebo klenbách pl do 0,09 m2 tl do 150 mm</t>
  </si>
  <si>
    <t>'prostupy pro ZTI, CHL a VZT  
1.PP 2+10+5 =17.000 [A] 
1.NP 1+2+10 =13.000 [B] 
1.-2.NP 3+2 =5.000 [C] 
2.NP 4+14+1 =19.000 [D] 
3.NP 6+10+2 =18.000 [E] 
4.NP 6+4 =10.000 [F] 
5.NP 8+4 =12.000 [G] 
6.NP 1 =1.000 [H] 
''Součet  
Celkem 95=95.000 [I]</t>
  </si>
  <si>
    <t>Vybourání otvorů v ŽB stropech nebo klenbách pl do 0,09 m2 tl do 150 mmVybourání otvorů ve stropech nebo klenbách železobetonových bez odstranění podlahy a násypu, plochy do 0,09 m2, tl. do 150 mm  
https://podminky.urs.cz/item/CS_URS_2024_01/972054241  
Vybourání otvorů ve stropech nebo klenbách železobetonových bez odstranění podlahy a násypu, plochy do 0,09 m2, tl. do 150 mm  
https://podminky.urs.cz/item/CS_URS_2024_01/972054241  
Vybourání otvorů ve stropech nebo klenbách železobetonových bez odstranění podlahy a násypu, plochy do 0,09 m2, tl. do 150 mm  
https://podminky.urs.cz/item/CS_URS_2024_01/972054241  
Vybourání otvorů ve stropech nebo klenbách železobetonových bez odstranění podlahy a násypu, plochy do 0,09 m2, tl. do 150 mm  
https://podminky.urs.cz/item/CS_URS_2024_01/972054241</t>
  </si>
  <si>
    <t>1100</t>
  </si>
  <si>
    <t>976072221</t>
  </si>
  <si>
    <t>Vybourání kovových komínových dvířek pl do 0,3 m2 ze zdiva cihelného</t>
  </si>
  <si>
    <t>demontáž dvířek pro repasi - dle tabulky zámečnických výrobků - Zi/26 80 =80.000 [A] 
Celkem 80=80.000 [B]</t>
  </si>
  <si>
    <t>Vybourání kovových komínových dvířek pl do 0,3 m2 ze zdiva cihelnéhoVybourání kovových madel, zábradlí, dvířek, zděří, kotevních želez komínových a topných dvířek, ventilací apod., plochy do 0,30 m2, ze zdiva cihelného nebo kamenného  
https://podminky.urs.cz/item/CS_URS_2024_01/976072221  
Vybourání kovových madel, zábradlí, dvířek, zděří, kotevních želez komínových a topných dvířek, ventilací apod., plochy do 0,30 m2, ze zdiva cihelného nebo kamenného  
https://podminky.urs.cz/item/CS_URS_2024_01/976072221  
Vybourání kovových madel, zábradlí, dvířek, zděří, kotevních želez komínových a topných dvířek, ventilací apod., plochy do 0,30 m2, ze zdiva cihelného nebo kamenného  
https://podminky.urs.cz/item/CS_URS_2024_01/976072221  
Vybourání kovových madel, zábradlí, dvířek, zděří, kotevních želez komínových a topných dvířek, ventilací apod., plochy do 0,30 m2, ze zdiva cihelného nebo kamenného  
https://podminky.urs.cz/item/CS_URS_2024_01/976072221</t>
  </si>
  <si>
    <t>1101</t>
  </si>
  <si>
    <t>978011141</t>
  </si>
  <si>
    <t>Otlučení (osekání) vnitřní vápenné nebo vápenocementové omítky stropů v rozsahu přes 10 do 30 %</t>
  </si>
  <si>
    <t>2.NP 28.56+29.44+8.87 =66.870 [A] 
Celkem 66.87=66.870 [B]</t>
  </si>
  <si>
    <t>Otlučení (osekání) vnitřní vápenné nebo vápenocementové omítky stropů v rozsahu přes 10 do 30 %Otlučení vápenných nebo vápenocementových omítek vnitřních ploch stropů, v rozsahu přes 10 do 30 %  
https://podminky.urs.cz/item/CS_URS_2024_01/978011141  
Otlučení vápenných nebo vápenocementových omítek vnitřních ploch stropů, v rozsahu přes 10 do 30 %  
https://podminky.urs.cz/item/CS_URS_2024_01/978011141  
Otlučení vápenných nebo vápenocementových omítek vnitřních ploch stropů, v rozsahu přes 10 do 30 %  
https://podminky.urs.cz/item/CS_URS_2024_01/978011141  
Otlučení vápenných nebo vápenocementových omítek vnitřních ploch stropů, v rozsahu přes 10 do 30 %  
https://podminky.urs.cz/item/CS_URS_2024_01/978011141</t>
  </si>
  <si>
    <t>1102</t>
  </si>
  <si>
    <t>978011161</t>
  </si>
  <si>
    <t>Otlučení (osekání) vnitřní vápenné nebo vápenocementové omítky stropů v rozsahu přes 30 do 50 %</t>
  </si>
  <si>
    <t>Otlučení (osekání) vnitřní vápenné nebo vápenocementové omítky stropů v rozsahu přes 30 do 50 %Otlučení vápenných nebo vápenocementových omítek vnitřních ploch stropů, v rozsahu přes 30 do 50 %  
https://podminky.urs.cz/item/CS_URS_2024_01/978011161  
Otlučení vápenných nebo vápenocementových omítek vnitřních ploch stropů, v rozsahu přes 30 do 50 %  
https://podminky.urs.cz/item/CS_URS_2024_01/978011161  
Otlučení vápenných nebo vápenocementových omítek vnitřních ploch stropů, v rozsahu přes 30 do 50 %  
https://podminky.urs.cz/item/CS_URS_2024_01/978011161  
Otlučení vápenných nebo vápenocementových omítek vnitřních ploch stropů, v rozsahu přes 30 do 50 %  
https://podminky.urs.cz/item/CS_URS_2024_01/978011161</t>
  </si>
  <si>
    <t>1103</t>
  </si>
  <si>
    <t>978011191</t>
  </si>
  <si>
    <t>Otlučení (osekání) vnitřní vápenné nebo vápenocementové omítky stropů v rozsahu přes 50 do 100 %</t>
  </si>
  <si>
    <t>2.NP 20.83 =20.830 [A] 
3.NP 27.93+10.94 =38.870 [B] 
''ST03  
''Součet  
Celkem 5277.33=5 277.330 [C]</t>
  </si>
  <si>
    <t>Otlučení (osekání) vnitřní vápenné nebo vápenocementové omítky stropů v rozsahu přes 50 do 100 %Otlučení vápenných nebo vápenocementových omítek vnitřních ploch stropů, v rozsahu přes 50 do 100 %  
https://podminky.urs.cz/item/CS_URS_2024_01/978011191  
Otlučení vápenných nebo vápenocementových omítek vnitřních ploch stropů, v rozsahu přes 50 do 100 %  
https://podminky.urs.cz/item/CS_URS_2024_01/978011191  
Otlučení vápenných nebo vápenocementových omítek vnitřních ploch stropů, v rozsahu přes 50 do 100 %  
https://podminky.urs.cz/item/CS_URS_2024_01/978011191  
Otlučení vápenných nebo vápenocementových omítek vnitřních ploch stropů, v rozsahu přes 50 do 100 %  
https://podminky.urs.cz/item/CS_URS_2024_01/978011191</t>
  </si>
  <si>
    <t>1104</t>
  </si>
  <si>
    <t>978013161</t>
  </si>
  <si>
    <t>Otlučení (osekání) vnitřní vápenné nebo vápenocementové omítky stěn v rozsahu přes 30 do 50 %</t>
  </si>
  <si>
    <t>Otlučení (osekání) vnitřní vápenné nebo vápenocementové omítky stěn v rozsahu přes 30 do 50 %Otlučení vápenných nebo vápenocementových omítek vnitřních ploch stěn s vyškrabáním spar, s očištěním zdiva, v rozsahu přes 30 do 50 %  
https://podminky.urs.cz/item/CS_URS_2024_01/978013161  
Otlučení vápenných nebo vápenocementových omítek vnitřních ploch stěn s vyškrabáním spar, s očištěním zdiva, v rozsahu přes 30 do 50 %  
https://podminky.urs.cz/item/CS_URS_2024_01/978013161  
Otlučení vápenných nebo vápenocementových omítek vnitřních ploch stěn s vyškrabáním spar, s očištěním zdiva, v rozsahu přes 30 do 50 %  
https://podminky.urs.cz/item/CS_URS_2024_01/978013161  
Otlučení vápenných nebo vápenocementových omítek vnitřních ploch stěn s vyškrabáním spar, s očištěním zdiva, v rozsahu přes 30 do 50 %  
https://podminky.urs.cz/item/CS_URS_2024_01/978013161</t>
  </si>
  <si>
    <t>1105</t>
  </si>
  <si>
    <t>978013191</t>
  </si>
  <si>
    <t>Otlučení (osekání) vnitřní vápenné nebo vápenocementové omítky stěn v rozsahu přes 50 do 100 %</t>
  </si>
  <si>
    <t>''odstranění poškozených částí jádrové omítky na stávajících konstrukcích, které se nebourají' S01+S02+S04+S05+S06+S11+S12+S15+S22  
Celkem 19861.412=19 861.412 [A]</t>
  </si>
  <si>
    <t>Otlučení (osekání) vnitřní vápenné nebo vápenocementové omítky stěn v rozsahu přes 50 do 100 %Otlučení vápenných nebo vápenocementových omítek vnitřních ploch stěn svyškrabáním spar, sočištěním zdiva, v rozsahu přes 50 do 100 %  
https://podminky.urs.cz/item/CS_URS_2024_01/978013191  
Otlučení vápenných nebo vápenocementových omítek vnitřních ploch stěn svyškrabáním spar, sočištěním zdiva, v rozsahu přes 50 do 100 %  
https://podminky.urs.cz/item/CS_URS_2024_01/978013191  
Otlučení vápenných nebo vápenocementových omítek vnitřních ploch stěn svyškrabáním spar, sočištěním zdiva, v rozsahu přes 50 do 100 %  
https://podminky.urs.cz/item/CS_URS_2024_01/978013191  
Otlučení vápenných nebo vápenocementových omítek vnitřních ploch stěn svyškrabáním spar, sočištěním zdiva, v rozsahu přes 50 do 100 %  
https://podminky.urs.cz/item/CS_URS_2024_01/978013191</t>
  </si>
  <si>
    <t>1106</t>
  </si>
  <si>
    <t>978015391</t>
  </si>
  <si>
    <t>Otlučení (osekání) vnější vápenné nebo vápenocementové omítky stupně členitosti 1 a 2 v rozsahu přes 80 do 100 %</t>
  </si>
  <si>
    <t>'odstranění stávající omítky pro skladbu S13  
'''dle tabulky skladeb - stěny - S/13' S13  
Celkem 831.822=831.822 [A]</t>
  </si>
  <si>
    <t>Otlučení (osekání) vnější vápenné nebo vápenocementové omítky stupně členitosti 1 a 2 v rozsahu přes 80 do 100 %Otlučení vápenných nebo vápenocementových omítek vnějších ploch s vyškrabáním spar a s očištěním zdiva stupně členitosti 1 a 2, v rozsahu přes 80 do 100 %  
https://podminky.urs.cz/item/CS_URS_2024_01/978015391  
Otlučení vápenných nebo vápenocementových omítek vnějších ploch s vyškrabáním spar a s očištěním zdiva stupně členitosti 1 a 2, v rozsahu přes 80 do 100 %  
https://podminky.urs.cz/item/CS_URS_2024_01/978015391  
Otlučení vápenných nebo vápenocementových omítek vnějších ploch s vyškrabáním spar a s očištěním zdiva stupně členitosti 1 a 2, v rozsahu přes 80 do 100 %  
https://podminky.urs.cz/item/CS_URS_2024_01/978015391  
Otlučení vápenných nebo vápenocementových omítek vnějších ploch s vyškrabáním spar a s očištěním zdiva stupně členitosti 1 a 2, v rozsahu přes 80 do 100 %  
https://podminky.urs.cz/item/CS_URS_2024_01/978015391</t>
  </si>
  <si>
    <t>1107</t>
  </si>
  <si>
    <t>978035127</t>
  </si>
  <si>
    <t>Odstranění tenkovrstvé omítky tl přes 2 mm odsekáním v rozsahu přes 50 do 100 %</t>
  </si>
  <si>
    <t>''odstranění štuku na stávajících konstrukcích, které se nebourají' S01+S02+S04+S05+S06+S11+S12+S15+S22+ST03  
'''odpočet obkladů' -obkladbour  
''Součet  
Celkem 22972.016=22 972.016 [A]</t>
  </si>
  <si>
    <t>Odstranění tenkovrstvé omítky tl přes 2 mm odsekáním v rozsahu přes 50 do 100 %Odstranění tenkovrstvých omítek nebo štuku tloušťky přes 2 mm odsekáním, rozsahu přes 50 do 100%  
https://podminky.urs.cz/item/CS_URS_2024_01/978035127  
Odstranění tenkovrstvých omítek nebo štuku tloušťky přes 2 mm odsekáním, rozsahu přes 50 do 100%  
https://podminky.urs.cz/item/CS_URS_2024_01/978035127  
Odstranění tenkovrstvých omítek nebo štuku tloušťky přes 2 mm odsekáním, rozsahu přes 50 do 100%  
https://podminky.urs.cz/item/CS_URS_2024_01/978035127  
Odstranění tenkovrstvých omítek nebo štuku tloušťky přes 2 mm odsekáním, rozsahu přes 50 do 100%  
https://podminky.urs.cz/item/CS_URS_2024_01/978035127</t>
  </si>
  <si>
    <t>1108</t>
  </si>
  <si>
    <t>979999R01</t>
  </si>
  <si>
    <t>Vybourání výtahové konstrukce</t>
  </si>
  <si>
    <t>Vybourání výtahové konstrukceVybourání výtahové konstrukce  
Vybourání výtahové konstrukce  
Vybourání výtahové konstrukce  
Vybourání výtahové konstrukce</t>
  </si>
  <si>
    <t>1109</t>
  </si>
  <si>
    <t>985131111</t>
  </si>
  <si>
    <t>Očištění ploch stěn, rubu kleneb a podlah tlakovou vodou</t>
  </si>
  <si>
    <t>chodba 1.032c 346.33*1.2+(7-1.6)*47.76*2 =931.404 [A] 
příjezdová hala 1.060 860 =860.000 [B] 
chodba 1.080a,b,c (32.71+51.45+31.92)*1.2+320 =459.296 [C] 
salonky 1.081 a 1.082 82.09*1.2+52.08+450 =600.588 [D] 
''Součet  
Celkem 2851.288=2 851.288 [E]</t>
  </si>
  <si>
    <t>Očištění ploch stěn, rubu kleneb a podlah tlakovou vodouOčištění ploch stěn, rubu kleneb a podlah tlakovou vodou  
https://podminky.urs.cz/item/CS_URS_2024_01/985131111  
Očištění ploch stěn, rubu kleneb a podlah tlakovou vodou  
https://podminky.urs.cz/item/CS_URS_2024_01/985131111  
Očištění ploch stěn, rubu kleneb a podlah tlakovou vodou  
https://podminky.urs.cz/item/CS_URS_2024_01/985131111  
Očištění ploch stěn, rubu kleneb a podlah tlakovou vodou  
https://podminky.urs.cz/item/CS_URS_2024_01/985131111</t>
  </si>
  <si>
    <t>1110</t>
  </si>
  <si>
    <t>985131311</t>
  </si>
  <si>
    <t>Ruční dočištění ploch stěn, rubu kleneb a podlah ocelových kartáči</t>
  </si>
  <si>
    <t>Ruční dočištění ploch stěn, rubu kleneb a podlah ocelových kartáčiOčištění ploch stěn, rubu kleneb a podlah ruční dočištění ocelovými kartáči  
https://podminky.urs.cz/item/CS_URS_2024_01/985131311  
Očištění ploch stěn, rubu kleneb a podlah ruční dočištění ocelovými kartáči  
https://podminky.urs.cz/item/CS_URS_2024_01/985131311  
Očištění ploch stěn, rubu kleneb a podlah ruční dočištění ocelovými kartáči  
https://podminky.urs.cz/item/CS_URS_2024_01/985131311  
Očištění ploch stěn, rubu kleneb a podlah ruční dočištění ocelovými kartáči  
https://podminky.urs.cz/item/CS_URS_2024_01/985131311</t>
  </si>
  <si>
    <t>1111</t>
  </si>
  <si>
    <t>1112</t>
  </si>
  <si>
    <t>R015112.901</t>
  </si>
  <si>
    <t>POPLATKY ZA LIKVIDACE ODPADŮ NEKONTAMINOVANÝCH - 17 05 04 ZEMINA A KAMENÍ VČETNĚ DOPRAVY - Evidenční položka. Neoceňovat v objektu SO/PS, položka se oceňuje pou</t>
  </si>
  <si>
    <t>POPLATKY ZA LIKVIDACE ODPADŮ NEKONTAMINOVANÝCH - 17 05 04 ZEMINA A KAMENÍ VČETNĚ DOPRAVY - Evidenční položka. Neoceňovat v objektu SO/PS, položka se oceňuje pouze v objektu SO 90-90</t>
  </si>
  <si>
    <t>1614.521+256.669 =1 871.190 [A] 
Celkem 1871.19=1 871.190 [B]</t>
  </si>
  <si>
    <t>POPLATKY ZA LIKVIDACE ODPADŮ NEKONTAMINOVANÝCH - 17 05 04 ZEMINA A KAMENÍ VČETNĚ DOPRAVY - Evidenční položka. Neoceňovat v objektu SO/PS, položka se oceňuje pouze v objektu SO 90-90POPLATKY ZA LIKVIDACE ODPADŮ NEKONTAMINOVANÝCH - 17 05 04 ZEMINA A KAMENÍ VČETNĚ DOPRAVY - Evidenční položka. Neoceňovat v objektu SO/PS, položka se oceňuje pouze v objektu SO 90-90  
POPLATKY ZA LIKVIDACE ODPADŮ NEKONTAMINOVANÝCH - 17 05 04 ZEMINA A KAMENÍ VČETNĚ DOPRAVY - Evidenční položka. Neoceňovat v objektu SO/PS, položka se oceňuje pouze v objektu SO 90-90  
POPLATKY ZA LIKVIDACE ODPADŮ NEKONTAMINOVANÝCH - 17 05 04 ZEMINA A KAMENÍ VČETNĚ DOPRAVY - Evidenční položka. Neoceňovat v objektu SO/PS, položka se oceňuje pouze v objektu SO 90-90  
POPLATKY ZA LIKVIDACE ODPADŮ NEKONTAMINOVANÝCH - 17 05 04 ZEMINA A KAMENÍ VČETNĚ DOPRAVY - Evidenční položka. Neoceňovat v objektu SO/PS, položka se oceňuje pouze v objektu SO 90-90</t>
  </si>
  <si>
    <t>1113</t>
  </si>
  <si>
    <t>R015601.902</t>
  </si>
  <si>
    <t>POPLATKY ZA LIKVIDACE ODPADŮ NEKONTAMINOVANÝCH - 17 01 01 BETON VČETNĚ DOPRAVY - Evidenční položka. Neoceňovat v objektu SO/PS, položka se oceňuje pouze v objek</t>
  </si>
  <si>
    <t>POPLATKY ZA LIKVIDACE ODPADŮ NEKONTAMINOVANÝCH - 17 01 01 BETON VČETNĚ DOPRAVY - Evidenční položka. Neoceňovat v objektu SO/PS, položka se oceňuje pouze v objektu SO 90-90</t>
  </si>
  <si>
    <t>2423.469 =2 423.469 [A] 
Celkem 2423.469=2 423.469 [B]</t>
  </si>
  <si>
    <t>POPLATKY ZA LIKVIDACE ODPADŮ NEKONTAMINOVANÝCH - 17 01 01 BETON VČETNĚ DOPRAVY - Evidenční položka. Neoceňovat v objektu SO/PS, položka se oceňuje pouze v objektu SO 90-90POPLATKY ZA LIKVIDACE ODPADŮ NEKONTAMINOVANÝCH - 17 01 01 BETON VČETNĚ DOPRAVY - Evidenční položka. Neoceňovat v objektu SO/PS, položka se oceňuje pouze v objektu SO 90-90  
POPLATKY ZA LIKVIDACE ODPADŮ NEKONTAMINOVANÝCH - 17 01 01 BETON VČETNĚ DOPRAVY - Evidenční položka. Neoceňovat v objektu SO/PS, položka se oceňuje pouze v objektu SO 90-90  
POPLATKY ZA LIKVIDACE ODPADŮ NEKONTAMINOVANÝCH - 17 01 01 BETON VČETNĚ DOPRAVY - Evidenční položka. Neoceňovat v objektu SO/PS, položka se oceňuje pouze v objektu SO 90-90  
POPLATKY ZA LIKVIDACE ODPADŮ NEKONTAMINOVANÝCH - 17 01 01 BETON VČETNĚ DOPRAVY - Evidenční položka. Neoceňovat v objektu SO/PS, položka se oceňuje pouze v objektu SO 90-90</t>
  </si>
  <si>
    <t>1114</t>
  </si>
  <si>
    <t>R015602.903</t>
  </si>
  <si>
    <t>POPLATKY ZA LIKVIDACE ODPADŮ NEKONTAMINOVANÝCH - 17 01 01 ŽELEZOBETON VČETNĚ DOPRAVY - Evidenční položka. Neoceňovat v objektu SO/PS, položka se oceňuje pouze v</t>
  </si>
  <si>
    <t>POPLATKY ZA LIKVIDACE ODPADŮ NEKONTAMINOVANÝCH - 17 01 01 ŽELEZOBETON VČETNĚ DOPRAVY - Evidenční položka. Neoceňovat v objektu SO/PS, položka se oceňuje pouze v objektu SO 90-90</t>
  </si>
  <si>
    <t>Evidenční položka. Neoceňovat v objektu SO/PS, položka se oceňuje pouze v objektu SO 90-90 285.184 =285.184 [A] 
Celkem 285.184=285.184 [B]</t>
  </si>
  <si>
    <t>POPLATKY ZA LIKVIDACE ODPADŮ NEKONTAMINOVANÝCH - 17 01 01 ŽELEZOBETON VČETNĚ DOPRAVY - Evidenční položka. Neoceňovat v objektu SO/PS, položka se oceňuje pouze v objektu SO 90-90POPLATKY ZA LIKVIDACE ODPADŮ NEKONTAMINOVANÝCH - 17 01 01 ŽELEZOBETON VČETNĚ DOPRAVY - Evidenční položka. Neoceňovat v objektu SO/PS, položka se oceňuje pouze v objektu SO 90-90  
POPLATKY ZA LIKVIDACE ODPADŮ NEKONTAMINOVANÝCH - 17 01 01 ŽELEZOBETON VČETNĚ DOPRAVY - Evidenční položka. Neoceňovat v objektu SO/PS, položka se oceňuje pouze v objektu SO 90-90  
POPLATKY ZA LIKVIDACE ODPADŮ NEKONTAMINOVANÝCH - 17 01 01 ŽELEZOBETON VČETNĚ DOPRAVY - Evidenční položka. Neoceňovat v objektu SO/PS, položka se oceňuje pouze v objektu SO 90-90  
POPLATKY ZA LIKVIDACE ODPADŮ NEKONTAMINOVANÝCH - 17 01 01 ŽELEZOBETON VČETNĚ DOPRAVY - Evidenční položka. Neoceňovat v objektu SO/PS, položka se oceňuje pouze v objektu SO 90-90</t>
  </si>
  <si>
    <t>1115</t>
  </si>
  <si>
    <t>R015603.904</t>
  </si>
  <si>
    <t>POPLATKY ZA LIKVIDACE ODPADŮ NEKONTAMINOVANÝCH - 17 01 02 CIHLENÝ ODPAD VČETNĚ DOPRAVY - Evidenční položka. Neoceňovat v objektu SO/PS, položka se oceňuje pouze</t>
  </si>
  <si>
    <t>POPLATKY ZA LIKVIDACE ODPADŮ NEKONTAMINOVANÝCH - 17 01 02 CIHLENÝ ODPAD VČETNĚ DOPRAVY - Evidenční položka. Neoceňovat v objektu SO/PS, položka se oceňuje pouze v objektu SO 90-90</t>
  </si>
  <si>
    <t>Evidenční položka. Neoceňovat v objektu SO/PS, položka se oceňuje pouze v objektu SO 90-90 1061.087 =1 061.087 [A] 
Celkem 1061.087=1 061.087 [B]</t>
  </si>
  <si>
    <t>POPLATKY ZA LIKVIDACE ODPADŮ NEKONTAMINOVANÝCH - 17 01 02 CIHLENÝ ODPAD VČETNĚ DOPRAVY - Evidenční položka. Neoceňovat v objektu SO/PS, položka se oceňuje pouze v objektu SO 90-90POPLATKY ZA LIKVIDACE ODPADŮ NEKONTAMINOVANÝCH - 17 01 02 CIHLENÝ ODPAD VČETNĚ DOPRAVY - Evidenční položka. Neoceňovat v objektu SO/PS, položka se oceňuje pouze v objektu SO 90-90  
POPLATKY ZA LIKVIDACE ODPADŮ NEKONTAMINOVANÝCH - 17 01 02 CIHLENÝ ODPAD VČETNĚ DOPRAVY - Evidenční položka. Neoceňovat v objektu SO/PS, položka se oceňuje pouze v objektu SO 90-90  
POPLATKY ZA LIKVIDACE ODPADŮ NEKONTAMINOVANÝCH - 17 01 02 CIHLENÝ ODPAD VČETNĚ DOPRAVY - Evidenční položka. Neoceňovat v objektu SO/PS, položka se oceňuje pouze v objektu SO 90-90  
POPLATKY ZA LIKVIDACE ODPADŮ NEKONTAMINOVANÝCH - 17 01 02 CIHLENÝ ODPAD VČETNĚ DOPRAVY - Evidenční položka. Neoceňovat v objektu SO/PS, položka se oceňuje pouze v objektu SO 90-90</t>
  </si>
  <si>
    <t>1116</t>
  </si>
  <si>
    <t>Evidenční položka. Neoceňovat v objektu SO/PS, položka se oceňuje pouze v objektu SO 90-90 387.145 =387.145 [A] 
Celkem 387.145=387.145 [B]</t>
  </si>
  <si>
    <t>1117</t>
  </si>
  <si>
    <t>R015811.906</t>
  </si>
  <si>
    <t>POPLATKY ZA LIKVIDACE ODPADŮ NEKONTAMINOVANÝCH - 17 02 01 DŘEVĚNÝ ODPAD VČETNĚ DOPRAVY - Evidenční položka. Neoceňovat v objektu SO/PS, položka se oceňuje pouze</t>
  </si>
  <si>
    <t>POPLATKY ZA LIKVIDACE ODPADŮ NEKONTAMINOVANÝCH - 17 02 01 DŘEVĚNÝ ODPAD VČETNĚ DOPRAVY - Evidenční položka. Neoceňovat v objektu SO/PS, položka se oceňuje pouze v objektu SO 90-90</t>
  </si>
  <si>
    <t>Evidenční položka. Neoceňovat v objektu SO/PS, položka se oceňuje pouze v objektu SO 90-90 60.528 =60.528 [A] 
Celkem 60.528=60.528 [B]</t>
  </si>
  <si>
    <t>POPLATKY ZA LIKVIDACE ODPADŮ NEKONTAMINOVANÝCH - 17 02 01 DŘEVĚNÝ ODPAD VČETNĚ DOPRAVY - Evidenční položka. Neoceňovat v objektu SO/PS, položka se oceňuje pouze v objektu SO 90-90POPLATKY ZA LIKVIDACE ODPADŮ NEKONTAMINOVANÝCH - 17 02 01 DŘEVĚNÝ ODPAD VČETNĚ DOPRAVY - Evidenční položka. Neoceňovat v objektu SO/PS, položka se oceňuje pouze v objektu SO 90-90  
POPLATKY ZA LIKVIDACE ODPADŮ NEKONTAMINOVANÝCH - 17 02 01 DŘEVĚNÝ ODPAD VČETNĚ DOPRAVY - Evidenční položka. Neoceňovat v objektu SO/PS, položka se oceňuje pouze v objektu SO 90-90  
POPLATKY ZA LIKVIDACE ODPADŮ NEKONTAMINOVANÝCH - 17 02 01 DŘEVĚNÝ ODPAD VČETNĚ DOPRAVY - Evidenční položka. Neoceňovat v objektu SO/PS, položka se oceňuje pouze v objektu SO 90-90  
POPLATKY ZA LIKVIDACE ODPADŮ NEKONTAMINOVANÝCH - 17 02 01 DŘEVĚNÝ ODPAD VČETNĚ DOPRAVY - Evidenční položka. Neoceňovat v objektu SO/PS, položka se oceňuje pouze v objektu SO 90-90</t>
  </si>
  <si>
    <t>Přesun hmot</t>
  </si>
  <si>
    <t>1118</t>
  </si>
  <si>
    <t>998011004</t>
  </si>
  <si>
    <t>Přesun hmot pro budovy zděné v přes 24 do 36 m</t>
  </si>
  <si>
    <t>Přesun hmot pro budovy zděné v přes 24 do 36 mPřesun hmot pro budovy občanské výstavby, bydlení, výrobu a služby s nosnou svislou konstrukcí zděnou zcihel, tvárnic nebo kamene vodorovná dopravní vzdálenost do 100 m pro budovy výšky přes 24 do 36 m  
https://podminky.urs.cz/item/CS_URS_2024_01/998011004  
Přesun hmot pro budovy občanské výstavby, bydlení, výrobu a služby s nosnou svislou konstrukcí zděnou zcihel, tvárnic nebo kamene vodorovná dopravní vzdálenost do 100 m pro budovy výšky přes 24 do 36 m  
https://podminky.urs.cz/item/CS_URS_2024_01/998011004  
Přesun hmot pro budovy občanské výstavby, bydlení, výrobu a služby s nosnou svislou konstrukcí zděnou zcihel, tvárnic nebo kamene vodorovná dopravní vzdálenost do 100 m pro budovy výšky přes 24 do 36 m  
https://podminky.urs.cz/item/CS_URS_2024_01/998011004  
Přesun hmot pro budovy občanské výstavby, bydlení, výrobu a služby s nosnou svislou konstrukcí zděnou zcihel, tvárnic nebo kamene vodorovná dopravní vzdálenost do 100 m pro budovy výšky přes 24 do 36 m  
https://podminky.urs.cz/item/CS_URS_2024_01/998011004</t>
  </si>
  <si>
    <t>VRN1</t>
  </si>
  <si>
    <t>Průzkumné, geodetické a projektové práce</t>
  </si>
  <si>
    <t>1119</t>
  </si>
  <si>
    <t>01324400R</t>
  </si>
  <si>
    <t>VRN3</t>
  </si>
  <si>
    <t>Zařízení staveniště</t>
  </si>
  <si>
    <t>1120</t>
  </si>
  <si>
    <t>03420300R</t>
  </si>
  <si>
    <t>Provizorní zakrývání konstrukcí, ochrana před poškozením</t>
  </si>
  <si>
    <t>Provizorní zakrývání konstrukcí, ochrana před poškozenímProvizorní zakrývání konstrukcí, ochrana před poškozením  
Provizorní zakrývání konstrukcí, ochrana před poškozením  
Provizorní zakrývání konstrukcí, ochrana před poškozením  
Provizorní zakrývání konstrukcí, ochrana před poškozením</t>
  </si>
  <si>
    <t>VRN9</t>
  </si>
  <si>
    <t>Ostatní náklady</t>
  </si>
  <si>
    <t>1122</t>
  </si>
  <si>
    <t>09410301R</t>
  </si>
  <si>
    <t>Čistý úklid po předání etap do užívání</t>
  </si>
  <si>
    <t>Čistý úklid po předání etap do užíváníČistý úklid po předání etap do užívání  
Čistý úklid po předání etap do užívání  
Čistý úklid po předání etap do užívání  
Čistý úklid po předání etap do užívání</t>
  </si>
  <si>
    <t>D.9.8</t>
  </si>
  <si>
    <t>Všeobecný objekt</t>
  </si>
  <si>
    <t xml:space="preserve">  SO 98-98</t>
  </si>
  <si>
    <t>SO 98-98</t>
  </si>
  <si>
    <t>0</t>
  </si>
  <si>
    <t>Publicita stavby</t>
  </si>
  <si>
    <t>VSEOB01</t>
  </si>
  <si>
    <t>Publicita stavbyKOMPLETNÍ ŘEŠENÍ PUBLICITY STAVBY  
KOMPLETNÍ ŘEŠENÍ PUBLICITY STAVBY  
KOMPLETNÍ ŘEŠENÍ PUBLICITY STAVBY  
KOMPLETNÍ ŘEŠENÍ PUBLICITY STAVBY</t>
  </si>
  <si>
    <t>Dokumentace</t>
  </si>
  <si>
    <t>VSEOB001</t>
  </si>
  <si>
    <t>Geodetická dokumentace skutečného provedení stavby</t>
  </si>
  <si>
    <t>Geodetická dokumentace skutečného provedení stavbyPoznámka k položce:  
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která mimo jiné zahrnuje geodetické měření, zapracování všech změn během výstavby, geometrické plány pro zápis vlastnických a jiných věcných práv do katastru nemovitostí, výsledné měřící protokoly, aktuální údaje apod.  
Poznámka k položce:  
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která mimo jiné zahrnuje geodetické měření, zapracování všech změn během výstavby, geometrické plány pro zápis vlastnických a jiných věcných práv do katastru nemovitostí, výsledné měřící protokoly, aktuální údaje apod.  
Poznámka k položce:  
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která mimo jiné zahrnuje geodetické měření, zapracování všech změn během výstavby, geometrické plány pro zápis vlastnických a jiných věcných práv do katastru nemovitostí, výsledné měřící protokoly, aktuální údaje apod.  
Poznámka k položce:  
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která mimo jiné zahrnuje geodetické měření, zapracování všech změn během výstavby, geometrické plány pro zápis vlastnických a jiných věcných práv do katastru nemovitostí, výsledné měřící protokoly, aktuální údaje apod.</t>
  </si>
  <si>
    <t>VSEOB002</t>
  </si>
  <si>
    <t>Dokumentace skutečného provedení v listinné formě</t>
  </si>
  <si>
    <t>Dokumentace skutečného provedení v listinné forměPoznámka k položce:  
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v předepsaném počtu, která mimo jiné zahrnuje , zapracování všech změn během výstavby, výsledné měřící protokoly, aktuální údaje a dokumenty k zařízení (vlastní SW, knihy kabelových plánů s měřícími protokoly a protokoly o jejich uložení, předpisy pro obsluhu, doklady ověřovacího provozu apod.), závěrečnou zprávu o nakládání s odpady apod  
Poznámka k položce:  
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v předepsaném počtu, která mimo jiné zahrnuje , zapracování všech změn během výstavby, výsledné měřící protokoly, aktuální údaje a dokumenty k zařízení (vlastní SW, knihy kabelových plánů s měřícími protokoly a protokoly o jejich uložení, předpisy pro obsluhu, doklady ověřovacího provozu apod.), závěrečnou zprávu o nakládání s odpady apod  
Poznámka k položce:  
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v předepsaném počtu, která mimo jiné zahrnuje , zapracování všech změn během výstavby, výsledné měřící protokoly, aktuální údaje a dokumenty k zařízení (vlastní SW, knihy kabelových plánů s měřícími protokoly a protokoly o jejich uložení, předpisy pro obsluhu, doklady ověřovacího provozu apod.), závěrečnou zprávu o nakládání s odpady apod  
Poznámka k položce:  
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v předepsaném počtu, která mimo jiné zahrnuje , zapracování všech změn během výstavby, výsledné měřící protokoly, aktuální údaje a dokumenty k zařízení (vlastní SW, knihy kabelových plánů s měřícími protokoly a protokoly o jejich uložení, předpisy pro obsluhu, doklady ověřovacího provozu apod.), závěrečnou zprávu o nakládání s odpady apod</t>
  </si>
  <si>
    <t>VSEOB003</t>
  </si>
  <si>
    <t>Dokumentace skutečného provedení v elektronické formě</t>
  </si>
  <si>
    <t>Dokumentace skutečného provedení v elektronické forměPoznámka k položce:  
Položka zahrnuje veškeré činnosti nezbytné k vypracování kompletní elketroniké dokumentace skutečného provedení dle SOD na zhotovení stavby a v rozsahu vyhlášky č. 499/2006 Sb. v platném znění a dle požadavků VTP a ZTP.  
Poznámka k položce:  
Položka zahrnuje veškeré činnosti nezbytné k vypracování kompletní elketroniké dokumentace skutečného provedení dle SOD na zhotovení stavby a v rozsahu vyhlášky č. 499/2006 Sb. v platném znění a dle požadavků VTP a ZTP.  
Poznámka k položce:  
Položka zahrnuje veškeré činnosti nezbytné k vypracování kompletní elketroniké dokumentace skutečného provedení dle SOD na zhotovení stavby a v rozsahu vyhlášky č. 499/2006 Sb. v platném znění a dle požadavků VTP a ZTP.  
Poznámka k položce:  
Položka zahrnuje veškeré činnosti nezbytné k vypracování kompletní elketroniké dokumentace skutečného provedení dle SOD na zhotovení stavby a v rozsahu vyhlášky č. 499/2006 Sb. v platném znění a dle požadavků VTP a ZTP.</t>
  </si>
  <si>
    <t>RVO001</t>
  </si>
  <si>
    <t>Osvědčení o shodě notifikovanou osobou</t>
  </si>
  <si>
    <t>Osvědčení o shodě notifikovanou osobouPoznámka k položce:  
Položka zahrnuje veškeré činnosti nezbytné k zajištění vydání platného prohlášení o ověření subsystému notifikovanou osobou ve stádiu realizace podle Směrnice Evropského parlamentu a Rady 2008/57/ES ze dne 17. června 2008 o interoperabilitě železničního systému, ve znění pozdějších předpisů  v souhrnu pro stavební objekty a provozní soubory.  
Poznámka k položce:  
Položka zahrnuje veškeré činnosti nezbytné k zajištění vydání platného prohlášení o ověření subsystému notifikovanou osobou ve stádiu realizace podle Směrnice Evropského parlamentu a Rady 2008/57/ES ze dne 17. června 2008 o interoperabilitě železničního systému, ve znění pozdějších předpisů  v souhrnu pro stavební objekty a provozní soubory.  
Poznámka k položce:  
Položka zahrnuje veškeré činnosti nezbytné k zajištění vydání platného prohlášení o ověření subsystému notifikovanou osobou ve stádiu realizace podle Směrnice Evropského parlamentu a Rady 2008/57/ES ze dne 17. června 2008 o interoperabilitě železničního systému, ve znění pozdějších předpisů  v souhrnu pro stavební objekty a provozní soubory.  
Poznámka k položce:  
Položka zahrnuje veškeré činnosti nezbytné k zajištění vydání platného prohlášení o ověření subsystému notifikovanou osobou ve stádiu realizace podle Směrnice Evropského parlamentu a Rady 2008/57/ES ze dne 17. června 2008 o interoperabilitě železničního systému, ve znění pozdějších předpisů  v souhrnu pro stavební objekty a provozní soubory.</t>
  </si>
  <si>
    <t>RVO002</t>
  </si>
  <si>
    <t>Osvědčení o bezpečnosti před uvedením do provozu</t>
  </si>
  <si>
    <t>Osvědčení o bezpečnosti před uvedením do provozuPoznámka k položce:  
Položka zahrnuje veškeré činnosti nezbytné k zajištění vydání zprávy o posouzení bezpečnosti dle prováděcího nařízení Komise (EU) č. 402/2013 ze dne 30. dubna 2013 o společné bezpečnostní metodě pro hodnocení a posuzování rizik a požadavky Drážního úřadu.  
Položka zahrnuje  všechny nezbytné práce, náklady a zařízení  včetně  všech doprav a pomocného materiálu nutných  pro uskutečnění dané činnosti.  
Poznámka k položce:  
Položka zahrnuje veškeré činnosti nezbytné k zajištění vydání zprávy o posouzení bezpečnosti dle prováděcího nařízení Komise (EU) č. 402/2013 ze dne 30. dubna 2013 o společné bezpečnostní metodě pro hodnocení a posuzování rizik a požadavky Drážního úřadu.  
Položka zahrnuje  všechny nezbytné práce, náklady a zařízení  včetně  všech doprav a pomocného materiálu nutných  pro uskutečnění dané činnosti.  
Poznámka k položce:  
Položka zahrnuje veškeré činnosti nezbytné k zajištění vydání zprávy o posouzení bezpečnosti dle prováděcího nařízení Komise (EU) č. 402/2013 ze dne 30. dubna 2013 o společné bezpečnostní metodě pro hodnocení a posuzování rizik a požadavky Drážního úřadu.  
Položka zahrnuje  všechny nezbytné práce, náklady a zařízení  včetně  všech doprav a pomocného materiálu nutných  pro uskutečnění dané činnosti.  
Poznámka k položce:  
Položka zahrnuje veškeré činnosti nezbytné k zajištění vydání zprávy o posouzení bezpečnosti dle prováděcího nařízení Komise (EU) č. 402/2013 ze dne 30. dubna 2013 o společné bezpečnostní metodě pro hodnocení a posuzování rizik a požadavky Drážního úřadu.  
Položka zahrnuje  všechny nezbytné práce, náklady a zařízení  včetně  všech doprav a pomocného materiálu nutných  pro uskutečnění dané činnosti.</t>
  </si>
  <si>
    <t>RVO004</t>
  </si>
  <si>
    <t>Hlukové měření</t>
  </si>
  <si>
    <t>Hlukové měřeníHlukové měření  
Hlukové měření  
Hlukové měření  
Hlukové měření</t>
  </si>
  <si>
    <t>RVO006</t>
  </si>
  <si>
    <t>Měření osvětlení</t>
  </si>
  <si>
    <t>v předepsaném rozsahu a počtu dle VTP a ZTP 1 =1.000 [A] 
Celkem 1=1.000 [B]</t>
  </si>
  <si>
    <t>Měření osvětleníMěření osvětlení  
Měření osvětlení  
Měření osvětlení  
Měření osvětlení</t>
  </si>
  <si>
    <t>01131400R</t>
  </si>
  <si>
    <t>Archeologický dohled</t>
  </si>
  <si>
    <t>Archeologický dohledArcheologický dohled  
Archeologický dohled  
Archeologický dohled  
Archeologický dohled</t>
  </si>
  <si>
    <t>01150300R</t>
  </si>
  <si>
    <t>Podrobný průzkum salinity a návrh odsolení</t>
  </si>
  <si>
    <t>Podrobný průzkum salinity a návrh odsoleníPodrobný průzkum salinity a návrh odsolení  
Podrobný průzkum salinity a návrh odsolení  
Podrobný průzkum salinity a návrh odsolení  
Podrobný průzkum salinity a návrh odsolení</t>
  </si>
  <si>
    <t>01154400R</t>
  </si>
  <si>
    <t>Restaurátorský průzkum</t>
  </si>
  <si>
    <t>Restaurátorský průzkumRestaurátorský průzkum  
Restaurátorský průzkum  
Restaurátorský průzkum  
Restaurátorský průzkum</t>
  </si>
  <si>
    <t>01154402R</t>
  </si>
  <si>
    <t>Podrobný průzkum stavu stropních konstrukcí a návrh opatření</t>
  </si>
  <si>
    <t>Podrobný průzkum stavu stropních konstrukcí a návrh opatřeníPodrobný průzkum stavu stropních konstrukcí a návrh opatření  
Podrobný průzkum stavu stropních konstrukcí a návrh opatření  
Podrobný průzkum stavu stropních konstrukcí a návrh opatření  
Podrobný průzkum stavu stropních konstrukcí a návrh opatření</t>
  </si>
  <si>
    <t>01154401R</t>
  </si>
  <si>
    <t>Restaurátorský dohled</t>
  </si>
  <si>
    <t>Restaurátorský dohledRestaurátorský dohled  
Restaurátorský dohled  
Restaurátorský dohled  
Restaurátorský dohled</t>
  </si>
  <si>
    <t>VRN5</t>
  </si>
  <si>
    <t>Finanční náklady</t>
  </si>
  <si>
    <t>05300200R</t>
  </si>
  <si>
    <t>Poplatky za nájem plochy pro zařízení staveniště</t>
  </si>
  <si>
    <t>Poplatky za nájem plochy pro zařízení staveništěPoplatky za nájem plochy pro zařízení staveniště  
Poplatky za nájem plochy pro zařízení staveniště  
Poplatky za nájem plochy pro zařízení staveniště  
Poplatky za nájem plochy pro zařízení staveniště</t>
  </si>
  <si>
    <t>D.9.9</t>
  </si>
  <si>
    <t>Likvidace odpadů včetně dopravy</t>
  </si>
  <si>
    <t xml:space="preserve">  SO 90-90</t>
  </si>
  <si>
    <t>SO 90-90</t>
  </si>
  <si>
    <t>POPLATKY ZA LIKVIDACE ODPADŮ NEKONTAMINOVANÝCH - 17 05 04 ZEMINA A KAMENÍ VČETNĚ DOPRAVY</t>
  </si>
  <si>
    <t>SO 07-71-07.01 - Architektonicko stavební řešení 1871.19 =1 871.190 [A] 
Celkem 1871.19=1 871.190 [B]</t>
  </si>
  <si>
    <t>POPLATKY ZA LIKVIDACE ODPADŮ NEKONTAMINOVANÝCH - 17 05 04 ZEMINA A KAMENÍ VČETNĚ DOPRAVYPOPLATKY ZA LIKVIDACE ODPADŮ NEKONTAMINOVANÝCH - 17 05 04 ZEMINA A KAMENÍ VČETNĚ DOPRAVY  
POPLATKY ZA LIKVIDACE ODPADŮ NEKONTAMINOVANÝCH - 17 05 04 ZEMINA A KAMENÍ VČETNĚ DOPRAVY - neoceňovat v objektu SO/PS, položka se oceňuje pouze v objektu SO 90-90  
POPLATKY ZA LIKVIDACE ODPADŮ NEKONTAMINOVANÝCH - 17 05 04 ZEMINA A KAMENÍ VČETNĚ DOPRAVY - neoceňovat v objektu SO/PS, položka se oceňuje pouze v objektu SO 90-90  
POPLATKY ZA LIKVIDACE ODPADŮ NEKONTAMINOVANÝCH - 17 05 04 ZEMINA A KAMENÍ VČETNĚ DOPRAVY - neoceňovat v objektu SO/PS, položka se oceňuje pouze v objektu SO 90-90</t>
  </si>
  <si>
    <t>POPLATKY ZA LIKVIDACE ODPADŮ NEKONTAMINOVANÝCH - 17 01 01 BETON VČETNĚ DOPRAVY</t>
  </si>
  <si>
    <t>SO 07-71-07.01 - Architektonicko stavební řešení 2423.469 =2 423.469 [A] 
Celkem 2423.469=2 423.469 [B]</t>
  </si>
  <si>
    <t>POPLATKY ZA LIKVIDACE ODPADŮ NEKONTAMINOVANÝCH - 17 01 01 BETON VČETNĚ DOPRAVYPOPLATKY ZA LIKVIDACE ODPADŮ NEKONTAMINOVANÝCH - 17 01 01 BETON VČETNĚ DOPRAVY  
POPLATKY ZA LIKVIDACE ODPADŮ NEKONTAMINOVANÝCH - 17 01 01 BETON VČETNĚ DOPRAVY - neoceňovat v objektu SO/PS, položka se oceňuje pouze v objektu SO 90-90  
POPLATKY ZA LIKVIDACE ODPADŮ NEKONTAMINOVANÝCH - 17 01 01 BETON VČETNĚ DOPRAVY - neoceňovat v objektu SO/PS, položka se oceňuje pouze v objektu SO 90-90  
POPLATKY ZA LIKVIDACE ODPADŮ NEKONTAMINOVANÝCH - 17 01 01 BETON VČETNĚ DOPRAVY - neoceňovat v objektu SO/PS, položka se oceňuje pouze v objektu SO 90-90</t>
  </si>
  <si>
    <t>POPLATKY ZA LIKVIDACE ODPADŮ NEKONTAMINOVANÝCH - 17 01 01 ŽELEZOBETON VČETNĚ DOPRAVY</t>
  </si>
  <si>
    <t>SO 07-71-07.01 - Architektonicko stavební řešení 285.184 =285.184 [A] 
Celkem 285.184=285.184 [B]</t>
  </si>
  <si>
    <t>POPLATKY ZA LIKVIDACE ODPADŮ NEKONTAMINOVANÝCH - 17 01 01 ŽELEZOBETON VČETNĚ DOPRAVYPOPLATKY ZA LIKVIDACE ODPADŮ NEKONTAMINOVANÝCH - 17 01 01 ŽELEZOBETON VČETNĚ DOPRAVY  
POPLATKY ZA LIKVIDACE ODPADŮ NEKONTAMINOVANÝCH - 17 01 01 ŽELEZOBETON VČETNĚ DOPRAVY - neoceňovat v objektu SO/PS, položka se oceňuje pouze v objektu SO 90-90  
POPLATKY ZA LIKVIDACE ODPADŮ NEKONTAMINOVANÝCH - 17 01 01 ŽELEZOBETON VČETNĚ DOPRAVY - neoceňovat v objektu SO/PS, položka se oceňuje pouze v objektu SO 90-90  
POPLATKY ZA LIKVIDACE ODPADŮ NEKONTAMINOVANÝCH - 17 01 01 ŽELEZOBETON VČETNĚ DOPRAVY - neoceňovat v objektu SO/PS, položka se oceňuje pouze v objektu SO 90-90</t>
  </si>
  <si>
    <t>POPLATKY ZA LIKVIDACE ODPADŮ NEKONTAMINOVANÝCH - 17 01 02 CIHLENÝ ODPAD VČETNĚ DOPRAVY</t>
  </si>
  <si>
    <t>SO 07-71-07.01 - Architektonicko stavební řešení 1061.087 =1 061.087 [A] 
Celkem 1061.087=1 061.087 [B]</t>
  </si>
  <si>
    <t>POPLATKY ZA LIKVIDACE ODPADŮ NEKONTAMINOVANÝCH - 17 01 02 CIHLENÝ ODPAD VČETNĚ DOPRAVYPOPLATKY ZA LIKVIDACE ODPADŮ NEKONTAMINOVANÝCH - 17 01 02 CIHLENÝ ODPAD VČETNĚ DOPRAVY  
POPLATKY ZA LIKVIDACE ODPADŮ NEKONTAMINOVANÝCH - 17 01 02 CIHLENÝ ODPAD VČETNĚ DOPRAVY - neoceňovat v objektu SO/PS, položka se oceňuje pouze v objektu SO 90-90  
POPLATKY ZA LIKVIDACE ODPADŮ NEKONTAMINOVANÝCH - 17 01 02 CIHLENÝ ODPAD VČETNĚ DOPRAVY - neoceňovat v objektu SO/PS, položka se oceňuje pouze v objektu SO 90-90  
POPLATKY ZA LIKVIDACE ODPADŮ NEKONTAMINOVANÝCH - 17 01 02 CIHLENÝ ODPAD VČETNĚ DOPRAVY - neoceňovat v objektu SO/PS, položka se oceňuje pouze v objektu SO 90-90</t>
  </si>
  <si>
    <t>POPLATKY ZA LIKVIDACE ODPADŮ NEKONTAMINOVANÝCH - 17 09 04 STAVEBNÍ ODPAD SMĚSNÝ A DEMOLIČNÍ VČETNĚ DOPRAVY</t>
  </si>
  <si>
    <t>SO 07-71-07.01 - Architektonicko stavební řešení 387.145 =387.145 [A] 
D.1.2.7 - slaboproud 42+24+0.9+36 +0.015=102.915 [B] 
D.1.2.4 - PZTS 36+3+0.18 =39.180 [C] 
D.1.2.2 - NZS 39 =39.000 [D] 
SO 07-71-07.04 15.4+0.286+43.68+19.62+0.35+1.34 =80.676 [E] 
''Součet  
Celkem 648.916=648.916 [F]</t>
  </si>
  <si>
    <t>POPLATKY ZA LIKVIDACE ODPADŮ NEKONTAMINOVANÝCH - 17 09 04 STAVEBNÍ ODPAD SMĚSNÝ A DEMOLIČNÍ VČETNĚ DOPRAVYPOPLATKY ZA LIKVIDACE ODPADŮ NEKONTAMINOVANÝCH - 17 09 04 STAVEBNÍ ODPAD SMĚSNÝ A DEMOLIČNÍ  
POPLATKY ZA LIKVIDACE ODPADŮ NEKONTAMINOVANÝCH - 17 09 04 STAVEBNÍ ODPAD SMĚSNÝ A DEMOLIČNÍ - neoceňovat v objektu SO/PS, položka se oceňuje pouze v objektu SO 90-90  
POPLATKY ZA LIKVIDACE ODPADŮ NEKONTAMINOVANÝCH - 17 09 04 STAVEBNÍ ODPAD SMĚSNÝ A DEMOLIČNÍ - neoceňovat v objektu SO/PS, položka se oceňuje pouze v objektu SO 90-90  
POPLATKY ZA LIKVIDACE ODPADŮ NEKONTAMINOVANÝCH - 17 09 04 STAVEBNÍ ODPAD SMĚSNÝ A DEMOLIČNÍ - neoceňovat v objektu SO/PS, položka se oceňuje pouze v objektu SO 90-90</t>
  </si>
  <si>
    <t>POPLATKY ZA LIKVIDACE ODPADŮ NEKONTAMINOVANÝCH - 17 02 01 DŘEVĚNÝ ODPAD VČETNĚ DOPRAVY</t>
  </si>
  <si>
    <t>SO 07-71-07.01 - Architektonicko stavební řešení 60.528 =60.528 [A] 
Celkem 60.528=60.528 [B]</t>
  </si>
  <si>
    <t>POPLATKY ZA LIKVIDACE ODPADŮ NEKONTAMINOVANÝCH - 17 02 01 DŘEVĚNÝ ODPAD VČETNĚ DOPRAVYPOPLATKY ZA LIKVIDACE ODPADŮ NEKONTAMINOVANÝCH - 17 02 01 DŘEVĚNÝ ODPAD VČETNĚ DOPRAVY  
POPLATKY ZA LIKVIDACE ODPADŮ NEKONTAMINOVANÝCH - 17 02 01 DŘEVĚNÝ ODPAD VČETNĚ DOPRAVY - neoceňovat v objektu SO/PS, položka se oceňuje pouze v objektu SO 90-90  
POPLATKY ZA LIKVIDACE ODPADŮ NEKONTAMINOVANÝCH - 17 02 01 DŘEVĚNÝ ODPAD VČETNĚ DOPRAVY - neoceňovat v objektu SO/PS, položka se oceňuje pouze v objektu SO 90-90  
POPLATKY ZA LIKVIDACE ODPADŮ NEKONTAMINOVANÝCH - 17 02 01 DŘEVĚNÝ ODPAD VČETNĚ DOPRAVY - neoceňovat v objektu SO/PS, položka se oceňuje pouze v objektu SO 90-90</t>
  </si>
  <si>
    <t>POPLATKY ZA LIKVIDACE ODPADŮ - 16 02 11 ELEKTROODPAD VČETNĚ DOPRAVY</t>
  </si>
  <si>
    <t>SO 07-71-07.04.500 - silnoproud 18.45 =18.450 [A] 
D.1.2.7 - slaboproud 11 =11.000 [B] 
''Součet  
Celkem 29.45=29.450 [C]</t>
  </si>
  <si>
    <t>POPLATKY ZA LIKVIDACE ODPADŮ - 16 02 11 ELEKTROODPAD VČETNĚ DOPRAVYPOPLATKY ZA LIKVIDACE ODPADŮ - 16 02 11 ELEKTROODPAD VČETNĚ DOPRAVY  
POPLATKY ZA LIKVIDACE ODPADŮ - 16 02 11 ELEKTROODPAD VČETNĚ DOPRAVY - neoceňovat v objektu SO/PS, položka se oceňuje pouze v objektu SO 90-90  
POPLATKY ZA LIKVIDACE ODPADŮ - 16 02 11 ELEKTROODPAD VČETNĚ DOPRAVY - neoceňovat v objektu SO/PS, položka se oceňuje pouze v objektu SO 90-90  
POPLATKY ZA LIKVIDACE ODPADŮ - 16 02 11 ELEKTROODPAD VČETNĚ DOPRAVY - neoceňovat v objektu SO/PS, položka se oceňuje pouze v objektu SO 90-90</t>
  </si>
  <si>
    <t>SO-ON1</t>
  </si>
  <si>
    <t>Ostatní rozpočtové náklady</t>
  </si>
  <si>
    <t xml:space="preserve">  SO-ON</t>
  </si>
  <si>
    <t>SO-ON</t>
  </si>
  <si>
    <t>01220300R</t>
  </si>
  <si>
    <t>Průzkum a doměření odkrytých konstrukcí, zpracování návrhu opatření - pro stavební část</t>
  </si>
  <si>
    <t>Průzkum a doměření odkrytých konstrukcí, zpracování návrhu opatření - pro stavební částPodrobné zaměření skrytých a nepřístupných konstrukcí a případná revize PD - pro stavební část  
Podrobné zaměření skrytých a nepřístupných konstrukcí a případná revize PD - pro stavební část  
Podrobné zaměření skrytých a nepřístupných konstrukcí a případná revize PD - pro stavební část  
Podrobné zaměření skrytých a nepřístupných konstrukcí a případná revize PD - pro stavební část</t>
  </si>
  <si>
    <t>01327400R</t>
  </si>
  <si>
    <t>Pasportizace objektu a přilehlých konstrukcí před započetím a v průběhu prací</t>
  </si>
  <si>
    <t>Pasportizace objektu a přilehlých konstrukcí před započetím a v průběhu pracíPasportizace objektu a přilehlých konstrukcí před započetím a v průběhu prací  
Pasportizace objektu a přilehlých konstrukcí před započetím a v průběhu prací  
Pasportizace objektu a přilehlých konstrukcí před započetím a v průběhu prací  
Pasportizace objektu a přilehlých konstrukcí před započetím a v průběhu prací</t>
  </si>
  <si>
    <t>01329400R</t>
  </si>
  <si>
    <t>Závěrečné restaurátorské zprávy</t>
  </si>
  <si>
    <t>Závěrečné restaurátorské zprávyZávěrečné restaurátorské zprávy  
Závěrečné restaurátorské zprávy  
Závěrečné restaurátorské zprávy  
Závěrečné restaurátorské zprávy</t>
  </si>
  <si>
    <t>VRN4</t>
  </si>
  <si>
    <t>Inženýrská činnost</t>
  </si>
  <si>
    <t>04000100R</t>
  </si>
  <si>
    <t>Inženýrská a kompletační činnost</t>
  </si>
  <si>
    <t>Inženýrská a kompletační činnostInženýrská činnost  
Inženýrská činnost  
Inženýrská činnost  
Inženýrská činnost</t>
  </si>
  <si>
    <t>09140400R</t>
  </si>
  <si>
    <t>Práce na památkovém objektu - vzorkování, samostatná správní řízení vyžadovaná DOSS včetně zpracování PD</t>
  </si>
  <si>
    <t>Práce na památkovém objektu - vzorkování, samostatná správní řízení vyžadovaná DOSS včetně zpracování PDPráce na památkovém objektu - vzorkování, samostatná správní řízení vyžadovaná DOSS včetně zpracování PD  
Práce na památkovém objektu - vzorkování, samostatná správní řízení vyžadovaná DOSS včetně zpracování PD  
Práce na památkovém objektu - vzorkování, samostatná správní řízení vyžadovaná DOSS včetně zpracování PD  
Práce na památkovém objektu - vzorkování, samostatná správní řízení vyžadovaná DOSS včetně zpracování PD</t>
  </si>
  <si>
    <t>094103000</t>
  </si>
  <si>
    <t>Náklady na plánované vyklizení objektu včetně nákladů na stěhování provozů dle ZOV</t>
  </si>
  <si>
    <t>'vyklizení prostor objektu - zbytky vybavení (skříně, regály, nástěnky,…)  
1 =1.000 [A] 
Celkem 1=1.000 [B]</t>
  </si>
  <si>
    <t>Náklady na plánované vyklizení objektu včetně nákladů na stěhování provozů dle ZOVNáklady na plánované vyklizení objektu včetně nákladů na stěhování provozů dle ZOV  
https://podminky.urs.cz/item/CS_URS_2024_01/094103000  
Náklady na plánované vyklizení objektu včetně nákladů na stěhování provozů dle ZOV  
https://podminky.urs.cz/item/CS_URS_2024_01/094103000  
Náklady na plánované vyklizení objektu včetně nákladů na stěhování provozů dle ZOV  
https://podminky.urs.cz/item/CS_URS_2024_01/094103000  
Náklady na plánované vyklizení objektu včetně nákladů na stěhování provozů dle ZOV  
https://podminky.urs.cz/item/CS_URS_2024_01/094103000</t>
  </si>
  <si>
    <t>SO-OR1</t>
  </si>
  <si>
    <t>Vybavení - provozní náklady OŘ</t>
  </si>
  <si>
    <t xml:space="preserve">  SO-OR</t>
  </si>
  <si>
    <t>SO-OR</t>
  </si>
  <si>
    <t>725291652</t>
  </si>
  <si>
    <t>Montáž dávkovače tekutého mýdla</t>
  </si>
  <si>
    <t>Montáž dávkovače tekutého mýdlaMontáž doplňků zařízení koupelen a záchodů dávkovače tekutého mýdla  
https://podminky.urs.cz/item/CS_URS_2024_01/725291652  
Montáž doplňků zařízení koupelen a záchodů dávkovače tekutého mýdla  
https://podminky.urs.cz/item/CS_URS_2024_01/725291652  
Montáž doplňků zařízení koupelen a záchodů dávkovače tekutého mýdla  
https://podminky.urs.cz/item/CS_URS_2024_01/725291652  
Montáž doplňků zařízení koupelen a záchodů dávkovače tekutého mýdla  
https://podminky.urs.cz/item/CS_URS_2024_01/725291652</t>
  </si>
  <si>
    <t>C_06</t>
  </si>
  <si>
    <t>elektronický dávkovač mýdla nástěnný s podomítkovou montáží, s infračerveným senzorem. S připojením k síti pomocí síťového zdroje 230V.</t>
  </si>
  <si>
    <t>elektronický dávkovač mýdla nástěnný s podomítkovou montáží, s infračerveným senzorem. S připojením k síti pomocí síťového zdroje 230V.Poznámka k položce:  
o50x164mm nerez brus  
Poznámka k položce:  
o50x164mm nerez brus  
Poznámka k položce:  
o50x164mm nerez brus  
Poznámka k položce:  
o50x164mm nerez brus</t>
  </si>
  <si>
    <t>dávkovač tekutého mýdla nástěnný, objem 700ml, zámek, vnitřní plastová nádoba pro přímé plnění.</t>
  </si>
  <si>
    <t>dávkovač tekutého mýdla nástěnný, objem 700ml, zámek, vnitřní plastová nádoba pro přímé plnění.Poznámka k položce:  
86x260x121mm nerez brus  
Poznámka k položce:  
86x260x121mm nerez brus  
Poznámka k položce:  
120x70x270mm nerez brus  
Poznámka k položce:  
120x70x270mm nerez brus</t>
  </si>
  <si>
    <t>C_14</t>
  </si>
  <si>
    <t>dávkovač tekutého mýdla nástěnný bezdotykový, objem 500ml, napajení 230V volitelné.</t>
  </si>
  <si>
    <t>dávkovač tekutého mýdla nástěnný bezdotykový, objem 500ml, napajení 230V volitelné.Poznámka k položce:  
86x260x121mm nerez brus  
Poznámka k položce:  
86x260x121mm nerez brus  
Poznámka k položce:  
86x260x121mm nerez brus  
Poznámka k položce:  
86x260x121mm nerez brus</t>
  </si>
  <si>
    <t>C_15</t>
  </si>
  <si>
    <t>dávkovač dezinfekce nástěnný bezdotykový, objem 950ml, napajení 230V volitelné.</t>
  </si>
  <si>
    <t>dávkovač dezinfekce nástěnný bezdotykový, objem 950ml, napajení 230V volitelné.Poznámka k položce:  
86x298x121mm nerez brus  
Poznámka k položce:  
86x298x121mm nerez brus  
Poznámka k položce:  
86x298x121mm nerez brus  
Poznámka k položce:  
86x298x121mm nerez brus</t>
  </si>
  <si>
    <t>C_16z</t>
  </si>
  <si>
    <t>hromadný zásobník tekutého mýdla, až pro 6 dávkovačů, nádrž 6l, napájení 230/12V transformátorem.</t>
  </si>
  <si>
    <t>Hromadný zásobník tekutého mýdla, až pro 6 dávkovačů, nádrž 6l, napájení 230/12V transformátorem.</t>
  </si>
  <si>
    <t>Hromadný zásobník tekutého mýdla, až pro 6 dávkovačů, nádrž 6l, napájení 230/12V transformátorem.Poznámka k položce:  
86x298x121mm nerez brus  
Poznámka k položce:  
86x298x121mm nerez brus  
Poznámka k položce:  
Poznámka k položce:</t>
  </si>
  <si>
    <t>725291653</t>
  </si>
  <si>
    <t>Montáž zásobníku toaletních papírů</t>
  </si>
  <si>
    <t>Montáž zásobníku toaletních papírůMontáž doplňků zařízení koupelen a záchodů zásobníku toaletních papírů  
https://podminky.urs.cz/item/CS_URS_2024_01/725291653  
Montáž doplňků zařízení koupelen a záchodů zásobníku toaletních papírů  
https://podminky.urs.cz/item/CS_URS_2024_01/725291653  
Montáž doplňků zařízení koupelen a záchodů zásobníku toaletních papírů  
https://podminky.urs.cz/item/CS_URS_2024_01/725291653  
Montáž doplňků zařízení koupelen a záchodů zásobníku toaletních papírů  
https://podminky.urs.cz/item/CS_URS_2024_01/725291653</t>
  </si>
  <si>
    <t>C_09</t>
  </si>
  <si>
    <t>zásobník na jumbo role toaletního papíru, nástěnný, uzavřený plášť s předním průzorem, na roli o průměru max. 280 mm a s jádrem 40 mm.</t>
  </si>
  <si>
    <t>zásobník na jumbo role toaletního papíru, nástěnný, uzavřený plášť s předním průzorem, na roli o průměru max. 280 mm a s jádrem 40 mm.Poznámka k položce:  
120x353x350mm nerez brus  
Poznámka k položce:  
120x353x350mm nerez brus  
Poznámka k položce:  
120x353x350mm nerez brus  
Poznámka k položce:  
120x353x350mm nerez brus</t>
  </si>
  <si>
    <t>C_11</t>
  </si>
  <si>
    <t>zásobník na hygienické sáčky / hygienický koš nástěnný, samozavírací víko, vnitřní plastová vložka, slot na plastové hygienické sáčky, objem koše 5l.</t>
  </si>
  <si>
    <t>zásobník na hygienické sáčky / hygienický koš nástěnný, samozavírací víko, vnitřní plastová vložka, slot na plastové hygienické sáčky, objem koše 5l.Poznámka k položce:  
115x220x250mm nerez brus  
Poznámka k položce:  
115x220x250mm nerez brus  
Poznámka k položce:  
115x220x250mm nerez brus  
Poznámka k položce:  
115x220x250mm nerez brus</t>
  </si>
  <si>
    <t>C_12</t>
  </si>
  <si>
    <t>Držák na toaletní papír, zámek, nerez brus</t>
  </si>
  <si>
    <t>Držák na toaletní papír, zámek, nerez brusPoznámka k položce:  
90x140x110mm nerez brus  
Poznámka k položce:  
90x140x110mm nerez brus  
Poznámka k položce:  
90x140x110mm nerez brus  
Poznámka k položce:  
90x140x110mm nerez brus</t>
  </si>
  <si>
    <t>725291654</t>
  </si>
  <si>
    <t>Montáž zásobníku papírových ručníků</t>
  </si>
  <si>
    <t>Montáž zásobníku papírových ručníkůMontáž doplňků zařízení koupelen a záchodů zásobníku papírových ručníků  
https://podminky.urs.cz/item/CS_URS_2024_01/725291654  
Montáž doplňků zařízení koupelen a záchodů zásobníku papírových ručníků  
https://podminky.urs.cz/item/CS_URS_2024_01/725291654  
Montáž doplňků zařízení koupelen a záchodů zásobníku papírových ručníků  
https://podminky.urs.cz/item/CS_URS_2024_01/725291654  
Montáž doplňků zařízení koupelen a záchodů zásobníku papírových ručníků  
https://podminky.urs.cz/item/CS_URS_2024_01/725291654</t>
  </si>
  <si>
    <t>C_10</t>
  </si>
  <si>
    <t>zásobník na papírové ručníky bezdotykový automatický zápustný, 1 papírová role průměr max. 200mm, zámek, kapacitní senzor, nastavitelná citlivost senzoru pro od</t>
  </si>
  <si>
    <t>zásobník na papírové ručníky bezdotykový automatický zápustný, 1 papírová role průměr max. 200mm, zámek, kapacitní senzor, nastavitelná citlivost senzoru pro odvíjení, nastavitelná délka útržku, zdroj</t>
  </si>
  <si>
    <t>zásobník na papírové ručníky bezdotykový automatický zápustný, 1 papírová role průměr max. 200mm, zámek, kapacitní senzor, nastavitelná citlivost senzoru pro odvíjení, nastavitelná délka útržku, zdrojPoznámka k položce:  
220x350x448mm nerez brus  
Poznámka k položce:  
220x350x448mm nerez brus  
Poznámka k položce:  
220x350x448mm nerez brus  
Poznámka k položce:  
220x350x448mm nerez brus</t>
  </si>
  <si>
    <t>725291664</t>
  </si>
  <si>
    <t>Montáž štětky závěsné</t>
  </si>
  <si>
    <t>Montáž štětky závěsnéMontáž doplňků zařízení koupelen a záchodů štětky závěsné  
https://podminky.urs.cz/item/CS_URS_2024_01/725291664  
Montáž doplňků zařízení koupelen a záchodů štětky závěsné  
https://podminky.urs.cz/item/CS_URS_2024_01/725291664  
Montáž doplňků zařízení koupelen a záchodů štětky závěsné  
https://podminky.urs.cz/item/CS_URS_2024_01/725291664  
Montáž doplňků zařízení koupelen a záchodů štětky závěsné  
https://podminky.urs.cz/item/CS_URS_2024_01/725291664</t>
  </si>
  <si>
    <t>C_08</t>
  </si>
  <si>
    <t>WC štětka nástěnná, šroubováno do stěny, výměnná koncovka štětky, rukojeť z nerezové oceli, černá nylonová štětka.</t>
  </si>
  <si>
    <t>WC štětka nástěnná, šroubováno do stěny, výměnná koncovka štětky, rukojeť z nerezové oceli, černá nylonová štětka.Poznámka k položce:  
97x380x129mm nerez brus  
Poznámka k položce:  
97x380x129mm nerez brus  
Poznámka k položce:  
97x380x129mm nerez brus  
Poznámka k položce:  
97x380x129mm nerez brus</t>
  </si>
  <si>
    <t>725291667</t>
  </si>
  <si>
    <t>Montáž piktogramu</t>
  </si>
  <si>
    <t>Montáž piktogramuMontáž doplňků zařízení koupelen a záchodů piktogramu  
https://podminky.urs.cz/item/CS_URS_2024_01/725291667  
Montáž doplňků zařízení koupelen a záchodů piktogramu  
https://podminky.urs.cz/item/CS_URS_2024_01/725291667  
Montáž doplňků zařízení koupelen a záchodů piktogramu  
https://podminky.urs.cz/item/CS_URS_2024_01/725291667  
Montáž doplňků zařízení koupelen a záchodů piktogramu  
https://podminky.urs.cz/item/CS_URS_2024_01/725291667</t>
  </si>
  <si>
    <t>C_24</t>
  </si>
  <si>
    <t>pás lakovaného skla lepený v úrovni obkladu, natištěné piktogramy orientačního systému.</t>
  </si>
  <si>
    <t>pás lakovaného skla lepený v úrovni obkladu, natištěné piktogramy orientačního systému.Poznámka k položce:  
výška 300mm šířka různá dle umístění lakované sklo  
Poznámka k položce:  
výška 300mm šířka různá dle umístění lakované sklo  
Poznámka k položce:  
výška 300mm šířka různá dle umístění lakované sklo  
Poznámka k položce:  
výška 300mm šířka různá dle umístění lakované sklo</t>
  </si>
  <si>
    <t>C_05</t>
  </si>
  <si>
    <t>Věšák dvojitý, z broušeného nerezu.</t>
  </si>
  <si>
    <t>dodávka a montáž 63=63.000 [A] 
Celkem 63=63.000 [B]</t>
  </si>
  <si>
    <t>Věšák dvojitý, z broušeného nerezu.Poznámka k položce:  
o45x45mm nerez brus  
Poznámka k položce:  
o45x45mm nerez brus  
Poznámka k položce:  
o45x45mm nerez brus  
Poznámka k položce:  
o45x45mm nerez brus</t>
  </si>
  <si>
    <t>C_07</t>
  </si>
  <si>
    <t>Odpadkový koš drátěný závěsný, objem 47 litrů, integrovaný držák igelitových pytlů na odpadky.</t>
  </si>
  <si>
    <t>dodávka a montáž 11=11.000 [A] 
Celkem 11=11.000 [B]</t>
  </si>
  <si>
    <t>Odpadkový koš drátěný závěsný, objem 47 litrů, integrovaný držák igelitových pytlů na odpadky.Poznámka k položce:  
260x340x540mm nerez brus  
Poznámka k položce:  
260x340x540mm nerez brus  
Poznámka k položce:  
260x340x540mm nerez brus  
Poznámka k položce:  
260x340x540mm nerez brus</t>
  </si>
  <si>
    <t>C_17</t>
  </si>
  <si>
    <t>Odpadkový koš nástěnný, obsahuje vnitřní odolný textilní pytel, objem 23l.</t>
  </si>
  <si>
    <t>dodávka a montáž 61=61.000 [A] 
Celkem 61=61.000 [B]</t>
  </si>
  <si>
    <t>Odpadkový koš nástěnný, obsahuje vnitřní odolný textilní pytel, objem 23l.Poznámka k položce:  
170x298x448mm nerez brus  
Poznámka k položce:  
170x298x448mm nerez brus  
Poznámka k položce:  
170x298x448mm nerez brus  
Poznámka k položce:  
170x298x448mm nerez brus</t>
  </si>
  <si>
    <t>76681111R</t>
  </si>
  <si>
    <t>Montáž kuchyňských linek</t>
  </si>
  <si>
    <t>Montáž kuchyňských linekMontáž kuchyňských linek  
Montáž kuchyňských linek  
Montáž kuchyňských linek  
Montáž kuchyňských linek</t>
  </si>
  <si>
    <t>766624T16</t>
  </si>
  <si>
    <t>Kuchyňská linka včetně spotřebičů a zařizovacích předmětů - dle specifikace v PD - T/16</t>
  </si>
  <si>
    <t>dle tabulky truhlářských výrobků - T16 1 =1.000 [A] 
Celkem 1=1.000 [B]</t>
  </si>
  <si>
    <t>Kuchyňská linka včetně spotřebičů a zařizovacích předmětů - dle specifikace v PD - T/16Kuchyňská linka včetně spotřebičů a zařizovacích předmětů - dle specifikace v PD - T/16  
Kuchyňská linka včetně spotřebičů a zařizovacích předmětů - dle specifikace v PD - T/16  
Kuchyňská linka včetně spotřebičů a zařizovacích předmětů - dle specifikace v PD - T/16  
Kuchyňská linka včetně spotřebičů a zařizovacích předmětů - dle specifikace v PD - T/16</t>
  </si>
  <si>
    <t>766624T17</t>
  </si>
  <si>
    <t>Kuchyňská linka včetně spotřebičů a zařizovacích předmětů - dle specifikace v PD - T/17</t>
  </si>
  <si>
    <t>dle tabulky truhlářských výrobků - T17 1 =1.000 [A] 
Celkem 1=1.000 [B]</t>
  </si>
  <si>
    <t>Kuchyňská linka včetně spotřebičů a zařizovacích předmětů - dle specifikace v PD - T/17Kuchyňská linka včetně spotřebičů a zařizovacích předmětů - dle specifikace v PD - T/17  
Kuchyňská linka včetně spotřebičů a zařizovacích předmětů - dle specifikace v PD - T/17  
Kuchyňská linka včetně spotřebičů a zařizovacích předmětů - dle specifikace v PD - T/17  
Kuchyňská linka včetně spotřebičů a zařizovacích předmětů - dle specifikace v PD - T/17</t>
  </si>
  <si>
    <t>766624T18</t>
  </si>
  <si>
    <t>Kuchyňská linka včetně spotřebičů a zařizovacích předmětů - dle specifikace v PD - T/18</t>
  </si>
  <si>
    <t>dle tabulky truhlářských výrobků - T18 1 =1.000 [A] 
Celkem 1=1.000 [B]</t>
  </si>
  <si>
    <t>Kuchyňská linka včetně spotřebičů a zařizovacích předmětů - dle specifikace v PD - T/18Kuchyňská linka včetně spotřebičů a zařizovacích předmětů - dle specifikace v PD - T/18  
Kuchyňská linka včetně spotřebičů a zařizovacích předmětů - dle specifikace v PD - T/18  
Kuchyňská linka včetně spotřebičů a zařizovacích předmětů - dle specifikace v PD - T/18  
Kuchyňská linka včetně spotřebičů a zařizovacích předmětů - dle specifikace v PD - T/18</t>
  </si>
  <si>
    <t>766624T19</t>
  </si>
  <si>
    <t>Kuchyňská linka včetně spotřebičů a zařizovacích předmětů - dle specifikace v PD - T/19</t>
  </si>
  <si>
    <t>dle tabulky truhlářských výrobků - T19 1 =1.000 [A] 
Celkem 1=1.000 [B]</t>
  </si>
  <si>
    <t>Kuchyňská linka včetně spotřebičů a zařizovacích předmětů - dle specifikace v PD - T/19Kuchyňská linka včetně spotřebičů a zařizovacích předmětů - dle specifikace v PD - T/19  
Kuchyňská linka včetně spotřebičů a zařizovacích předmětů - dle specifikace v PD - T/19  
Kuchyňská linka včetně spotřebičů a zařizovacích předmětů - dle specifikace v PD - T/19  
Kuchyňská linka včetně spotřebičů a zařizovacích předmětů - dle specifikace v PD - T/19</t>
  </si>
  <si>
    <t>766624T20</t>
  </si>
  <si>
    <t>Kuchyňská linka včetně spotřebičů a zařizovacích předmětů - dle specifikace v PD - T/20</t>
  </si>
  <si>
    <t>dle tabulky truhlářských výrobků - T20 1 =1.000 [A] 
Celkem 1=1.000 [B]</t>
  </si>
  <si>
    <t>Kuchyňská linka včetně spotřebičů a zařizovacích předmětů - dle specifikace v PD - T/20Kuchyňská linka včetně spotřebičů a zařizovacích předmětů - dle specifikace v PD - T/20  
Kuchyňská linka včetně spotřebičů a zařizovacích předmětů - dle specifikace v PD - T/20  
Kuchyňská linka včetně spotřebičů a zařizovacích předmětů - dle specifikace v PD - T/20  
Kuchyňská linka včetně spotřebičů a zařizovacích předmětů - dle specifikace v PD - T/20</t>
  </si>
  <si>
    <t>766624T21</t>
  </si>
  <si>
    <t>Kuchyňská linka včetně spotřebičů a zařizovacích předmětů - dle specifikace v PD - T/21</t>
  </si>
  <si>
    <t>dle tabulky truhlářských výrobků - T21 1 =1.000 [A] 
Celkem 1=1.000 [B]</t>
  </si>
  <si>
    <t>Kuchyňská linka včetně spotřebičů a zařizovacích předmětů - dle specifikace v PD - T/21Kuchyňská linka včetně spotřebičů a zařizovacích předmětů - dle specifikace v PD - T/21  
Kuchyňská linka včetně spotřebičů a zařizovacích předmětů - dle specifikace v PD - T/21  
Kuchyňská linka včetně spotřebičů a zařizovacích předmětů - dle specifikace v PD - T/21  
Kuchyňská linka včetně spotřebičů a zařizovacích předmětů - dle specifikace v PD - T/21</t>
  </si>
  <si>
    <t>766624T22</t>
  </si>
  <si>
    <t>Kuchyňská linka včetně spotřebičů a zařizovacích předmětů - dle specifikace v PD - T/22</t>
  </si>
  <si>
    <t>dle tabulky truhlářských výrobků - T22 1 =1.000 [A] 
Celkem 1=1.000 [B]</t>
  </si>
  <si>
    <t>Kuchyňská linka včetně spotřebičů a zařizovacích předmětů - dle specifikace v PD - T/22Kuchyňská linka včetně spotřebičů a zařizovacích předmětů - dle specifikace v PD - T/22  
Kuchyňská linka včetně spotřebičů a zařizovacích předmětů - dle specifikace v PD - T/22  
Kuchyňská linka včetně spotřebičů a zařizovacích předmětů - dle specifikace v PD - T/22  
Kuchyňská linka včetně spotřebičů a zařizovacích předmětů - dle specifikace v PD - T/22</t>
  </si>
  <si>
    <t>766624T23</t>
  </si>
  <si>
    <t>Kuchyňská linka včetně spotřebičů a zařizovacích předmětů - dle specifikace v PD - T/23</t>
  </si>
  <si>
    <t>dle tabulky truhlářských výrobků - T23 1 =1.000 [A] 
Celkem 1=1.000 [B]</t>
  </si>
  <si>
    <t>Kuchyňská linka včetně spotřebičů a zařizovacích předmětů - dle specifikace v PD - T/23Kuchyňská linka včetně spotřebičů a zařizovacích předmětů - dle specifikace v PD - T/23  
Kuchyňská linka včetně spotřebičů a zařizovacích předmětů - dle specifikace v PD - T/23  
Kuchyňská linka včetně spotřebičů a zařizovacích předmětů - dle specifikace v PD - T/23  
Kuchyňská linka včetně spotřebičů a zařizovacích předmětů - dle specifikace v PD - T/23</t>
  </si>
  <si>
    <t>766624T24</t>
  </si>
  <si>
    <t>Kuchyňská linka včetně spotřebičů a zařizovacích předmětů - dle specifikace v PD - T/24</t>
  </si>
  <si>
    <t>dle tabulky truhlářských výrobků - T24 1 =1.000 [A] 
Celkem 1=1.000 [B]</t>
  </si>
  <si>
    <t>Kuchyňská linka včetně spotřebičů a zařizovacích předmětů - dle specifikace v PD - T/24Kuchyňská linka včetně spotřebičů a zařizovacích předmětů - dle specifikace v PD - T/24  
Kuchyňská linka včetně spotřebičů a zařizovacích předmětů - dle specifikace v PD - T/24  
Kuchyňská linka včetně spotřebičů a zařizovacích předmětů - dle specifikace v PD - T/24  
Kuchyňská linka včetně spotřebičů a zařizovacích předmětů - dle specifikace v PD - T/24</t>
  </si>
  <si>
    <t>766624T25</t>
  </si>
  <si>
    <t>Kuchyňská linka včetně spotřebičů a zařizovacích předmětů - dle specifikace v PD - T/25</t>
  </si>
  <si>
    <t>dle tabulky truhlářských výrobků - T25 1 =1.000 [A] 
Celkem 1=1.000 [B]</t>
  </si>
  <si>
    <t>Kuchyňská linka včetně spotřebičů a zařizovacích předmětů - dle specifikace v PD - T/25Kuchyňská linka včetně spotřebičů a zařizovacích předmětů - dle specifikace v PD - T/25  
Kuchyňská linka včetně spotřebičů a zařizovacích předmětů - dle specifikace v PD - T/25  
Kuchyňská linka včetně spotřebičů a zařizovacích předmětů - dle specifikace v PD - T/25  
Kuchyňská linka včetně spotřebičů a zařizovacích předmětů - dle specifikace v PD - T/25</t>
  </si>
  <si>
    <t>766624T26</t>
  </si>
  <si>
    <t>Kuchyňská linka včetně spotřebičů a zařizovacích předmětů - dle specifikace v PD - T/26</t>
  </si>
  <si>
    <t>dle tabulky truhlářských výrobků - T26 1 =1.000 [A] 
Celkem 1=1.000 [B]</t>
  </si>
  <si>
    <t>Kuchyňská linka včetně spotřebičů a zařizovacích předmětů - dle specifikace v PD - T/26Kuchyňská linka včetně spotřebičů a zařizovacích předmětů - dle specifikace v PD - T/26  
Kuchyňská linka včetně spotřebičů a zařizovacích předmětů - dle specifikace v PD - T/26  
Kuchyňská linka včetně spotřebičů a zařizovacích předmětů - dle specifikace v PD - T/26  
Kuchyňská linka včetně spotřebičů a zařizovacích předmětů - dle specifikace v PD - T/26</t>
  </si>
  <si>
    <t>766624T27</t>
  </si>
  <si>
    <t>Kuchyňská linka včetně spotřebičů a zařizovacích předmětů - dle specifikace v PD - T/27</t>
  </si>
  <si>
    <t>dle tabulky truhlářských výrobků - T27 1 =1.000 [A] 
Celkem 1=1.000 [B]</t>
  </si>
  <si>
    <t>Kuchyňská linka včetně spotřebičů a zařizovacích předmětů - dle specifikace v PD - T/27Kuchyňská linka včetně spotřebičů a zařizovacích předmětů - dle specifikace v PD - T/27  
Kuchyňská linka včetně spotřebičů a zařizovacích předmětů - dle specifikace v PD - T/27  
Kuchyňská linka včetně spotřebičů a zařizovacích předmětů - dle specifikace v PD - T/27  
Kuchyňská linka včetně spotřebičů a zařizovacích předmětů - dle specifikace v PD - T/27</t>
  </si>
  <si>
    <t>766624T28</t>
  </si>
  <si>
    <t>Kuchyňská linka včetně spotřebičů a zařizovacích předmětů - dle specifikace v PD - T/28</t>
  </si>
  <si>
    <t>dle tabulky truhlářských výrobků - T28 1 =1.000 [A] 
Celkem 1=1.000 [B]</t>
  </si>
  <si>
    <t>Kuchyňská linka včetně spotřebičů a zařizovacích předmětů - dle specifikace v PD - T/28Kuchyňská linka včetně spotřebičů a zařizovacích předmětů - dle specifikace v PD - T/28  
Kuchyňská linka včetně spotřebičů a zařizovacích předmětů - dle specifikace v PD - T/28  
Kuchyňská linka včetně spotřebičů a zařizovacích předmětů - dle specifikace v PD - T/28  
Kuchyňská linka včetně spotřebičů a zařizovacích předmětů - dle specifikace v PD - T/28</t>
  </si>
  <si>
    <t>766624T29</t>
  </si>
  <si>
    <t>Kuchyňská linka včetně spotřebičů a zařizovacích předmětů - dle specifikace v PD - T/29</t>
  </si>
  <si>
    <t>dle tabulky truhlářských výrobků - T29 1 =1.000 [A] 
Celkem 1=1.000 [B]</t>
  </si>
  <si>
    <t>Kuchyňská linka včetně spotřebičů a zařizovacích předmětů - dle specifikace v PD - T/29Kuchyňská linka včetně spotřebičů a zařizovacích předmětů - dle specifikace v PD - T/29  
Kuchyňská linka včetně spotřebičů a zařizovacích předmětů - dle specifikace v PD - T/29  
Kuchyňská linka včetně spotřebičů a zařizovacích předmětů - dle specifikace v PD - T/29  
Kuchyňská linka včetně spotřebičů a zařizovacích předmětů - dle specifikace v PD - T/29</t>
  </si>
  <si>
    <t>766624T30</t>
  </si>
  <si>
    <t>Kuchyňská linka včetně spotřebičů a zařizovacích předmětů - dle specifikace v PD - T/30</t>
  </si>
  <si>
    <t>dle tabulky truhlářských výrobků - T30 1 =1.000 [A] 
Celkem 1=1.000 [B]</t>
  </si>
  <si>
    <t>Kuchyňská linka včetně spotřebičů a zařizovacích předmětů - dle specifikace v PD - T/30Kuchyňská linka včetně spotřebičů a zařizovacích předmětů - dle specifikace v PD - T/30  
Kuchyňská linka včetně spotřebičů a zařizovacích předmětů - dle specifikace v PD - T/30  
Kuchyňská linka včetně spotřebičů a zařizovacích předmětů - dle specifikace v PD - T/30  
Kuchyňská linka včetně spotřebičů a zařizovacích předmětů - dle specifikace v PD - T/30</t>
  </si>
  <si>
    <t>766624T31</t>
  </si>
  <si>
    <t>Kuchyňská linka včetně spotřebičů a zařizovacích předmětů - dle specifikace v PD - T/31</t>
  </si>
  <si>
    <t>dle tabulky truhlářských výrobků - T31 1 =1.000 [A] 
Celkem 1=1.000 [B]</t>
  </si>
  <si>
    <t>Kuchyňská linka včetně spotřebičů a zařizovacích předmětů - dle specifikace v PD - T/31Kuchyňská linka včetně spotřebičů a zařizovacích předmětů - dle specifikace v PD - T/31  
Kuchyňská linka včetně spotřebičů a zařizovacích předmětů - dle specifikace v PD - T/31  
Kuchyňská linka včetně spotřebičů a zařizovacích předmětů - dle specifikace v PD - T/31  
Kuchyňská linka včetně spotřebičů a zařizovacích předmětů - dle specifikace v PD - T/31</t>
  </si>
  <si>
    <t>766624T32</t>
  </si>
  <si>
    <t>Kuchyňská linka včetně spotřebičů a zařizovacích předmětů - dle specifikace v PD - T/32</t>
  </si>
  <si>
    <t>dle tabulky truhlářských výrobků - T32 1 =1.000 [A] 
Celkem 1=1.000 [B]</t>
  </si>
  <si>
    <t>Kuchyňská linka včetně spotřebičů a zařizovacích předmětů - dle specifikace v PD - T/32Kuchyňská linka včetně spotřebičů a zařizovacích předmětů - dle specifikace v PD - T/32  
Kuchyňská linka včetně spotřebičů a zařizovacích předmětů - dle specifikace v PD - T/32  
Kuchyňská linka včetně spotřebičů a zařizovacích předmětů - dle specifikace v PD - T/32  
Kuchyňská linka včetně spotřebičů a zařizovacích předmětů - dle specifikace v PD - T/32</t>
  </si>
  <si>
    <t>766624T33</t>
  </si>
  <si>
    <t>Kuchyňská linka včetně spotřebičů a zařizovacích předmětů - dle specifikace v PD - T/33</t>
  </si>
  <si>
    <t>dle tabulky truhlářských výrobků - T33 1 =1.000 [A] 
Celkem 1=1.000 [B]</t>
  </si>
  <si>
    <t>Kuchyňská linka včetně spotřebičů a zařizovacích předmětů - dle specifikace v PD - T/33Kuchyňská linka včetně spotřebičů a zařizovacích předmětů - dle specifikace v PD - T/33  
Kuchyňská linka včetně spotřebičů a zařizovacích předmětů - dle specifikace v PD - T/33  
Kuchyňská linka včetně spotřebičů a zařizovacích předmětů - dle specifikace v PD - T/33  
Kuchyňská linka včetně spotřebičů a zařizovacích předmětů - dle specifikace v PD - T/33</t>
  </si>
  <si>
    <t>766624T34</t>
  </si>
  <si>
    <t>Kuchyňská linka včetně spotřebičů a zařizovacích předmětů - dle specifikace v PD - T/34</t>
  </si>
  <si>
    <t>dle tabulky truhlářských výrobků - T34 1 =1.000 [A] 
Celkem 1=1.000 [B]</t>
  </si>
  <si>
    <t>Kuchyňská linka včetně spotřebičů a zařizovacích předmětů - dle specifikace v PD - T/34Kuchyňská linka včetně spotřebičů a zařizovacích předmětů - dle specifikace v PD - T/34  
Kuchyňská linka včetně spotřebičů a zařizovacích předmětů - dle specifikace v PD - T/34  
Kuchyňská linka včetně spotřebičů a zařizovacích předmětů - dle specifikace v PD - T/34  
Kuchyňská linka včetně spotřebičů a zařizovacích předmětů - dle specifikace v PD - T/34</t>
  </si>
  <si>
    <t>766624T35</t>
  </si>
  <si>
    <t>Kuchyňská linka včetně spotřebičů a zařizovacích předmětů - dle specifikace v PD - T/35</t>
  </si>
  <si>
    <t>dle tabulky truhlářských výrobků - T35 1 =1.000 [A] 
Celkem 1=1.000 [B]</t>
  </si>
  <si>
    <t>Kuchyňská linka včetně spotřebičů a zařizovacích předmětů - dle specifikace v PD - T/35Kuchyňská linka včetně spotřebičů a zařizovacích předmětů - dle specifikace v PD - T/35  
Kuchyňská linka včetně spotřebičů a zařizovacích předmětů - dle specifikace v PD - T/35  
Kuchyňská linka včetně spotřebičů a zařizovacích předmětů - dle specifikace v PD - T/35  
Kuchyňská linka včetně spotřebičů a zařizovacích předmětů - dle specifikace v PD - T/35</t>
  </si>
  <si>
    <t>766624T36</t>
  </si>
  <si>
    <t>Kuchyňská linka včetně spotřebičů a zařizovacích předmětů - dle specifikace v PD - T/36</t>
  </si>
  <si>
    <t>dle tabulky truhlářských výrobků - T36 1 =1.000 [A] 
Celkem 1=1.000 [B]</t>
  </si>
  <si>
    <t>Kuchyňská linka včetně spotřebičů a zařizovacích předmětů - dle specifikace v PD - T/36Kuchyňská linka včetně spotřebičů a zařizovacích předmětů - dle specifikace v PD - T/36  
Kuchyňská linka včetně spotřebičů a zařizovacích předmětů - dle specifikace v PD - T/36  
Kuchyňská linka včetně spotřebičů a zařizovacích předmětů - dle specifikace v PD - T/36  
Kuchyňská linka včetně spotřebičů a zařizovacích předmětů - dle specifikace v PD - T/36</t>
  </si>
  <si>
    <t>766624T37</t>
  </si>
  <si>
    <t>Kuchyňská linka včetně spotřebičů a zařizovacích předmětů - dle specifikace v PD - T/37</t>
  </si>
  <si>
    <t>dle tabulky truhlářských výrobků - T37 1 =1.000 [A] 
Celkem 1=1.000 [B]</t>
  </si>
  <si>
    <t>Kuchyňská linka včetně spotřebičů a zařizovacích předmětů - dle specifikace v PD - T/37Kuchyňská linka včetně spotřebičů a zařizovacích předmětů - dle specifikace v PD - T/37  
Kuchyňská linka včetně spotřebičů a zařizovacích předmětů - dle specifikace v PD - T/37  
Kuchyňská linka včetně spotřebičů a zařizovacích předmětů - dle specifikace v PD - T/37  
Kuchyňská linka včetně spotřebičů a zařizovacích předmětů - dle specifikace v PD - T/37</t>
  </si>
  <si>
    <t>0.5*0.6*3+0.6*0.6*2=1.620 [A] 
Celkem 1.62=1.620 [B]</t>
  </si>
  <si>
    <t>zrcadlo sklopné, nerez brus</t>
  </si>
  <si>
    <t>zrcadlo sklopné, nerez brusPoznámka k položce:  
600x600mm nerez brus  
Poznámka k položce:  
600x600mm nerez brus  
Poznámka k položce:  
600x600mm nerez brus  
Poznámka k položce:  
600x600mm nerez brus</t>
  </si>
  <si>
    <t>953943211</t>
  </si>
  <si>
    <t>Osazování hasicího přístroje</t>
  </si>
  <si>
    <t>Osazování hasicího přístrojeOsazování drobných kovových předmětů kotvených do stěny hasicího přístroje  
https://podminky.urs.cz/item/CS_URS_2024_01/953943211  
Osazování drobných kovových předmětů kotvených do stěny hasicího přístroje  
https://podminky.urs.cz/item/CS_URS_2024_01/953943211  
Osazování drobných kovových předmětů kotvených do stěny hasicího přístroje  
https://podminky.urs.cz/item/CS_URS_2024_01/953943211  
Osazování drobných kovových předmětů kotvených do stěny hasicího přístroje  
https://podminky.urs.cz/item/CS_URS_2024_01/953943211</t>
  </si>
  <si>
    <t>44932114</t>
  </si>
  <si>
    <t>přístroj hasicí ruční práškový PG 6 LE</t>
  </si>
  <si>
    <t>dle tabulky ostatních výrobků - OV/01 14 =14.000 [A] 
dle tabulky ostatních výrobků - OV/02 40 =40.000 [B] 
''Součet  
Celkem 54=54.000 [C]</t>
  </si>
  <si>
    <t>přístroj hasicí ruční práškový PG 6 LEpřístroj hasicí ruční práškový PG 6 LE  
přístroj hasicí ruční práškový PG 6 LE  
přístroj hasicí ruční práškový PG 6 LE  
přístroj hasicí ruční práškový PG 6 LE</t>
  </si>
  <si>
    <t>44932211</t>
  </si>
  <si>
    <t>přístroj hasicí ruční sněhový KS 5 BG</t>
  </si>
  <si>
    <t>dle tabulky ostatních výrobků - OV/03 1 =1.000 [A] 
Celkem 1=1.000 [B]</t>
  </si>
  <si>
    <t>přístroj hasicí ruční sněhový KS 5 BGpřístroj hasicí ruční sněhový KS 5 BG  
přístroj hasicí ruční sněhový KS 5 BG  
přístroj hasicí ruční sněhový KS 5 BG  
přístroj hasicí ruční sněhový KS 5 BG</t>
  </si>
</sst>
</file>

<file path=xl/styles.xml><?xml version="1.0" encoding="utf-8"?>
<styleSheet xmlns="http://schemas.openxmlformats.org/spreadsheetml/2006/main">
  <numFmts count="2">
    <numFmt numFmtId="177" formatCode="#,##0.00"/>
    <numFmt numFmtId="178" formatCode="#,##0.000"/>
  </numFmts>
  <fonts count="6">
    <font>
      <sz val="10"/>
      <name val="Arial"/>
      <family val="0"/>
    </font>
    <font>
      <b/>
      <sz val="10"/>
      <name val="Arial"/>
      <family val="0"/>
    </font>
    <font>
      <b/>
      <sz val="16"/>
      <color rgb="FFFFFFFF"/>
      <name val="Arial"/>
      <family val="0"/>
    </font>
    <font>
      <b/>
      <sz val="16"/>
      <name val="Arial"/>
      <family val="0"/>
    </font>
    <font>
      <b/>
      <sz val="11"/>
      <name val="Arial"/>
      <family val="0"/>
    </font>
    <font>
      <i/>
      <sz val="10"/>
      <name val="Arial"/>
      <family val="0"/>
    </font>
  </fonts>
  <fills count="6">
    <fill>
      <patternFill/>
    </fill>
    <fill>
      <patternFill patternType="gray125"/>
    </fill>
    <fill>
      <patternFill patternType="solid">
        <fgColor rgb="FFFF5200"/>
        <bgColor indexed="64"/>
      </patternFill>
    </fill>
    <fill>
      <patternFill patternType="solid">
        <fgColor rgb="FFD3D3D3"/>
        <bgColor indexed="64"/>
      </patternFill>
    </fill>
    <fill>
      <patternFill patternType="solid">
        <fgColor rgb="FFFFA500"/>
        <bgColor indexed="64"/>
      </patternFill>
    </fill>
    <fill>
      <patternFill patternType="solid">
        <fgColor rgb="FFADD8E6"/>
        <bgColor indexed="64"/>
      </patternFill>
    </fill>
  </fills>
  <borders count="5">
    <border>
      <left/>
      <right/>
      <top/>
      <bottom/>
      <diagonal/>
    </border>
    <border>
      <left style="thin"/>
      <right style="thin"/>
      <top style="thin"/>
      <bottom style="thin"/>
    </border>
    <border>
      <left/>
      <right/>
      <top/>
      <bottom style="thin"/>
    </border>
    <border>
      <left style="thin"/>
      <right/>
      <top/>
      <bottom/>
    </border>
    <border>
      <left/>
      <right/>
      <top style="thin"/>
      <bottom/>
    </border>
  </borders>
  <cellStyleXfs count="20">
    <xf numFmtId="0" fontId="0" fillId="0" borderId="0">
      <alignment/>
      <protection/>
    </xf>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9" fontId="0" fillId="0" borderId="0" applyFont="0" applyFill="0" applyBorder="0" applyAlignment="0" applyProtection="0"/>
    <xf numFmtId="44" fontId="0" fillId="0" borderId="0" applyFont="0" applyFill="0" applyBorder="0" applyAlignment="0" applyProtection="0"/>
    <xf numFmtId="42" fontId="0" fillId="0" borderId="0" applyFont="0" applyFill="0" applyBorder="0" applyAlignment="0" applyProtection="0"/>
    <xf numFmtId="43" fontId="0" fillId="0" borderId="0" applyFont="0" applyFill="0" applyBorder="0" applyAlignment="0" applyProtection="0"/>
    <xf numFmtId="41" fontId="0" fillId="0" borderId="0" applyFont="0" applyFill="0" applyBorder="0" applyAlignment="0" applyProtection="0"/>
  </cellStyleXfs>
  <cellXfs count="43">
    <xf numFmtId="0" fontId="0" fillId="0" borderId="0" xfId="0"/>
    <xf numFmtId="0" fontId="1" fillId="0" borderId="0" xfId="0" applyFont="1" applyAlignment="1">
      <alignment horizontal="center" vertical="center"/>
    </xf>
    <xf numFmtId="0" fontId="0" fillId="2" borderId="0" xfId="0" applyFill="1"/>
    <xf numFmtId="0" fontId="2" fillId="2" borderId="0" xfId="0" applyFont="1" applyFill="1" applyAlignment="1">
      <alignment horizontal="center" vertical="center"/>
    </xf>
    <xf numFmtId="0" fontId="3" fillId="0" borderId="0" xfId="0" applyFont="1" applyAlignment="1">
      <alignment horizontal="right" vertical="center"/>
    </xf>
    <xf numFmtId="0" fontId="3" fillId="0" borderId="0" xfId="0" applyFont="1" applyAlignment="1">
      <alignment vertical="center" wrapText="1"/>
    </xf>
    <xf numFmtId="0" fontId="0" fillId="0" borderId="0" xfId="0" applyAlignment="1">
      <alignment vertical="center" wrapText="1"/>
    </xf>
    <xf numFmtId="0" fontId="0" fillId="0" borderId="0" xfId="0" applyAlignment="1">
      <alignment horizontal="right" vertical="center"/>
    </xf>
    <xf numFmtId="0" fontId="1" fillId="0" borderId="0" xfId="0" applyFont="1" applyAlignment="1">
      <alignment horizontal="right"/>
    </xf>
    <xf numFmtId="0" fontId="0" fillId="3" borderId="1" xfId="0" applyFill="1" applyBorder="1" applyAlignment="1">
      <alignment horizontal="center"/>
    </xf>
    <xf numFmtId="177" fontId="0" fillId="0" borderId="0" xfId="0" applyNumberFormat="1"/>
    <xf numFmtId="0" fontId="0" fillId="0" borderId="1" xfId="0" applyBorder="1" applyAlignment="1">
      <alignment horizontal="left" vertical="top"/>
    </xf>
    <xf numFmtId="0" fontId="0" fillId="0" borderId="1" xfId="0" applyBorder="1" applyAlignment="1">
      <alignment horizontal="left" vertical="top" wrapText="1"/>
    </xf>
    <xf numFmtId="0" fontId="0" fillId="0" borderId="1" xfId="0" applyBorder="1" applyAlignment="1">
      <alignment horizontal="right" vertical="top"/>
    </xf>
    <xf numFmtId="177" fontId="0" fillId="0" borderId="1" xfId="0" applyNumberFormat="1" applyBorder="1" applyAlignment="1">
      <alignment horizontal="right" vertical="top"/>
    </xf>
    <xf numFmtId="0" fontId="0" fillId="0" borderId="0" xfId="0" applyAlignment="1">
      <alignment vertical="center"/>
    </xf>
    <xf numFmtId="0" fontId="0" fillId="4" borderId="0" xfId="0" applyFill="1"/>
    <xf numFmtId="0" fontId="0" fillId="0" borderId="1" xfId="0" applyBorder="1" applyAlignment="1">
      <alignment horizontal="center" vertical="center"/>
    </xf>
    <xf numFmtId="0" fontId="0" fillId="2" borderId="2" xfId="0" applyFill="1" applyBorder="1"/>
    <xf numFmtId="0" fontId="0" fillId="0" borderId="3" xfId="0" applyBorder="1" applyAlignment="1">
      <alignment vertical="center"/>
    </xf>
    <xf numFmtId="0" fontId="1" fillId="0" borderId="3" xfId="0" applyFont="1" applyBorder="1" applyAlignment="1">
      <alignment horizontal="center" vertical="center"/>
    </xf>
    <xf numFmtId="0" fontId="4" fillId="0" borderId="0" xfId="0" applyFont="1" applyAlignment="1">
      <alignment vertical="center"/>
    </xf>
    <xf numFmtId="0" fontId="4" fillId="0" borderId="0" xfId="0" applyFont="1" applyAlignment="1">
      <alignment vertical="center" wrapText="1"/>
    </xf>
    <xf numFmtId="0" fontId="0" fillId="3" borderId="1" xfId="0" applyFill="1" applyBorder="1" applyAlignment="1">
      <alignment horizontal="center" vertical="center" wrapText="1"/>
    </xf>
    <xf numFmtId="0" fontId="0" fillId="4" borderId="2" xfId="0" applyFill="1" applyBorder="1"/>
    <xf numFmtId="0" fontId="4" fillId="0" borderId="2" xfId="0" applyFont="1" applyBorder="1" applyAlignment="1">
      <alignment vertical="center"/>
    </xf>
    <xf numFmtId="0" fontId="4" fillId="0" borderId="2" xfId="0" applyFont="1" applyBorder="1" applyAlignment="1">
      <alignment vertical="center" wrapText="1"/>
    </xf>
    <xf numFmtId="0" fontId="4" fillId="0" borderId="0" xfId="0" applyFont="1" applyAlignment="1">
      <alignment horizontal="right" vertical="center"/>
    </xf>
    <xf numFmtId="0" fontId="1" fillId="0" borderId="4" xfId="0" applyFont="1" applyBorder="1" applyAlignment="1">
      <alignment horizontal="right" vertical="top"/>
    </xf>
    <xf numFmtId="177" fontId="0" fillId="0" borderId="4" xfId="0" applyNumberFormat="1" applyBorder="1" applyAlignment="1">
      <alignment horizontal="center" vertical="top"/>
    </xf>
    <xf numFmtId="0" fontId="1" fillId="0" borderId="4" xfId="0" applyFont="1" applyBorder="1" applyAlignment="1">
      <alignment wrapText="1"/>
    </xf>
    <xf numFmtId="0" fontId="1" fillId="0" borderId="0" xfId="0" applyFont="1" applyAlignment="1">
      <alignment horizontal="right" vertical="top"/>
    </xf>
    <xf numFmtId="177" fontId="0" fillId="0" borderId="0" xfId="0" applyNumberFormat="1" applyAlignment="1">
      <alignment horizontal="center" vertical="top"/>
    </xf>
    <xf numFmtId="0" fontId="1" fillId="0" borderId="0" xfId="0" applyFont="1" applyAlignment="1">
      <alignment wrapText="1"/>
    </xf>
    <xf numFmtId="0" fontId="0" fillId="0" borderId="0" xfId="0" applyAlignment="1">
      <alignment horizontal="right" vertical="top"/>
    </xf>
    <xf numFmtId="0" fontId="0" fillId="0" borderId="0" xfId="0" applyAlignment="1">
      <alignment vertical="top"/>
    </xf>
    <xf numFmtId="0" fontId="0" fillId="0" borderId="0" xfId="0" applyAlignment="1">
      <alignment horizontal="center" vertical="top"/>
    </xf>
    <xf numFmtId="178" fontId="0" fillId="0" borderId="0" xfId="0" applyNumberFormat="1" applyAlignment="1">
      <alignment horizontal="center" vertical="top"/>
    </xf>
    <xf numFmtId="177" fontId="0" fillId="5" borderId="0" xfId="0" applyNumberFormat="1" applyFill="1" applyAlignment="1" applyProtection="1">
      <alignment horizontal="center" vertical="top"/>
      <protection locked="0"/>
    </xf>
    <xf numFmtId="0" fontId="0" fillId="0" borderId="0" xfId="0" applyAlignment="1">
      <alignment horizontal="left" vertical="center" wrapText="1"/>
    </xf>
    <xf numFmtId="0" fontId="5" fillId="0" borderId="0" xfId="0" applyFont="1" applyAlignment="1">
      <alignment horizontal="left" vertical="center" wrapText="1"/>
    </xf>
    <xf numFmtId="177" fontId="0" fillId="0" borderId="1" xfId="0" applyNumberFormat="1" applyBorder="1" applyAlignment="1">
      <alignment horizontal="center" vertical="center"/>
    </xf>
    <xf numFmtId="0" fontId="5" fillId="0" borderId="0" xfId="0" applyFont="1" applyAlignment="1" quotePrefix="1">
      <alignment horizontal="left" vertical="center" wrapText="1"/>
    </xf>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worksheet" Target="worksheets/sheet16.xml" /><Relationship Id="rId17" Type="http://schemas.openxmlformats.org/officeDocument/2006/relationships/worksheet" Target="worksheets/sheet17.xml" /><Relationship Id="rId18" Type="http://schemas.openxmlformats.org/officeDocument/2006/relationships/worksheet" Target="worksheets/sheet18.xml" /><Relationship Id="rId19" Type="http://schemas.openxmlformats.org/officeDocument/2006/relationships/worksheet" Target="worksheets/sheet19.xml" /><Relationship Id="rId20" Type="http://schemas.openxmlformats.org/officeDocument/2006/relationships/worksheet" Target="worksheets/sheet20.xml" /><Relationship Id="rId21" Type="http://schemas.openxmlformats.org/officeDocument/2006/relationships/worksheet" Target="worksheets/sheet21.xml" /><Relationship Id="rId22" Type="http://schemas.openxmlformats.org/officeDocument/2006/relationships/worksheet" Target="worksheets/sheet22.xml" /><Relationship Id="rId23" Type="http://schemas.openxmlformats.org/officeDocument/2006/relationships/worksheet" Target="worksheets/sheet23.xml" /><Relationship Id="rId24" Type="http://schemas.openxmlformats.org/officeDocument/2006/relationships/styles" Target="styles.xml" /><Relationship Id="rId25" Type="http://schemas.openxmlformats.org/officeDocument/2006/relationships/sharedStrings" Target="sharedStrings.xml" /><Relationship Id="rId26" Type="http://schemas.openxmlformats.org/officeDocument/2006/relationships/theme" Target="theme/theme1.xml" /></Relationships>
</file>

<file path=xl/drawings/_rels/drawing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drawing1.xml><?xml version="1.0" encoding="utf-8"?>
<xdr:wsDr xmlns:xdr="http://schemas.openxmlformats.org/drawingml/2006/spreadsheetDrawing" xmlns:a="http://schemas.openxmlformats.org/drawingml/2006/main">
  <xdr:twoCellAnchor>
    <xdr:from>
      <xdr:col>5</xdr:col>
      <xdr:colOff>704850</xdr:colOff>
      <xdr:row>3</xdr:row>
      <xdr:rowOff>180975</xdr:rowOff>
    </xdr:from>
    <xdr:to>
      <xdr:col>5</xdr:col>
      <xdr:colOff>866775</xdr:colOff>
      <xdr:row>3</xdr:row>
      <xdr:rowOff>323850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1010900" y="1323975"/>
          <a:ext cx="161925" cy="152400"/>
        </a:xfrm>
        <a:prstGeom prst="rect">
          <a:avLst/>
        </a:prstGeom>
        <a:noFill/>
        <a:ln w="9525" cmpd="sng">
          <a:noFill/>
        </a:ln>
      </xdr:spPr>
    </xdr:pic>
    <xdr:clientData/>
  </xdr:twoCellAnchor>
  <xdr:twoCellAnchor>
    <xdr:from>
      <xdr:col>0</xdr:col>
      <xdr:colOff>0</xdr:colOff>
      <xdr:row>0</xdr:row>
      <xdr:rowOff>0</xdr:rowOff>
    </xdr:from>
    <xdr:to>
      <xdr:col>0</xdr:col>
      <xdr:colOff>1657350</xdr:colOff>
      <xdr:row>3</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0" y="0"/>
          <a:ext cx="1657350" cy="1143000"/>
        </a:xfrm>
        <a:prstGeom prst="rect">
          <a:avLst/>
        </a:prstGeom>
        <a:noFill/>
        <a:ln w="9525" cmpd="sng">
          <a:noFill/>
        </a:ln>
      </xdr:spPr>
    </xdr:pic>
    <xdr:clientData/>
  </xdr:twoCellAnchor>
</xdr:wsDr>
</file>

<file path=xl/drawings/drawing1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s>
</file>

<file path=xl/worksheets/_rels/sheet10.xml.rels><?xml version="1.0" encoding="utf-8" standalone="yes"?><Relationships xmlns="http://schemas.openxmlformats.org/package/2006/relationships"><Relationship Id="rId1" Type="http://schemas.openxmlformats.org/officeDocument/2006/relationships/drawing" Target="../drawings/drawing10.xml" /></Relationships>
</file>

<file path=xl/worksheets/_rels/sheet11.xml.rels><?xml version="1.0" encoding="utf-8" standalone="yes"?><Relationships xmlns="http://schemas.openxmlformats.org/package/2006/relationships"><Relationship Id="rId1" Type="http://schemas.openxmlformats.org/officeDocument/2006/relationships/drawing" Target="../drawings/drawing11.xml" /></Relationships>
</file>

<file path=xl/worksheets/_rels/sheet12.xml.rels><?xml version="1.0" encoding="utf-8" standalone="yes"?><Relationships xmlns="http://schemas.openxmlformats.org/package/2006/relationships"><Relationship Id="rId1" Type="http://schemas.openxmlformats.org/officeDocument/2006/relationships/drawing" Target="../drawings/drawing12.xml" /></Relationships>
</file>

<file path=xl/worksheets/_rels/sheet13.xml.rels><?xml version="1.0" encoding="utf-8" standalone="yes"?><Relationships xmlns="http://schemas.openxmlformats.org/package/2006/relationships"><Relationship Id="rId1" Type="http://schemas.openxmlformats.org/officeDocument/2006/relationships/drawing" Target="../drawings/drawing13.xml" /></Relationships>
</file>

<file path=xl/worksheets/_rels/sheet14.xml.rels><?xml version="1.0" encoding="utf-8" standalone="yes"?><Relationships xmlns="http://schemas.openxmlformats.org/package/2006/relationships"><Relationship Id="rId1" Type="http://schemas.openxmlformats.org/officeDocument/2006/relationships/drawing" Target="../drawings/drawing14.xml" /></Relationships>
</file>

<file path=xl/worksheets/_rels/sheet15.xml.rels><?xml version="1.0" encoding="utf-8" standalone="yes"?><Relationships xmlns="http://schemas.openxmlformats.org/package/2006/relationships"><Relationship Id="rId1" Type="http://schemas.openxmlformats.org/officeDocument/2006/relationships/drawing" Target="../drawings/drawing15.xml" /></Relationships>
</file>

<file path=xl/worksheets/_rels/sheet16.xml.rels><?xml version="1.0" encoding="utf-8" standalone="yes"?><Relationships xmlns="http://schemas.openxmlformats.org/package/2006/relationships"><Relationship Id="rId1" Type="http://schemas.openxmlformats.org/officeDocument/2006/relationships/drawing" Target="../drawings/drawing16.xml" /></Relationships>
</file>

<file path=xl/worksheets/_rels/sheet17.xml.rels><?xml version="1.0" encoding="utf-8" standalone="yes"?><Relationships xmlns="http://schemas.openxmlformats.org/package/2006/relationships"><Relationship Id="rId1" Type="http://schemas.openxmlformats.org/officeDocument/2006/relationships/drawing" Target="../drawings/drawing17.xml" /></Relationships>
</file>

<file path=xl/worksheets/_rels/sheet18.xml.rels><?xml version="1.0" encoding="utf-8" standalone="yes"?><Relationships xmlns="http://schemas.openxmlformats.org/package/2006/relationships"><Relationship Id="rId1" Type="http://schemas.openxmlformats.org/officeDocument/2006/relationships/drawing" Target="../drawings/drawing18.xml" /></Relationships>
</file>

<file path=xl/worksheets/_rels/sheet19.xml.rels><?xml version="1.0" encoding="utf-8" standalone="yes"?><Relationships xmlns="http://schemas.openxmlformats.org/package/2006/relationships"><Relationship Id="rId1" Type="http://schemas.openxmlformats.org/officeDocument/2006/relationships/drawing" Target="../drawings/drawing19.xml" /></Relationships>
</file>

<file path=xl/worksheets/_rels/sheet2.xml.rels><?xml version="1.0" encoding="utf-8" standalone="yes"?><Relationships xmlns="http://schemas.openxmlformats.org/package/2006/relationships"><Relationship Id="rId1" Type="http://schemas.openxmlformats.org/officeDocument/2006/relationships/drawing" Target="../drawings/drawing2.xml" /></Relationships>
</file>

<file path=xl/worksheets/_rels/sheet20.xml.rels><?xml version="1.0" encoding="utf-8" standalone="yes"?><Relationships xmlns="http://schemas.openxmlformats.org/package/2006/relationships"><Relationship Id="rId1" Type="http://schemas.openxmlformats.org/officeDocument/2006/relationships/drawing" Target="../drawings/drawing20.xml" /></Relationships>
</file>

<file path=xl/worksheets/_rels/sheet21.xml.rels><?xml version="1.0" encoding="utf-8" standalone="yes"?><Relationships xmlns="http://schemas.openxmlformats.org/package/2006/relationships"><Relationship Id="rId1" Type="http://schemas.openxmlformats.org/officeDocument/2006/relationships/drawing" Target="../drawings/drawing21.xml" /></Relationships>
</file>

<file path=xl/worksheets/_rels/sheet22.xml.rels><?xml version="1.0" encoding="utf-8" standalone="yes"?><Relationships xmlns="http://schemas.openxmlformats.org/package/2006/relationships"><Relationship Id="rId1" Type="http://schemas.openxmlformats.org/officeDocument/2006/relationships/drawing" Target="../drawings/drawing22.xml" /></Relationships>
</file>

<file path=xl/worksheets/_rels/sheet23.xml.rels><?xml version="1.0" encoding="utf-8" standalone="yes"?><Relationships xmlns="http://schemas.openxmlformats.org/package/2006/relationships"><Relationship Id="rId1" Type="http://schemas.openxmlformats.org/officeDocument/2006/relationships/drawing" Target="../drawings/drawing23.xml" /></Relationships>
</file>

<file path=xl/worksheets/_rels/sheet3.xml.rels><?xml version="1.0" encoding="utf-8" standalone="yes"?><Relationships xmlns="http://schemas.openxmlformats.org/package/2006/relationships"><Relationship Id="rId1" Type="http://schemas.openxmlformats.org/officeDocument/2006/relationships/drawing" Target="../drawings/drawing3.xml" /></Relationships>
</file>

<file path=xl/worksheets/_rels/sheet4.xml.rels><?xml version="1.0" encoding="utf-8" standalone="yes"?><Relationships xmlns="http://schemas.openxmlformats.org/package/2006/relationships"><Relationship Id="rId1" Type="http://schemas.openxmlformats.org/officeDocument/2006/relationships/drawing" Target="../drawings/drawing4.xml" /></Relationships>
</file>

<file path=xl/worksheets/_rels/sheet5.xml.rels><?xml version="1.0" encoding="utf-8" standalone="yes"?><Relationships xmlns="http://schemas.openxmlformats.org/package/2006/relationships"><Relationship Id="rId1" Type="http://schemas.openxmlformats.org/officeDocument/2006/relationships/drawing" Target="../drawings/drawing5.xml" /></Relationships>
</file>

<file path=xl/worksheets/_rels/sheet6.xml.rels><?xml version="1.0" encoding="utf-8" standalone="yes"?><Relationships xmlns="http://schemas.openxmlformats.org/package/2006/relationships"><Relationship Id="rId1" Type="http://schemas.openxmlformats.org/officeDocument/2006/relationships/drawing" Target="../drawings/drawing6.xml" /></Relationships>
</file>

<file path=xl/worksheets/_rels/sheet7.xml.rels><?xml version="1.0" encoding="utf-8" standalone="yes"?><Relationships xmlns="http://schemas.openxmlformats.org/package/2006/relationships"><Relationship Id="rId1" Type="http://schemas.openxmlformats.org/officeDocument/2006/relationships/drawing" Target="../drawings/drawing7.xml"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8.xml" /></Relationships>
</file>

<file path=xl/worksheets/_rels/sheet9.xml.rels><?xml version="1.0" encoding="utf-8" standalone="yes"?><Relationships xmlns="http://schemas.openxmlformats.org/package/2006/relationships"><Relationship Id="rId1" Type="http://schemas.openxmlformats.org/officeDocument/2006/relationships/drawing" Target="../drawings/drawing9.xml" /></Relationships>
</file>

<file path=xl/worksheets/sheet1.xml><?xml version="1.0" encoding="utf-8"?>
<worksheet xmlns="http://schemas.openxmlformats.org/spreadsheetml/2006/main" xmlns:r="http://schemas.openxmlformats.org/officeDocument/2006/relationships">
  <dimension ref="A1:F37"/>
  <sheetViews>
    <sheetView tabSelected="1" workbookViewId="0" topLeftCell="A1"/>
  </sheetViews>
  <sheetFormatPr defaultColWidth="9.14285714285714" defaultRowHeight="12.75" customHeight="1"/>
  <cols>
    <col min="1" max="1" width="25.7142857142857" customWidth="1"/>
    <col min="2" max="2" width="66.7142857142857" customWidth="1"/>
    <col min="3" max="5" width="20.7142857142857" customWidth="1"/>
    <col min="6" max="6" width="30.7142857142857" customWidth="1"/>
  </cols>
  <sheetData>
    <row r="1" spans="1:6" ht="57" customHeight="1">
      <c r="B1" s="3" t="s">
        <v>1</v>
      </c>
      <c s="2"/>
      <c s="2"/>
      <c s="2"/>
      <c s="2"/>
    </row>
    <row r="2" spans="2:6" ht="20" customHeight="1">
      <c r="B2" s="2"/>
      <c s="2"/>
      <c s="2"/>
      <c s="2"/>
      <c s="2"/>
    </row>
    <row r="3" spans="2:6" ht="12.75" customHeight="1">
      <c r="B3" s="2"/>
      <c s="2"/>
      <c s="2"/>
      <c s="2"/>
      <c s="2"/>
    </row>
    <row r="4" spans="1:6" ht="40" customHeight="1">
      <c r="A4" s="4" t="s">
        <v>2</v>
      </c>
      <c s="5" t="s">
        <v>3</v>
      </c>
      <c r="F4" s="1" t="s">
        <v>0</v>
      </c>
    </row>
    <row r="5" spans="1:2" ht="30" customHeight="1">
      <c r="A5" s="7" t="s">
        <v>4</v>
      </c>
      <c s="6" t="s">
        <v>5</v>
      </c>
    </row>
    <row r="6" spans="2:3" ht="12.75" customHeight="1">
      <c r="B6" s="8" t="s">
        <v>6</v>
      </c>
      <c s="10">
        <f>0+C10+C21+C30+C32+C34+C36</f>
      </c>
    </row>
    <row r="7" spans="2:3" ht="12.75" customHeight="1">
      <c r="B7" s="8" t="s">
        <v>7</v>
      </c>
      <c s="10">
        <f>0+E10+E21+E30+E32+E34+E36</f>
      </c>
    </row>
    <row r="9" spans="1:6" ht="12.75" customHeight="1">
      <c r="A9" s="9" t="s">
        <v>8</v>
      </c>
      <c s="9" t="s">
        <v>9</v>
      </c>
      <c s="9" t="s">
        <v>10</v>
      </c>
      <c s="9" t="s">
        <v>11</v>
      </c>
      <c s="9" t="s">
        <v>12</v>
      </c>
      <c s="9" t="s">
        <v>13</v>
      </c>
    </row>
    <row r="10" spans="1:6" ht="12.75">
      <c r="A10" s="11" t="s">
        <v>14</v>
      </c>
      <c s="12" t="s">
        <v>15</v>
      </c>
      <c s="14">
        <f>0+C11+C12+C13+C14+C15+C16+C17+C18+C19+C20</f>
      </c>
      <c s="14">
        <f>C10*0.21</f>
      </c>
      <c s="14">
        <f>0+E11+E12+E13+E14+E15+E16+E17+E18+E19+E20</f>
      </c>
      <c s="13">
        <f>0+F11+F12+F13+F14+F15+F16+F17+F18+F19+F20</f>
      </c>
    </row>
    <row r="11" spans="1:6" ht="12.75">
      <c r="A11" s="11" t="s">
        <v>16</v>
      </c>
      <c s="12" t="s">
        <v>17</v>
      </c>
      <c s="14">
        <f>D.1.2.2.!K8+D.1.2.2.!M8</f>
      </c>
      <c s="14">
        <f>C11*0.21</f>
      </c>
      <c s="14">
        <f>C11+D11</f>
      </c>
      <c s="13">
        <f>D.1.2.2.!T7</f>
      </c>
    </row>
    <row r="12" spans="1:6" ht="12.75">
      <c r="A12" s="11" t="s">
        <v>420</v>
      </c>
      <c s="12" t="s">
        <v>421</v>
      </c>
      <c s="14">
        <f>D.1.2.4.1!K8+D.1.2.4.1!M8</f>
      </c>
      <c s="14">
        <f>C12*0.21</f>
      </c>
      <c s="14">
        <f>C12+D12</f>
      </c>
      <c s="13">
        <f>D.1.2.4.1!T7</f>
      </c>
    </row>
    <row r="13" spans="1:6" ht="12.75">
      <c r="A13" s="11" t="s">
        <v>656</v>
      </c>
      <c s="12" t="s">
        <v>657</v>
      </c>
      <c s="14">
        <f>D.1.2.4.2!K8+D.1.2.4.2!M8</f>
      </c>
      <c s="14">
        <f>C13*0.21</f>
      </c>
      <c s="14">
        <f>C13+D13</f>
      </c>
      <c s="13">
        <f>D.1.2.4.2!T7</f>
      </c>
    </row>
    <row r="14" spans="1:6" ht="12.75">
      <c r="A14" s="11" t="s">
        <v>806</v>
      </c>
      <c s="12" t="s">
        <v>807</v>
      </c>
      <c s="14">
        <f>D.1.2.4.3!K8+D.1.2.4.3!M8</f>
      </c>
      <c s="14">
        <f>C14*0.21</f>
      </c>
      <c s="14">
        <f>C14+D14</f>
      </c>
      <c s="13">
        <f>D.1.2.4.3!T7</f>
      </c>
    </row>
    <row r="15" spans="1:6" ht="12.75">
      <c r="A15" s="11" t="s">
        <v>842</v>
      </c>
      <c s="12" t="s">
        <v>843</v>
      </c>
      <c s="14">
        <f>D.1.2.7.1!K8+D.1.2.7.1!M8</f>
      </c>
      <c s="14">
        <f>C15*0.21</f>
      </c>
      <c s="14">
        <f>C15+D15</f>
      </c>
      <c s="13">
        <f>D.1.2.7.1!T7</f>
      </c>
    </row>
    <row r="16" spans="1:6" ht="12.75">
      <c r="A16" s="11" t="s">
        <v>1482</v>
      </c>
      <c s="12" t="s">
        <v>1483</v>
      </c>
      <c s="14">
        <f>D.1.2.7.2!K8+D.1.2.7.2!M8</f>
      </c>
      <c s="14">
        <f>C16*0.21</f>
      </c>
      <c s="14">
        <f>C16+D16</f>
      </c>
      <c s="13">
        <f>D.1.2.7.2!T7</f>
      </c>
    </row>
    <row r="17" spans="1:6" ht="12.75">
      <c r="A17" s="11" t="s">
        <v>1533</v>
      </c>
      <c s="12" t="s">
        <v>1534</v>
      </c>
      <c s="14">
        <f>D.1.2.7.3!K8+D.1.2.7.3!M8</f>
      </c>
      <c s="14">
        <f>C17*0.21</f>
      </c>
      <c s="14">
        <f>C17+D17</f>
      </c>
      <c s="13">
        <f>D.1.2.7.3!T7</f>
      </c>
    </row>
    <row r="18" spans="1:6" ht="12.75">
      <c r="A18" s="11" t="s">
        <v>1580</v>
      </c>
      <c s="12" t="s">
        <v>1581</v>
      </c>
      <c s="14">
        <f>D.1.2.7.4!K8+D.1.2.7.4!M8</f>
      </c>
      <c s="14">
        <f>C18*0.21</f>
      </c>
      <c s="14">
        <f>C18+D18</f>
      </c>
      <c s="13">
        <f>D.1.2.7.4!T7</f>
      </c>
    </row>
    <row r="19" spans="1:6" ht="12.75">
      <c r="A19" s="11" t="s">
        <v>1659</v>
      </c>
      <c s="12" t="s">
        <v>1660</v>
      </c>
      <c s="14">
        <f>D.1.2.7.5!K8+D.1.2.7.5!M8</f>
      </c>
      <c s="14">
        <f>C19*0.21</f>
      </c>
      <c s="14">
        <f>C19+D19</f>
      </c>
      <c s="13">
        <f>D.1.2.7.5!T7</f>
      </c>
    </row>
    <row r="20" spans="1:6" ht="12.75">
      <c r="A20" s="11" t="s">
        <v>1772</v>
      </c>
      <c s="12" t="s">
        <v>1773</v>
      </c>
      <c s="14">
        <f>D.1.4.3!K8+D.1.4.3!M8</f>
      </c>
      <c s="14">
        <f>C20*0.21</f>
      </c>
      <c s="14">
        <f>C20+D20</f>
      </c>
      <c s="13">
        <f>D.1.4.3!T7</f>
      </c>
    </row>
    <row r="21" spans="1:6" ht="12.75">
      <c r="A21" s="11" t="s">
        <v>2062</v>
      </c>
      <c s="12" t="s">
        <v>2063</v>
      </c>
      <c s="14">
        <f>0+C22+C23+C24+C25+C26+C27+C28+C29</f>
      </c>
      <c s="14">
        <f>C21*0.21</f>
      </c>
      <c s="14">
        <f>0+E22+E23+E24+E25+E26+E27+E28+E29</f>
      </c>
      <c s="13">
        <f>0+F22+F23+F24+F25+F26+F27+F28+F29</f>
      </c>
    </row>
    <row r="22" spans="1:6" ht="12.75">
      <c r="A22" s="11" t="s">
        <v>2064</v>
      </c>
      <c s="12" t="s">
        <v>2065</v>
      </c>
      <c s="14">
        <f>'SO 07-71-07.0.1'!K8+'SO 07-71-07.0.1'!M8</f>
      </c>
      <c s="14">
        <f>C22*0.21</f>
      </c>
      <c s="14">
        <f>C22+D22</f>
      </c>
      <c s="13">
        <f>'SO 07-71-07.0.1'!T7</f>
      </c>
    </row>
    <row r="23" spans="1:6" ht="12.75">
      <c r="A23" s="11" t="s">
        <v>2399</v>
      </c>
      <c s="12" t="s">
        <v>2400</v>
      </c>
      <c s="14">
        <f>'SO 07-71-07.0.2'!K8+'SO 07-71-07.0.2'!M8</f>
      </c>
      <c s="14">
        <f>C23*0.21</f>
      </c>
      <c s="14">
        <f>C23+D23</f>
      </c>
      <c s="13">
        <f>'SO 07-71-07.0.2'!T7</f>
      </c>
    </row>
    <row r="24" spans="1:6" ht="12.75">
      <c r="A24" s="11" t="s">
        <v>2475</v>
      </c>
      <c s="12" t="s">
        <v>2476</v>
      </c>
      <c s="14">
        <f>'SO 07-71-07.0.3'!K8+'SO 07-71-07.0.3'!M8</f>
      </c>
      <c s="14">
        <f>C24*0.21</f>
      </c>
      <c s="14">
        <f>C24+D24</f>
      </c>
      <c s="13">
        <f>'SO 07-71-07.0.3'!T7</f>
      </c>
    </row>
    <row r="25" spans="1:6" ht="12.75">
      <c r="A25" s="11" t="s">
        <v>2885</v>
      </c>
      <c s="12" t="s">
        <v>2886</v>
      </c>
      <c s="14">
        <f>'SO 07-71-07.0.4'!K8+'SO 07-71-07.0.4'!M8</f>
      </c>
      <c s="14">
        <f>C25*0.21</f>
      </c>
      <c s="14">
        <f>C25+D25</f>
      </c>
      <c s="13">
        <f>'SO 07-71-07.0.4'!T7</f>
      </c>
    </row>
    <row r="26" spans="1:6" ht="12.75">
      <c r="A26" s="11" t="s">
        <v>3083</v>
      </c>
      <c s="12" t="s">
        <v>3084</v>
      </c>
      <c s="14">
        <f>'SO 07-71-07.0.5'!K8+'SO 07-71-07.0.5'!M8</f>
      </c>
      <c s="14">
        <f>C26*0.21</f>
      </c>
      <c s="14">
        <f>C26+D26</f>
      </c>
      <c s="13">
        <f>'SO 07-71-07.0.5'!T7</f>
      </c>
    </row>
    <row r="27" spans="1:6" ht="12.75">
      <c r="A27" s="11" t="s">
        <v>3345</v>
      </c>
      <c s="12" t="s">
        <v>3346</v>
      </c>
      <c s="14">
        <f>'SO 07-71-07.0.6'!K8+'SO 07-71-07.0.6'!M8</f>
      </c>
      <c s="14">
        <f>C27*0.21</f>
      </c>
      <c s="14">
        <f>C27+D27</f>
      </c>
      <c s="13">
        <f>'SO 07-71-07.0.6'!T7</f>
      </c>
    </row>
    <row r="28" spans="1:6" ht="12.75">
      <c r="A28" s="11" t="s">
        <v>4276</v>
      </c>
      <c s="12" t="s">
        <v>4277</v>
      </c>
      <c s="14">
        <f>'SO 07-71-07.0.7'!K8+'SO 07-71-07.0.7'!M8</f>
      </c>
      <c s="14">
        <f>C28*0.21</f>
      </c>
      <c s="14">
        <f>C28+D28</f>
      </c>
      <c s="13">
        <f>'SO 07-71-07.0.7'!T7</f>
      </c>
    </row>
    <row r="29" spans="1:6" ht="12.75">
      <c r="A29" s="11" t="s">
        <v>4471</v>
      </c>
      <c s="12" t="s">
        <v>4472</v>
      </c>
      <c s="14">
        <f>'SO 07-71-07.01'!K8+'SO 07-71-07.01'!M8</f>
      </c>
      <c s="14">
        <f>C29*0.21</f>
      </c>
      <c s="14">
        <f>C29+D29</f>
      </c>
      <c s="13">
        <f>'SO 07-71-07.01'!T7</f>
      </c>
    </row>
    <row r="30" spans="1:6" ht="12.75">
      <c r="A30" s="11" t="s">
        <v>9358</v>
      </c>
      <c s="12" t="s">
        <v>9359</v>
      </c>
      <c s="14">
        <f>0+C31</f>
      </c>
      <c s="14">
        <f>C30*0.21</f>
      </c>
      <c s="14">
        <f>0+E31</f>
      </c>
      <c s="13">
        <f>0+F31</f>
      </c>
    </row>
    <row r="31" spans="1:6" ht="12.75">
      <c r="A31" s="11" t="s">
        <v>9360</v>
      </c>
      <c s="12" t="s">
        <v>9359</v>
      </c>
      <c s="14">
        <f>'SO 98-98'!K8+'SO 98-98'!M8</f>
      </c>
      <c s="14">
        <f>C31*0.21</f>
      </c>
      <c s="14">
        <f>C31+D31</f>
      </c>
      <c s="13">
        <f>'SO 98-98'!T7</f>
      </c>
    </row>
    <row r="32" spans="1:6" ht="12.75">
      <c r="A32" s="11" t="s">
        <v>9409</v>
      </c>
      <c s="12" t="s">
        <v>9410</v>
      </c>
      <c s="14">
        <f>0+C33</f>
      </c>
      <c s="14">
        <f>C32*0.21</f>
      </c>
      <c s="14">
        <f>0+E33</f>
      </c>
      <c s="13">
        <f>0+F33</f>
      </c>
    </row>
    <row r="33" spans="1:6" ht="12.75">
      <c r="A33" s="11" t="s">
        <v>9411</v>
      </c>
      <c s="12" t="s">
        <v>9410</v>
      </c>
      <c s="14">
        <f>'SO 90-90'!K8+'SO 90-90'!M8</f>
      </c>
      <c s="14">
        <f>C33*0.21</f>
      </c>
      <c s="14">
        <f>C33+D33</f>
      </c>
      <c s="13">
        <f>'SO 90-90'!T7</f>
      </c>
    </row>
    <row r="34" spans="1:6" ht="12.75">
      <c r="A34" s="11" t="s">
        <v>9434</v>
      </c>
      <c s="12" t="s">
        <v>9435</v>
      </c>
      <c s="14">
        <f>0+C35</f>
      </c>
      <c s="14">
        <f>C34*0.21</f>
      </c>
      <c s="14">
        <f>0+E35</f>
      </c>
      <c s="13">
        <f>0+F35</f>
      </c>
    </row>
    <row r="35" spans="1:6" ht="12.75">
      <c r="A35" s="11" t="s">
        <v>9436</v>
      </c>
      <c s="12" t="s">
        <v>9435</v>
      </c>
      <c s="14">
        <f>'SO-ON'!K8+'SO-ON'!M8</f>
      </c>
      <c s="14">
        <f>C35*0.21</f>
      </c>
      <c s="14">
        <f>C35+D35</f>
      </c>
      <c s="13">
        <f>'SO-ON'!T7</f>
      </c>
    </row>
    <row r="36" spans="1:6" ht="12.75">
      <c r="A36" s="11" t="s">
        <v>9459</v>
      </c>
      <c s="12" t="s">
        <v>9460</v>
      </c>
      <c s="14">
        <f>0+C37</f>
      </c>
      <c s="14">
        <f>C36*0.21</f>
      </c>
      <c s="14">
        <f>0+E37</f>
      </c>
      <c s="13">
        <f>0+F37</f>
      </c>
    </row>
    <row r="37" spans="1:6" ht="12.75">
      <c r="A37" s="11" t="s">
        <v>9461</v>
      </c>
      <c s="12" t="s">
        <v>9460</v>
      </c>
      <c s="14">
        <f>'SO-OR'!K8+'SO-OR'!M8</f>
      </c>
      <c s="14">
        <f>C37*0.21</f>
      </c>
      <c s="14">
        <f>C37+D37</f>
      </c>
      <c s="13">
        <f>'SO-OR'!T7</f>
      </c>
    </row>
  </sheetData>
  <sheetProtection password="923D" sheet="1" objects="1" scenarios="1"/>
  <mergeCells count="4">
    <mergeCell ref="A1:A3"/>
    <mergeCell ref="B1:B3"/>
    <mergeCell ref="B4:E4"/>
    <mergeCell ref="B5:E5"/>
  </mergeCells>
  <printOptions/>
  <pageMargins left="0.75" right="0.75" top="1" bottom="1" header="0.5" footer="0.5"/>
  <pageSetup horizontalDpi="300" verticalDpi="300" orientation="landscape" paperSize="9"/>
  <drawing r:id="rId1"/>
</worksheet>
</file>

<file path=xl/worksheets/sheet10.xml><?xml version="1.0" encoding="utf-8"?>
<worksheet xmlns="http://schemas.openxmlformats.org/spreadsheetml/2006/main" xmlns:r="http://schemas.openxmlformats.org/officeDocument/2006/relationships">
  <dimension ref="A1:T17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COUNTIFS(L8:L172,"=0",A8:A172,"P")+COUNTIFS(L8:L172,"",A8:A172,"P")+SUM(Q8:Q172)</f>
      </c>
    </row>
    <row r="8" spans="1:13" ht="12.75">
      <c r="A8" t="s">
        <v>45</v>
      </c>
      <c r="C8" s="28" t="s">
        <v>1661</v>
      </c>
      <c r="E8" s="30" t="s">
        <v>1660</v>
      </c>
      <c r="J8" s="29">
        <f>0+J9+J14+J123</f>
      </c>
      <c s="29">
        <f>0+K9+K14+K123</f>
      </c>
      <c s="29">
        <f>0+L9+L14+L123</f>
      </c>
      <c s="29">
        <f>0+M9+M14+M123</f>
      </c>
    </row>
    <row r="9" spans="1:13" ht="12.75">
      <c r="A9" t="s">
        <v>47</v>
      </c>
      <c r="C9" s="31" t="s">
        <v>48</v>
      </c>
      <c r="E9" s="33" t="s">
        <v>49</v>
      </c>
      <c r="J9" s="32">
        <f>0</f>
      </c>
      <c s="32">
        <f>0</f>
      </c>
      <c s="32">
        <f>0+L10</f>
      </c>
      <c s="32">
        <f>0+M10</f>
      </c>
    </row>
    <row r="10" spans="1:16" ht="12.75">
      <c r="A10" t="s">
        <v>50</v>
      </c>
      <c s="34" t="s">
        <v>219</v>
      </c>
      <c s="34" t="s">
        <v>52</v>
      </c>
      <c s="35" t="s">
        <v>5</v>
      </c>
      <c s="6" t="s">
        <v>53</v>
      </c>
      <c s="36" t="s">
        <v>54</v>
      </c>
      <c s="37">
        <v>0</v>
      </c>
      <c s="36">
        <v>0</v>
      </c>
      <c s="36">
        <f>ROUND(G10*H10,6)</f>
      </c>
      <c r="L10" s="38">
        <v>0</v>
      </c>
      <c s="32">
        <f>ROUND(ROUND(L10,2)*ROUND(G10,3),2)</f>
      </c>
      <c s="36" t="s">
        <v>55</v>
      </c>
      <c>
        <f>(M10*21)/100</f>
      </c>
      <c t="s">
        <v>28</v>
      </c>
    </row>
    <row r="11" spans="1:5" ht="25.5">
      <c r="A11" s="35" t="s">
        <v>56</v>
      </c>
      <c r="E11" s="39" t="s">
        <v>57</v>
      </c>
    </row>
    <row r="12" spans="1:5" ht="12.75">
      <c r="A12" s="35" t="s">
        <v>58</v>
      </c>
      <c r="E12" s="40" t="s">
        <v>5</v>
      </c>
    </row>
    <row r="13" spans="1:5" ht="12.75">
      <c r="A13" t="s">
        <v>59</v>
      </c>
      <c r="E13" s="39" t="s">
        <v>5</v>
      </c>
    </row>
    <row r="14" spans="1:13" ht="12.75">
      <c r="A14" t="s">
        <v>47</v>
      </c>
      <c r="C14" s="31" t="s">
        <v>60</v>
      </c>
      <c r="E14" s="33" t="s">
        <v>1662</v>
      </c>
      <c r="J14" s="32">
        <f>0</f>
      </c>
      <c s="32">
        <f>0</f>
      </c>
      <c s="32">
        <f>0+L15+L19+L23+L27+L31+L35+L39+L43+L47+L51+L55+L59+L63+L67+L71+L75+L79+L83+L87+L91+L95+L99+L103+L107+L111+L115+L119</f>
      </c>
      <c s="32">
        <f>0+M15+M19+M23+M27+M31+M35+M39+M43+M47+M51+M55+M59+M63+M67+M71+M75+M79+M83+M87+M91+M95+M99+M103+M107+M111+M115+M119</f>
      </c>
    </row>
    <row r="15" spans="1:16" ht="12.75">
      <c r="A15" t="s">
        <v>50</v>
      </c>
      <c s="34" t="s">
        <v>62</v>
      </c>
      <c s="34" t="s">
        <v>1663</v>
      </c>
      <c s="35" t="s">
        <v>5</v>
      </c>
      <c s="6" t="s">
        <v>1664</v>
      </c>
      <c s="36" t="s">
        <v>251</v>
      </c>
      <c s="37">
        <v>1</v>
      </c>
      <c s="36">
        <v>0</v>
      </c>
      <c s="36">
        <f>ROUND(G15*H15,6)</f>
      </c>
      <c r="L15" s="38">
        <v>0</v>
      </c>
      <c s="32">
        <f>ROUND(ROUND(L15,2)*ROUND(G15,3),2)</f>
      </c>
      <c s="36" t="s">
        <v>69</v>
      </c>
      <c>
        <f>(M15*21)/100</f>
      </c>
      <c t="s">
        <v>28</v>
      </c>
    </row>
    <row r="16" spans="1:5" ht="12.75">
      <c r="A16" s="35" t="s">
        <v>56</v>
      </c>
      <c r="E16" s="39" t="s">
        <v>1664</v>
      </c>
    </row>
    <row r="17" spans="1:5" ht="12.75">
      <c r="A17" s="35" t="s">
        <v>58</v>
      </c>
      <c r="E17" s="40" t="s">
        <v>5</v>
      </c>
    </row>
    <row r="18" spans="1:5" ht="89.25">
      <c r="A18" t="s">
        <v>59</v>
      </c>
      <c r="E18" s="39" t="s">
        <v>1665</v>
      </c>
    </row>
    <row r="19" spans="1:16" ht="12.75">
      <c r="A19" t="s">
        <v>50</v>
      </c>
      <c s="34" t="s">
        <v>28</v>
      </c>
      <c s="34" t="s">
        <v>1666</v>
      </c>
      <c s="35" t="s">
        <v>5</v>
      </c>
      <c s="6" t="s">
        <v>1667</v>
      </c>
      <c s="36" t="s">
        <v>251</v>
      </c>
      <c s="37">
        <v>4</v>
      </c>
      <c s="36">
        <v>0</v>
      </c>
      <c s="36">
        <f>ROUND(G19*H19,6)</f>
      </c>
      <c r="L19" s="38">
        <v>0</v>
      </c>
      <c s="32">
        <f>ROUND(ROUND(L19,2)*ROUND(G19,3),2)</f>
      </c>
      <c s="36" t="s">
        <v>69</v>
      </c>
      <c>
        <f>(M19*21)/100</f>
      </c>
      <c t="s">
        <v>28</v>
      </c>
    </row>
    <row r="20" spans="1:5" ht="12.75">
      <c r="A20" s="35" t="s">
        <v>56</v>
      </c>
      <c r="E20" s="39" t="s">
        <v>1667</v>
      </c>
    </row>
    <row r="21" spans="1:5" ht="12.75">
      <c r="A21" s="35" t="s">
        <v>58</v>
      </c>
      <c r="E21" s="40" t="s">
        <v>5</v>
      </c>
    </row>
    <row r="22" spans="1:5" ht="89.25">
      <c r="A22" t="s">
        <v>59</v>
      </c>
      <c r="E22" s="39" t="s">
        <v>1668</v>
      </c>
    </row>
    <row r="23" spans="1:16" ht="12.75">
      <c r="A23" t="s">
        <v>50</v>
      </c>
      <c s="34" t="s">
        <v>26</v>
      </c>
      <c s="34" t="s">
        <v>1669</v>
      </c>
      <c s="35" t="s">
        <v>5</v>
      </c>
      <c s="6" t="s">
        <v>1670</v>
      </c>
      <c s="36" t="s">
        <v>251</v>
      </c>
      <c s="37">
        <v>1</v>
      </c>
      <c s="36">
        <v>0</v>
      </c>
      <c s="36">
        <f>ROUND(G23*H23,6)</f>
      </c>
      <c r="L23" s="38">
        <v>0</v>
      </c>
      <c s="32">
        <f>ROUND(ROUND(L23,2)*ROUND(G23,3),2)</f>
      </c>
      <c s="36" t="s">
        <v>69</v>
      </c>
      <c>
        <f>(M23*21)/100</f>
      </c>
      <c t="s">
        <v>28</v>
      </c>
    </row>
    <row r="24" spans="1:5" ht="12.75">
      <c r="A24" s="35" t="s">
        <v>56</v>
      </c>
      <c r="E24" s="39" t="s">
        <v>1670</v>
      </c>
    </row>
    <row r="25" spans="1:5" ht="12.75">
      <c r="A25" s="35" t="s">
        <v>58</v>
      </c>
      <c r="E25" s="40" t="s">
        <v>5</v>
      </c>
    </row>
    <row r="26" spans="1:5" ht="102">
      <c r="A26" t="s">
        <v>59</v>
      </c>
      <c r="E26" s="39" t="s">
        <v>1671</v>
      </c>
    </row>
    <row r="27" spans="1:16" ht="12.75">
      <c r="A27" t="s">
        <v>50</v>
      </c>
      <c s="34" t="s">
        <v>74</v>
      </c>
      <c s="34" t="s">
        <v>1672</v>
      </c>
      <c s="35" t="s">
        <v>5</v>
      </c>
      <c s="6" t="s">
        <v>1673</v>
      </c>
      <c s="36" t="s">
        <v>251</v>
      </c>
      <c s="37">
        <v>1</v>
      </c>
      <c s="36">
        <v>0</v>
      </c>
      <c s="36">
        <f>ROUND(G27*H27,6)</f>
      </c>
      <c r="L27" s="38">
        <v>0</v>
      </c>
      <c s="32">
        <f>ROUND(ROUND(L27,2)*ROUND(G27,3),2)</f>
      </c>
      <c s="36" t="s">
        <v>69</v>
      </c>
      <c>
        <f>(M27*21)/100</f>
      </c>
      <c t="s">
        <v>28</v>
      </c>
    </row>
    <row r="28" spans="1:5" ht="12.75">
      <c r="A28" s="35" t="s">
        <v>56</v>
      </c>
      <c r="E28" s="39" t="s">
        <v>1673</v>
      </c>
    </row>
    <row r="29" spans="1:5" ht="12.75">
      <c r="A29" s="35" t="s">
        <v>58</v>
      </c>
      <c r="E29" s="40" t="s">
        <v>5</v>
      </c>
    </row>
    <row r="30" spans="1:5" ht="89.25">
      <c r="A30" t="s">
        <v>59</v>
      </c>
      <c r="E30" s="39" t="s">
        <v>1674</v>
      </c>
    </row>
    <row r="31" spans="1:16" ht="12.75">
      <c r="A31" t="s">
        <v>50</v>
      </c>
      <c s="34" t="s">
        <v>78</v>
      </c>
      <c s="34" t="s">
        <v>1675</v>
      </c>
      <c s="35" t="s">
        <v>5</v>
      </c>
      <c s="6" t="s">
        <v>1676</v>
      </c>
      <c s="36" t="s">
        <v>209</v>
      </c>
      <c s="37">
        <v>56</v>
      </c>
      <c s="36">
        <v>0</v>
      </c>
      <c s="36">
        <f>ROUND(G31*H31,6)</f>
      </c>
      <c r="L31" s="38">
        <v>0</v>
      </c>
      <c s="32">
        <f>ROUND(ROUND(L31,2)*ROUND(G31,3),2)</f>
      </c>
      <c s="36" t="s">
        <v>69</v>
      </c>
      <c>
        <f>(M31*21)/100</f>
      </c>
      <c t="s">
        <v>28</v>
      </c>
    </row>
    <row r="32" spans="1:5" ht="12.75">
      <c r="A32" s="35" t="s">
        <v>56</v>
      </c>
      <c r="E32" s="39" t="s">
        <v>1676</v>
      </c>
    </row>
    <row r="33" spans="1:5" ht="12.75">
      <c r="A33" s="35" t="s">
        <v>58</v>
      </c>
      <c r="E33" s="40" t="s">
        <v>5</v>
      </c>
    </row>
    <row r="34" spans="1:5" ht="102">
      <c r="A34" t="s">
        <v>59</v>
      </c>
      <c r="E34" s="39" t="s">
        <v>1677</v>
      </c>
    </row>
    <row r="35" spans="1:16" ht="25.5">
      <c r="A35" t="s">
        <v>50</v>
      </c>
      <c s="34" t="s">
        <v>27</v>
      </c>
      <c s="34" t="s">
        <v>1678</v>
      </c>
      <c s="35" t="s">
        <v>5</v>
      </c>
      <c s="6" t="s">
        <v>1679</v>
      </c>
      <c s="36" t="s">
        <v>209</v>
      </c>
      <c s="37">
        <v>150</v>
      </c>
      <c s="36">
        <v>0</v>
      </c>
      <c s="36">
        <f>ROUND(G35*H35,6)</f>
      </c>
      <c r="L35" s="38">
        <v>0</v>
      </c>
      <c s="32">
        <f>ROUND(ROUND(L35,2)*ROUND(G35,3),2)</f>
      </c>
      <c s="36" t="s">
        <v>69</v>
      </c>
      <c>
        <f>(M35*21)/100</f>
      </c>
      <c t="s">
        <v>28</v>
      </c>
    </row>
    <row r="36" spans="1:5" ht="25.5">
      <c r="A36" s="35" t="s">
        <v>56</v>
      </c>
      <c r="E36" s="39" t="s">
        <v>1679</v>
      </c>
    </row>
    <row r="37" spans="1:5" ht="12.75">
      <c r="A37" s="35" t="s">
        <v>58</v>
      </c>
      <c r="E37" s="40" t="s">
        <v>5</v>
      </c>
    </row>
    <row r="38" spans="1:5" ht="153">
      <c r="A38" t="s">
        <v>59</v>
      </c>
      <c r="E38" s="39" t="s">
        <v>1680</v>
      </c>
    </row>
    <row r="39" spans="1:16" ht="12.75">
      <c r="A39" t="s">
        <v>50</v>
      </c>
      <c s="34" t="s">
        <v>85</v>
      </c>
      <c s="34" t="s">
        <v>1681</v>
      </c>
      <c s="35" t="s">
        <v>5</v>
      </c>
      <c s="6" t="s">
        <v>1682</v>
      </c>
      <c s="36" t="s">
        <v>209</v>
      </c>
      <c s="37">
        <v>60</v>
      </c>
      <c s="36">
        <v>0</v>
      </c>
      <c s="36">
        <f>ROUND(G39*H39,6)</f>
      </c>
      <c r="L39" s="38">
        <v>0</v>
      </c>
      <c s="32">
        <f>ROUND(ROUND(L39,2)*ROUND(G39,3),2)</f>
      </c>
      <c s="36" t="s">
        <v>69</v>
      </c>
      <c>
        <f>(M39*21)/100</f>
      </c>
      <c t="s">
        <v>28</v>
      </c>
    </row>
    <row r="40" spans="1:5" ht="12.75">
      <c r="A40" s="35" t="s">
        <v>56</v>
      </c>
      <c r="E40" s="39" t="s">
        <v>1682</v>
      </c>
    </row>
    <row r="41" spans="1:5" ht="12.75">
      <c r="A41" s="35" t="s">
        <v>58</v>
      </c>
      <c r="E41" s="40" t="s">
        <v>5</v>
      </c>
    </row>
    <row r="42" spans="1:5" ht="89.25">
      <c r="A42" t="s">
        <v>59</v>
      </c>
      <c r="E42" s="39" t="s">
        <v>1683</v>
      </c>
    </row>
    <row r="43" spans="1:16" ht="12.75">
      <c r="A43" t="s">
        <v>50</v>
      </c>
      <c s="34" t="s">
        <v>89</v>
      </c>
      <c s="34" t="s">
        <v>1684</v>
      </c>
      <c s="35" t="s">
        <v>5</v>
      </c>
      <c s="6" t="s">
        <v>1685</v>
      </c>
      <c s="36" t="s">
        <v>251</v>
      </c>
      <c s="37">
        <v>1</v>
      </c>
      <c s="36">
        <v>0</v>
      </c>
      <c s="36">
        <f>ROUND(G43*H43,6)</f>
      </c>
      <c r="L43" s="38">
        <v>0</v>
      </c>
      <c s="32">
        <f>ROUND(ROUND(L43,2)*ROUND(G43,3),2)</f>
      </c>
      <c s="36" t="s">
        <v>69</v>
      </c>
      <c>
        <f>(M43*21)/100</f>
      </c>
      <c t="s">
        <v>28</v>
      </c>
    </row>
    <row r="44" spans="1:5" ht="12.75">
      <c r="A44" s="35" t="s">
        <v>56</v>
      </c>
      <c r="E44" s="39" t="s">
        <v>1685</v>
      </c>
    </row>
    <row r="45" spans="1:5" ht="12.75">
      <c r="A45" s="35" t="s">
        <v>58</v>
      </c>
      <c r="E45" s="40" t="s">
        <v>5</v>
      </c>
    </row>
    <row r="46" spans="1:5" ht="89.25">
      <c r="A46" t="s">
        <v>59</v>
      </c>
      <c r="E46" s="39" t="s">
        <v>1686</v>
      </c>
    </row>
    <row r="47" spans="1:16" ht="12.75">
      <c r="A47" t="s">
        <v>50</v>
      </c>
      <c s="34" t="s">
        <v>93</v>
      </c>
      <c s="34" t="s">
        <v>1687</v>
      </c>
      <c s="35" t="s">
        <v>5</v>
      </c>
      <c s="6" t="s">
        <v>1688</v>
      </c>
      <c s="36" t="s">
        <v>251</v>
      </c>
      <c s="37">
        <v>2</v>
      </c>
      <c s="36">
        <v>0</v>
      </c>
      <c s="36">
        <f>ROUND(G47*H47,6)</f>
      </c>
      <c r="L47" s="38">
        <v>0</v>
      </c>
      <c s="32">
        <f>ROUND(ROUND(L47,2)*ROUND(G47,3),2)</f>
      </c>
      <c s="36" t="s">
        <v>69</v>
      </c>
      <c>
        <f>(M47*21)/100</f>
      </c>
      <c t="s">
        <v>28</v>
      </c>
    </row>
    <row r="48" spans="1:5" ht="12.75">
      <c r="A48" s="35" t="s">
        <v>56</v>
      </c>
      <c r="E48" s="39" t="s">
        <v>1688</v>
      </c>
    </row>
    <row r="49" spans="1:5" ht="12.75">
      <c r="A49" s="35" t="s">
        <v>58</v>
      </c>
      <c r="E49" s="40" t="s">
        <v>5</v>
      </c>
    </row>
    <row r="50" spans="1:5" ht="89.25">
      <c r="A50" t="s">
        <v>59</v>
      </c>
      <c r="E50" s="39" t="s">
        <v>1689</v>
      </c>
    </row>
    <row r="51" spans="1:16" ht="12.75">
      <c r="A51" t="s">
        <v>50</v>
      </c>
      <c s="34" t="s">
        <v>97</v>
      </c>
      <c s="34" t="s">
        <v>1690</v>
      </c>
      <c s="35" t="s">
        <v>5</v>
      </c>
      <c s="6" t="s">
        <v>1691</v>
      </c>
      <c s="36" t="s">
        <v>251</v>
      </c>
      <c s="37">
        <v>2</v>
      </c>
      <c s="36">
        <v>0</v>
      </c>
      <c s="36">
        <f>ROUND(G51*H51,6)</f>
      </c>
      <c r="L51" s="38">
        <v>0</v>
      </c>
      <c s="32">
        <f>ROUND(ROUND(L51,2)*ROUND(G51,3),2)</f>
      </c>
      <c s="36" t="s">
        <v>69</v>
      </c>
      <c>
        <f>(M51*21)/100</f>
      </c>
      <c t="s">
        <v>28</v>
      </c>
    </row>
    <row r="52" spans="1:5" ht="12.75">
      <c r="A52" s="35" t="s">
        <v>56</v>
      </c>
      <c r="E52" s="39" t="s">
        <v>1691</v>
      </c>
    </row>
    <row r="53" spans="1:5" ht="12.75">
      <c r="A53" s="35" t="s">
        <v>58</v>
      </c>
      <c r="E53" s="40" t="s">
        <v>5</v>
      </c>
    </row>
    <row r="54" spans="1:5" ht="89.25">
      <c r="A54" t="s">
        <v>59</v>
      </c>
      <c r="E54" s="39" t="s">
        <v>1692</v>
      </c>
    </row>
    <row r="55" spans="1:16" ht="12.75">
      <c r="A55" t="s">
        <v>50</v>
      </c>
      <c s="34" t="s">
        <v>101</v>
      </c>
      <c s="34" t="s">
        <v>1693</v>
      </c>
      <c s="35" t="s">
        <v>5</v>
      </c>
      <c s="6" t="s">
        <v>1694</v>
      </c>
      <c s="36" t="s">
        <v>209</v>
      </c>
      <c s="37">
        <v>1</v>
      </c>
      <c s="36">
        <v>0</v>
      </c>
      <c s="36">
        <f>ROUND(G55*H55,6)</f>
      </c>
      <c r="L55" s="38">
        <v>0</v>
      </c>
      <c s="32">
        <f>ROUND(ROUND(L55,2)*ROUND(G55,3),2)</f>
      </c>
      <c s="36" t="s">
        <v>69</v>
      </c>
      <c>
        <f>(M55*21)/100</f>
      </c>
      <c t="s">
        <v>28</v>
      </c>
    </row>
    <row r="56" spans="1:5" ht="12.75">
      <c r="A56" s="35" t="s">
        <v>56</v>
      </c>
      <c r="E56" s="39" t="s">
        <v>1694</v>
      </c>
    </row>
    <row r="57" spans="1:5" ht="12.75">
      <c r="A57" s="35" t="s">
        <v>58</v>
      </c>
      <c r="E57" s="40" t="s">
        <v>5</v>
      </c>
    </row>
    <row r="58" spans="1:5" ht="89.25">
      <c r="A58" t="s">
        <v>59</v>
      </c>
      <c r="E58" s="39" t="s">
        <v>1695</v>
      </c>
    </row>
    <row r="59" spans="1:16" ht="12.75">
      <c r="A59" t="s">
        <v>50</v>
      </c>
      <c s="34" t="s">
        <v>105</v>
      </c>
      <c s="34" t="s">
        <v>595</v>
      </c>
      <c s="35" t="s">
        <v>5</v>
      </c>
      <c s="6" t="s">
        <v>596</v>
      </c>
      <c s="36" t="s">
        <v>209</v>
      </c>
      <c s="37">
        <v>20</v>
      </c>
      <c s="36">
        <v>0</v>
      </c>
      <c s="36">
        <f>ROUND(G59*H59,6)</f>
      </c>
      <c r="L59" s="38">
        <v>0</v>
      </c>
      <c s="32">
        <f>ROUND(ROUND(L59,2)*ROUND(G59,3),2)</f>
      </c>
      <c s="36" t="s">
        <v>55</v>
      </c>
      <c>
        <f>(M59*21)/100</f>
      </c>
      <c t="s">
        <v>28</v>
      </c>
    </row>
    <row r="60" spans="1:5" ht="12.75">
      <c r="A60" s="35" t="s">
        <v>56</v>
      </c>
      <c r="E60" s="39" t="s">
        <v>596</v>
      </c>
    </row>
    <row r="61" spans="1:5" ht="12.75">
      <c r="A61" s="35" t="s">
        <v>58</v>
      </c>
      <c r="E61" s="40" t="s">
        <v>5</v>
      </c>
    </row>
    <row r="62" spans="1:5" ht="204">
      <c r="A62" t="s">
        <v>59</v>
      </c>
      <c r="E62" s="39" t="s">
        <v>597</v>
      </c>
    </row>
    <row r="63" spans="1:16" ht="12.75">
      <c r="A63" t="s">
        <v>50</v>
      </c>
      <c s="34" t="s">
        <v>109</v>
      </c>
      <c s="34" t="s">
        <v>1696</v>
      </c>
      <c s="35" t="s">
        <v>5</v>
      </c>
      <c s="6" t="s">
        <v>1697</v>
      </c>
      <c s="36" t="s">
        <v>251</v>
      </c>
      <c s="37">
        <v>10</v>
      </c>
      <c s="36">
        <v>0</v>
      </c>
      <c s="36">
        <f>ROUND(G63*H63,6)</f>
      </c>
      <c r="L63" s="38">
        <v>0</v>
      </c>
      <c s="32">
        <f>ROUND(ROUND(L63,2)*ROUND(G63,3),2)</f>
      </c>
      <c s="36" t="s">
        <v>69</v>
      </c>
      <c>
        <f>(M63*21)/100</f>
      </c>
      <c t="s">
        <v>28</v>
      </c>
    </row>
    <row r="64" spans="1:5" ht="12.75">
      <c r="A64" s="35" t="s">
        <v>56</v>
      </c>
      <c r="E64" s="39" t="s">
        <v>1697</v>
      </c>
    </row>
    <row r="65" spans="1:5" ht="12.75">
      <c r="A65" s="35" t="s">
        <v>58</v>
      </c>
      <c r="E65" s="40" t="s">
        <v>5</v>
      </c>
    </row>
    <row r="66" spans="1:5" ht="102">
      <c r="A66" t="s">
        <v>59</v>
      </c>
      <c r="E66" s="39" t="s">
        <v>1698</v>
      </c>
    </row>
    <row r="67" spans="1:16" ht="12.75">
      <c r="A67" t="s">
        <v>50</v>
      </c>
      <c s="34" t="s">
        <v>113</v>
      </c>
      <c s="34" t="s">
        <v>1699</v>
      </c>
      <c s="35" t="s">
        <v>5</v>
      </c>
      <c s="6" t="s">
        <v>1700</v>
      </c>
      <c s="36" t="s">
        <v>209</v>
      </c>
      <c s="37">
        <v>296</v>
      </c>
      <c s="36">
        <v>0</v>
      </c>
      <c s="36">
        <f>ROUND(G67*H67,6)</f>
      </c>
      <c r="L67" s="38">
        <v>0</v>
      </c>
      <c s="32">
        <f>ROUND(ROUND(L67,2)*ROUND(G67,3),2)</f>
      </c>
      <c s="36" t="s">
        <v>69</v>
      </c>
      <c>
        <f>(M67*21)/100</f>
      </c>
      <c t="s">
        <v>28</v>
      </c>
    </row>
    <row r="68" spans="1:5" ht="12.75">
      <c r="A68" s="35" t="s">
        <v>56</v>
      </c>
      <c r="E68" s="39" t="s">
        <v>1700</v>
      </c>
    </row>
    <row r="69" spans="1:5" ht="12.75">
      <c r="A69" s="35" t="s">
        <v>58</v>
      </c>
      <c r="E69" s="40" t="s">
        <v>5</v>
      </c>
    </row>
    <row r="70" spans="1:5" ht="102">
      <c r="A70" t="s">
        <v>59</v>
      </c>
      <c r="E70" s="39" t="s">
        <v>1701</v>
      </c>
    </row>
    <row r="71" spans="1:16" ht="12.75">
      <c r="A71" t="s">
        <v>50</v>
      </c>
      <c s="34" t="s">
        <v>117</v>
      </c>
      <c s="34" t="s">
        <v>1702</v>
      </c>
      <c s="35" t="s">
        <v>5</v>
      </c>
      <c s="6" t="s">
        <v>1703</v>
      </c>
      <c s="36" t="s">
        <v>209</v>
      </c>
      <c s="37">
        <v>276</v>
      </c>
      <c s="36">
        <v>0</v>
      </c>
      <c s="36">
        <f>ROUND(G71*H71,6)</f>
      </c>
      <c r="L71" s="38">
        <v>0</v>
      </c>
      <c s="32">
        <f>ROUND(ROUND(L71,2)*ROUND(G71,3),2)</f>
      </c>
      <c s="36" t="s">
        <v>69</v>
      </c>
      <c>
        <f>(M71*21)/100</f>
      </c>
      <c t="s">
        <v>28</v>
      </c>
    </row>
    <row r="72" spans="1:5" ht="12.75">
      <c r="A72" s="35" t="s">
        <v>56</v>
      </c>
      <c r="E72" s="39" t="s">
        <v>1703</v>
      </c>
    </row>
    <row r="73" spans="1:5" ht="12.75">
      <c r="A73" s="35" t="s">
        <v>58</v>
      </c>
      <c r="E73" s="40" t="s">
        <v>5</v>
      </c>
    </row>
    <row r="74" spans="1:5" ht="89.25">
      <c r="A74" t="s">
        <v>59</v>
      </c>
      <c r="E74" s="39" t="s">
        <v>1704</v>
      </c>
    </row>
    <row r="75" spans="1:16" ht="12.75">
      <c r="A75" t="s">
        <v>50</v>
      </c>
      <c s="34" t="s">
        <v>121</v>
      </c>
      <c s="34" t="s">
        <v>1705</v>
      </c>
      <c s="35" t="s">
        <v>5</v>
      </c>
      <c s="6" t="s">
        <v>1706</v>
      </c>
      <c s="36" t="s">
        <v>251</v>
      </c>
      <c s="37">
        <v>2</v>
      </c>
      <c s="36">
        <v>0</v>
      </c>
      <c s="36">
        <f>ROUND(G75*H75,6)</f>
      </c>
      <c r="L75" s="38">
        <v>0</v>
      </c>
      <c s="32">
        <f>ROUND(ROUND(L75,2)*ROUND(G75,3),2)</f>
      </c>
      <c s="36" t="s">
        <v>69</v>
      </c>
      <c>
        <f>(M75*21)/100</f>
      </c>
      <c t="s">
        <v>28</v>
      </c>
    </row>
    <row r="76" spans="1:5" ht="12.75">
      <c r="A76" s="35" t="s">
        <v>56</v>
      </c>
      <c r="E76" s="39" t="s">
        <v>1706</v>
      </c>
    </row>
    <row r="77" spans="1:5" ht="12.75">
      <c r="A77" s="35" t="s">
        <v>58</v>
      </c>
      <c r="E77" s="40" t="s">
        <v>5</v>
      </c>
    </row>
    <row r="78" spans="1:5" ht="89.25">
      <c r="A78" t="s">
        <v>59</v>
      </c>
      <c r="E78" s="39" t="s">
        <v>1707</v>
      </c>
    </row>
    <row r="79" spans="1:16" ht="12.75">
      <c r="A79" t="s">
        <v>50</v>
      </c>
      <c s="34" t="s">
        <v>125</v>
      </c>
      <c s="34" t="s">
        <v>1708</v>
      </c>
      <c s="35" t="s">
        <v>5</v>
      </c>
      <c s="6" t="s">
        <v>1709</v>
      </c>
      <c s="36" t="s">
        <v>251</v>
      </c>
      <c s="37">
        <v>2</v>
      </c>
      <c s="36">
        <v>0</v>
      </c>
      <c s="36">
        <f>ROUND(G79*H79,6)</f>
      </c>
      <c r="L79" s="38">
        <v>0</v>
      </c>
      <c s="32">
        <f>ROUND(ROUND(L79,2)*ROUND(G79,3),2)</f>
      </c>
      <c s="36" t="s">
        <v>69</v>
      </c>
      <c>
        <f>(M79*21)/100</f>
      </c>
      <c t="s">
        <v>28</v>
      </c>
    </row>
    <row r="80" spans="1:5" ht="12.75">
      <c r="A80" s="35" t="s">
        <v>56</v>
      </c>
      <c r="E80" s="39" t="s">
        <v>1709</v>
      </c>
    </row>
    <row r="81" spans="1:5" ht="12.75">
      <c r="A81" s="35" t="s">
        <v>58</v>
      </c>
      <c r="E81" s="40" t="s">
        <v>5</v>
      </c>
    </row>
    <row r="82" spans="1:5" ht="89.25">
      <c r="A82" t="s">
        <v>59</v>
      </c>
      <c r="E82" s="39" t="s">
        <v>1710</v>
      </c>
    </row>
    <row r="83" spans="1:16" ht="12.75">
      <c r="A83" t="s">
        <v>50</v>
      </c>
      <c s="34" t="s">
        <v>129</v>
      </c>
      <c s="34" t="s">
        <v>1711</v>
      </c>
      <c s="35" t="s">
        <v>5</v>
      </c>
      <c s="6" t="s">
        <v>1712</v>
      </c>
      <c s="36" t="s">
        <v>251</v>
      </c>
      <c s="37">
        <v>2</v>
      </c>
      <c s="36">
        <v>0</v>
      </c>
      <c s="36">
        <f>ROUND(G83*H83,6)</f>
      </c>
      <c r="L83" s="38">
        <v>0</v>
      </c>
      <c s="32">
        <f>ROUND(ROUND(L83,2)*ROUND(G83,3),2)</f>
      </c>
      <c s="36" t="s">
        <v>69</v>
      </c>
      <c>
        <f>(M83*21)/100</f>
      </c>
      <c t="s">
        <v>28</v>
      </c>
    </row>
    <row r="84" spans="1:5" ht="12.75">
      <c r="A84" s="35" t="s">
        <v>56</v>
      </c>
      <c r="E84" s="39" t="s">
        <v>1712</v>
      </c>
    </row>
    <row r="85" spans="1:5" ht="12.75">
      <c r="A85" s="35" t="s">
        <v>58</v>
      </c>
      <c r="E85" s="40" t="s">
        <v>5</v>
      </c>
    </row>
    <row r="86" spans="1:5" ht="89.25">
      <c r="A86" t="s">
        <v>59</v>
      </c>
      <c r="E86" s="39" t="s">
        <v>1713</v>
      </c>
    </row>
    <row r="87" spans="1:16" ht="12.75">
      <c r="A87" t="s">
        <v>50</v>
      </c>
      <c s="34" t="s">
        <v>133</v>
      </c>
      <c s="34" t="s">
        <v>1714</v>
      </c>
      <c s="35" t="s">
        <v>5</v>
      </c>
      <c s="6" t="s">
        <v>1715</v>
      </c>
      <c s="36" t="s">
        <v>251</v>
      </c>
      <c s="37">
        <v>4</v>
      </c>
      <c s="36">
        <v>0</v>
      </c>
      <c s="36">
        <f>ROUND(G87*H87,6)</f>
      </c>
      <c r="L87" s="38">
        <v>0</v>
      </c>
      <c s="32">
        <f>ROUND(ROUND(L87,2)*ROUND(G87,3),2)</f>
      </c>
      <c s="36" t="s">
        <v>69</v>
      </c>
      <c>
        <f>(M87*21)/100</f>
      </c>
      <c t="s">
        <v>28</v>
      </c>
    </row>
    <row r="88" spans="1:5" ht="12.75">
      <c r="A88" s="35" t="s">
        <v>56</v>
      </c>
      <c r="E88" s="39" t="s">
        <v>1715</v>
      </c>
    </row>
    <row r="89" spans="1:5" ht="12.75">
      <c r="A89" s="35" t="s">
        <v>58</v>
      </c>
      <c r="E89" s="40" t="s">
        <v>5</v>
      </c>
    </row>
    <row r="90" spans="1:5" ht="89.25">
      <c r="A90" t="s">
        <v>59</v>
      </c>
      <c r="E90" s="39" t="s">
        <v>1716</v>
      </c>
    </row>
    <row r="91" spans="1:16" ht="12.75">
      <c r="A91" t="s">
        <v>50</v>
      </c>
      <c s="34" t="s">
        <v>139</v>
      </c>
      <c s="34" t="s">
        <v>1717</v>
      </c>
      <c s="35" t="s">
        <v>5</v>
      </c>
      <c s="6" t="s">
        <v>1718</v>
      </c>
      <c s="36" t="s">
        <v>251</v>
      </c>
      <c s="37">
        <v>1</v>
      </c>
      <c s="36">
        <v>0</v>
      </c>
      <c s="36">
        <f>ROUND(G91*H91,6)</f>
      </c>
      <c r="L91" s="38">
        <v>0</v>
      </c>
      <c s="32">
        <f>ROUND(ROUND(L91,2)*ROUND(G91,3),2)</f>
      </c>
      <c s="36" t="s">
        <v>69</v>
      </c>
      <c>
        <f>(M91*21)/100</f>
      </c>
      <c t="s">
        <v>28</v>
      </c>
    </row>
    <row r="92" spans="1:5" ht="12.75">
      <c r="A92" s="35" t="s">
        <v>56</v>
      </c>
      <c r="E92" s="39" t="s">
        <v>1718</v>
      </c>
    </row>
    <row r="93" spans="1:5" ht="12.75">
      <c r="A93" s="35" t="s">
        <v>58</v>
      </c>
      <c r="E93" s="40" t="s">
        <v>5</v>
      </c>
    </row>
    <row r="94" spans="1:5" ht="89.25">
      <c r="A94" t="s">
        <v>59</v>
      </c>
      <c r="E94" s="39" t="s">
        <v>1719</v>
      </c>
    </row>
    <row r="95" spans="1:16" ht="12.75">
      <c r="A95" t="s">
        <v>50</v>
      </c>
      <c s="34" t="s">
        <v>143</v>
      </c>
      <c s="34" t="s">
        <v>583</v>
      </c>
      <c s="35" t="s">
        <v>5</v>
      </c>
      <c s="6" t="s">
        <v>584</v>
      </c>
      <c s="36" t="s">
        <v>209</v>
      </c>
      <c s="37">
        <v>14</v>
      </c>
      <c s="36">
        <v>0</v>
      </c>
      <c s="36">
        <f>ROUND(G95*H95,6)</f>
      </c>
      <c r="L95" s="38">
        <v>0</v>
      </c>
      <c s="32">
        <f>ROUND(ROUND(L95,2)*ROUND(G95,3),2)</f>
      </c>
      <c s="36" t="s">
        <v>55</v>
      </c>
      <c>
        <f>(M95*21)/100</f>
      </c>
      <c t="s">
        <v>28</v>
      </c>
    </row>
    <row r="96" spans="1:5" ht="12.75">
      <c r="A96" s="35" t="s">
        <v>56</v>
      </c>
      <c r="E96" s="39" t="s">
        <v>584</v>
      </c>
    </row>
    <row r="97" spans="1:5" ht="12.75">
      <c r="A97" s="35" t="s">
        <v>58</v>
      </c>
      <c r="E97" s="40" t="s">
        <v>5</v>
      </c>
    </row>
    <row r="98" spans="1:5" ht="140.25">
      <c r="A98" t="s">
        <v>59</v>
      </c>
      <c r="E98" s="39" t="s">
        <v>585</v>
      </c>
    </row>
    <row r="99" spans="1:16" ht="12.75">
      <c r="A99" t="s">
        <v>50</v>
      </c>
      <c s="34" t="s">
        <v>147</v>
      </c>
      <c s="34" t="s">
        <v>1720</v>
      </c>
      <c s="35" t="s">
        <v>5</v>
      </c>
      <c s="6" t="s">
        <v>1721</v>
      </c>
      <c s="36" t="s">
        <v>209</v>
      </c>
      <c s="37">
        <v>2</v>
      </c>
      <c s="36">
        <v>0</v>
      </c>
      <c s="36">
        <f>ROUND(G99*H99,6)</f>
      </c>
      <c r="L99" s="38">
        <v>0</v>
      </c>
      <c s="32">
        <f>ROUND(ROUND(L99,2)*ROUND(G99,3),2)</f>
      </c>
      <c s="36" t="s">
        <v>55</v>
      </c>
      <c>
        <f>(M99*21)/100</f>
      </c>
      <c t="s">
        <v>28</v>
      </c>
    </row>
    <row r="100" spans="1:5" ht="12.75">
      <c r="A100" s="35" t="s">
        <v>56</v>
      </c>
      <c r="E100" s="39" t="s">
        <v>1721</v>
      </c>
    </row>
    <row r="101" spans="1:5" ht="12.75">
      <c r="A101" s="35" t="s">
        <v>58</v>
      </c>
      <c r="E101" s="40" t="s">
        <v>5</v>
      </c>
    </row>
    <row r="102" spans="1:5" ht="204">
      <c r="A102" t="s">
        <v>59</v>
      </c>
      <c r="E102" s="39" t="s">
        <v>1722</v>
      </c>
    </row>
    <row r="103" spans="1:16" ht="12.75">
      <c r="A103" t="s">
        <v>50</v>
      </c>
      <c s="34" t="s">
        <v>151</v>
      </c>
      <c s="34" t="s">
        <v>1723</v>
      </c>
      <c s="35" t="s">
        <v>5</v>
      </c>
      <c s="6" t="s">
        <v>1724</v>
      </c>
      <c s="36" t="s">
        <v>65</v>
      </c>
      <c s="37">
        <v>3</v>
      </c>
      <c s="36">
        <v>0</v>
      </c>
      <c s="36">
        <f>ROUND(G103*H103,6)</f>
      </c>
      <c r="L103" s="38">
        <v>0</v>
      </c>
      <c s="32">
        <f>ROUND(ROUND(L103,2)*ROUND(G103,3),2)</f>
      </c>
      <c s="36" t="s">
        <v>55</v>
      </c>
      <c>
        <f>(M103*21)/100</f>
      </c>
      <c t="s">
        <v>28</v>
      </c>
    </row>
    <row r="104" spans="1:5" ht="12.75">
      <c r="A104" s="35" t="s">
        <v>56</v>
      </c>
      <c r="E104" s="39" t="s">
        <v>1724</v>
      </c>
    </row>
    <row r="105" spans="1:5" ht="12.75">
      <c r="A105" s="35" t="s">
        <v>58</v>
      </c>
      <c r="E105" s="40" t="s">
        <v>5</v>
      </c>
    </row>
    <row r="106" spans="1:5" ht="255">
      <c r="A106" t="s">
        <v>59</v>
      </c>
      <c r="E106" s="39" t="s">
        <v>1725</v>
      </c>
    </row>
    <row r="107" spans="1:16" ht="12.75">
      <c r="A107" t="s">
        <v>50</v>
      </c>
      <c s="34" t="s">
        <v>155</v>
      </c>
      <c s="34" t="s">
        <v>1726</v>
      </c>
      <c s="35" t="s">
        <v>5</v>
      </c>
      <c s="6" t="s">
        <v>1727</v>
      </c>
      <c s="36" t="s">
        <v>638</v>
      </c>
      <c s="37">
        <v>10</v>
      </c>
      <c s="36">
        <v>0</v>
      </c>
      <c s="36">
        <f>ROUND(G107*H107,6)</f>
      </c>
      <c r="L107" s="38">
        <v>0</v>
      </c>
      <c s="32">
        <f>ROUND(ROUND(L107,2)*ROUND(G107,3),2)</f>
      </c>
      <c s="36" t="s">
        <v>69</v>
      </c>
      <c>
        <f>(M107*21)/100</f>
      </c>
      <c t="s">
        <v>28</v>
      </c>
    </row>
    <row r="108" spans="1:5" ht="12.75">
      <c r="A108" s="35" t="s">
        <v>56</v>
      </c>
      <c r="E108" s="39" t="s">
        <v>1727</v>
      </c>
    </row>
    <row r="109" spans="1:5" ht="12.75">
      <c r="A109" s="35" t="s">
        <v>58</v>
      </c>
      <c r="E109" s="40" t="s">
        <v>5</v>
      </c>
    </row>
    <row r="110" spans="1:5" ht="89.25">
      <c r="A110" t="s">
        <v>59</v>
      </c>
      <c r="E110" s="39" t="s">
        <v>1728</v>
      </c>
    </row>
    <row r="111" spans="1:16" ht="12.75">
      <c r="A111" t="s">
        <v>50</v>
      </c>
      <c s="34" t="s">
        <v>158</v>
      </c>
      <c s="34" t="s">
        <v>1729</v>
      </c>
      <c s="35" t="s">
        <v>5</v>
      </c>
      <c s="6" t="s">
        <v>1730</v>
      </c>
      <c s="36" t="s">
        <v>251</v>
      </c>
      <c s="37">
        <v>1</v>
      </c>
      <c s="36">
        <v>0</v>
      </c>
      <c s="36">
        <f>ROUND(G111*H111,6)</f>
      </c>
      <c r="L111" s="38">
        <v>0</v>
      </c>
      <c s="32">
        <f>ROUND(ROUND(L111,2)*ROUND(G111,3),2)</f>
      </c>
      <c s="36" t="s">
        <v>69</v>
      </c>
      <c>
        <f>(M111*21)/100</f>
      </c>
      <c t="s">
        <v>28</v>
      </c>
    </row>
    <row r="112" spans="1:5" ht="12.75">
      <c r="A112" s="35" t="s">
        <v>56</v>
      </c>
      <c r="E112" s="39" t="s">
        <v>1730</v>
      </c>
    </row>
    <row r="113" spans="1:5" ht="12.75">
      <c r="A113" s="35" t="s">
        <v>58</v>
      </c>
      <c r="E113" s="40" t="s">
        <v>5</v>
      </c>
    </row>
    <row r="114" spans="1:5" ht="89.25">
      <c r="A114" t="s">
        <v>59</v>
      </c>
      <c r="E114" s="39" t="s">
        <v>1731</v>
      </c>
    </row>
    <row r="115" spans="1:16" ht="38.25">
      <c r="A115" t="s">
        <v>50</v>
      </c>
      <c s="34" t="s">
        <v>223</v>
      </c>
      <c s="34" t="s">
        <v>410</v>
      </c>
      <c s="35" t="s">
        <v>5</v>
      </c>
      <c s="6" t="s">
        <v>411</v>
      </c>
      <c s="36" t="s">
        <v>412</v>
      </c>
      <c s="37">
        <v>0.015</v>
      </c>
      <c s="36">
        <v>0</v>
      </c>
      <c s="36">
        <f>ROUND(G115*H115,6)</f>
      </c>
      <c r="L115" s="38">
        <v>0</v>
      </c>
      <c s="32">
        <f>ROUND(ROUND(L115,2)*ROUND(G115,3),2)</f>
      </c>
      <c s="36" t="s">
        <v>413</v>
      </c>
      <c>
        <f>(M115*21)/100</f>
      </c>
      <c t="s">
        <v>28</v>
      </c>
    </row>
    <row r="116" spans="1:5" ht="51">
      <c r="A116" s="35" t="s">
        <v>56</v>
      </c>
      <c r="E116" s="39" t="s">
        <v>414</v>
      </c>
    </row>
    <row r="117" spans="1:5" ht="12.75">
      <c r="A117" s="35" t="s">
        <v>58</v>
      </c>
      <c r="E117" s="40" t="s">
        <v>5</v>
      </c>
    </row>
    <row r="118" spans="1:5" ht="229.5">
      <c r="A118" t="s">
        <v>59</v>
      </c>
      <c r="E118" s="39" t="s">
        <v>415</v>
      </c>
    </row>
    <row r="119" spans="1:16" ht="25.5">
      <c r="A119" t="s">
        <v>50</v>
      </c>
      <c s="34" t="s">
        <v>227</v>
      </c>
      <c s="34" t="s">
        <v>417</v>
      </c>
      <c s="35" t="s">
        <v>5</v>
      </c>
      <c s="6" t="s">
        <v>418</v>
      </c>
      <c s="36" t="s">
        <v>412</v>
      </c>
      <c s="37">
        <v>0.015</v>
      </c>
      <c s="36">
        <v>0</v>
      </c>
      <c s="36">
        <f>ROUND(G119*H119,6)</f>
      </c>
      <c r="L119" s="38">
        <v>0</v>
      </c>
      <c s="32">
        <f>ROUND(ROUND(L119,2)*ROUND(G119,3),2)</f>
      </c>
      <c s="36" t="s">
        <v>413</v>
      </c>
      <c>
        <f>(M119*21)/100</f>
      </c>
      <c t="s">
        <v>28</v>
      </c>
    </row>
    <row r="120" spans="1:5" ht="25.5">
      <c r="A120" s="35" t="s">
        <v>56</v>
      </c>
      <c r="E120" s="39" t="s">
        <v>418</v>
      </c>
    </row>
    <row r="121" spans="1:5" ht="12.75">
      <c r="A121" s="35" t="s">
        <v>58</v>
      </c>
      <c r="E121" s="40" t="s">
        <v>5</v>
      </c>
    </row>
    <row r="122" spans="1:5" ht="204">
      <c r="A122" t="s">
        <v>59</v>
      </c>
      <c r="E122" s="39" t="s">
        <v>419</v>
      </c>
    </row>
    <row r="123" spans="1:13" ht="12.75">
      <c r="A123" t="s">
        <v>47</v>
      </c>
      <c r="C123" s="31" t="s">
        <v>137</v>
      </c>
      <c r="E123" s="33" t="s">
        <v>1732</v>
      </c>
      <c r="J123" s="32">
        <f>0</f>
      </c>
      <c s="32">
        <f>0</f>
      </c>
      <c s="32">
        <f>0+L124+L128+L132+L136+L140+L144+L148+L152+L156+L160+L164+L168+L172</f>
      </c>
      <c s="32">
        <f>0+M124+M128+M132+M136+M140+M144+M148+M152+M156+M160+M164+M168+M172</f>
      </c>
    </row>
    <row r="124" spans="1:16" ht="12.75">
      <c r="A124" t="s">
        <v>50</v>
      </c>
      <c s="34" t="s">
        <v>162</v>
      </c>
      <c s="34" t="s">
        <v>1733</v>
      </c>
      <c s="35" t="s">
        <v>5</v>
      </c>
      <c s="6" t="s">
        <v>1734</v>
      </c>
      <c s="36" t="s">
        <v>251</v>
      </c>
      <c s="37">
        <v>1</v>
      </c>
      <c s="36">
        <v>0</v>
      </c>
      <c s="36">
        <f>ROUND(G124*H124,6)</f>
      </c>
      <c r="L124" s="38">
        <v>0</v>
      </c>
      <c s="32">
        <f>ROUND(ROUND(L124,2)*ROUND(G124,3),2)</f>
      </c>
      <c s="36" t="s">
        <v>69</v>
      </c>
      <c>
        <f>(M124*21)/100</f>
      </c>
      <c t="s">
        <v>28</v>
      </c>
    </row>
    <row r="125" spans="1:5" ht="12.75">
      <c r="A125" s="35" t="s">
        <v>56</v>
      </c>
      <c r="E125" s="39" t="s">
        <v>1734</v>
      </c>
    </row>
    <row r="126" spans="1:5" ht="12.75">
      <c r="A126" s="35" t="s">
        <v>58</v>
      </c>
      <c r="E126" s="40" t="s">
        <v>5</v>
      </c>
    </row>
    <row r="127" spans="1:5" ht="89.25">
      <c r="A127" t="s">
        <v>59</v>
      </c>
      <c r="E127" s="39" t="s">
        <v>1735</v>
      </c>
    </row>
    <row r="128" spans="1:16" ht="12.75">
      <c r="A128" t="s">
        <v>50</v>
      </c>
      <c s="34" t="s">
        <v>166</v>
      </c>
      <c s="34" t="s">
        <v>1736</v>
      </c>
      <c s="35" t="s">
        <v>5</v>
      </c>
      <c s="6" t="s">
        <v>1737</v>
      </c>
      <c s="36" t="s">
        <v>251</v>
      </c>
      <c s="37">
        <v>1</v>
      </c>
      <c s="36">
        <v>0</v>
      </c>
      <c s="36">
        <f>ROUND(G128*H128,6)</f>
      </c>
      <c r="L128" s="38">
        <v>0</v>
      </c>
      <c s="32">
        <f>ROUND(ROUND(L128,2)*ROUND(G128,3),2)</f>
      </c>
      <c s="36" t="s">
        <v>69</v>
      </c>
      <c>
        <f>(M128*21)/100</f>
      </c>
      <c t="s">
        <v>28</v>
      </c>
    </row>
    <row r="129" spans="1:5" ht="12.75">
      <c r="A129" s="35" t="s">
        <v>56</v>
      </c>
      <c r="E129" s="39" t="s">
        <v>1737</v>
      </c>
    </row>
    <row r="130" spans="1:5" ht="12.75">
      <c r="A130" s="35" t="s">
        <v>58</v>
      </c>
      <c r="E130" s="40" t="s">
        <v>5</v>
      </c>
    </row>
    <row r="131" spans="1:5" ht="89.25">
      <c r="A131" t="s">
        <v>59</v>
      </c>
      <c r="E131" s="39" t="s">
        <v>1738</v>
      </c>
    </row>
    <row r="132" spans="1:16" ht="12.75">
      <c r="A132" t="s">
        <v>50</v>
      </c>
      <c s="34" t="s">
        <v>170</v>
      </c>
      <c s="34" t="s">
        <v>1739</v>
      </c>
      <c s="35" t="s">
        <v>5</v>
      </c>
      <c s="6" t="s">
        <v>1740</v>
      </c>
      <c s="36" t="s">
        <v>251</v>
      </c>
      <c s="37">
        <v>1</v>
      </c>
      <c s="36">
        <v>0</v>
      </c>
      <c s="36">
        <f>ROUND(G132*H132,6)</f>
      </c>
      <c r="L132" s="38">
        <v>0</v>
      </c>
      <c s="32">
        <f>ROUND(ROUND(L132,2)*ROUND(G132,3),2)</f>
      </c>
      <c s="36" t="s">
        <v>69</v>
      </c>
      <c>
        <f>(M132*21)/100</f>
      </c>
      <c t="s">
        <v>28</v>
      </c>
    </row>
    <row r="133" spans="1:5" ht="12.75">
      <c r="A133" s="35" t="s">
        <v>56</v>
      </c>
      <c r="E133" s="39" t="s">
        <v>1740</v>
      </c>
    </row>
    <row r="134" spans="1:5" ht="12.75">
      <c r="A134" s="35" t="s">
        <v>58</v>
      </c>
      <c r="E134" s="40" t="s">
        <v>5</v>
      </c>
    </row>
    <row r="135" spans="1:5" ht="102">
      <c r="A135" t="s">
        <v>59</v>
      </c>
      <c r="E135" s="39" t="s">
        <v>1741</v>
      </c>
    </row>
    <row r="136" spans="1:16" ht="12.75">
      <c r="A136" t="s">
        <v>50</v>
      </c>
      <c s="34" t="s">
        <v>176</v>
      </c>
      <c s="34" t="s">
        <v>1742</v>
      </c>
      <c s="35" t="s">
        <v>5</v>
      </c>
      <c s="6" t="s">
        <v>1743</v>
      </c>
      <c s="36" t="s">
        <v>251</v>
      </c>
      <c s="37">
        <v>2</v>
      </c>
      <c s="36">
        <v>0</v>
      </c>
      <c s="36">
        <f>ROUND(G136*H136,6)</f>
      </c>
      <c r="L136" s="38">
        <v>0</v>
      </c>
      <c s="32">
        <f>ROUND(ROUND(L136,2)*ROUND(G136,3),2)</f>
      </c>
      <c s="36" t="s">
        <v>69</v>
      </c>
      <c>
        <f>(M136*21)/100</f>
      </c>
      <c t="s">
        <v>28</v>
      </c>
    </row>
    <row r="137" spans="1:5" ht="12.75">
      <c r="A137" s="35" t="s">
        <v>56</v>
      </c>
      <c r="E137" s="39" t="s">
        <v>1743</v>
      </c>
    </row>
    <row r="138" spans="1:5" ht="12.75">
      <c r="A138" s="35" t="s">
        <v>58</v>
      </c>
      <c r="E138" s="40" t="s">
        <v>5</v>
      </c>
    </row>
    <row r="139" spans="1:5" ht="89.25">
      <c r="A139" t="s">
        <v>59</v>
      </c>
      <c r="E139" s="39" t="s">
        <v>1744</v>
      </c>
    </row>
    <row r="140" spans="1:16" ht="12.75">
      <c r="A140" t="s">
        <v>50</v>
      </c>
      <c s="34" t="s">
        <v>180</v>
      </c>
      <c s="34" t="s">
        <v>1745</v>
      </c>
      <c s="35" t="s">
        <v>5</v>
      </c>
      <c s="6" t="s">
        <v>1746</v>
      </c>
      <c s="36" t="s">
        <v>251</v>
      </c>
      <c s="37">
        <v>2</v>
      </c>
      <c s="36">
        <v>0</v>
      </c>
      <c s="36">
        <f>ROUND(G140*H140,6)</f>
      </c>
      <c r="L140" s="38">
        <v>0</v>
      </c>
      <c s="32">
        <f>ROUND(ROUND(L140,2)*ROUND(G140,3),2)</f>
      </c>
      <c s="36" t="s">
        <v>69</v>
      </c>
      <c>
        <f>(M140*21)/100</f>
      </c>
      <c t="s">
        <v>28</v>
      </c>
    </row>
    <row r="141" spans="1:5" ht="12.75">
      <c r="A141" s="35" t="s">
        <v>56</v>
      </c>
      <c r="E141" s="39" t="s">
        <v>1746</v>
      </c>
    </row>
    <row r="142" spans="1:5" ht="12.75">
      <c r="A142" s="35" t="s">
        <v>58</v>
      </c>
      <c r="E142" s="40" t="s">
        <v>5</v>
      </c>
    </row>
    <row r="143" spans="1:5" ht="89.25">
      <c r="A143" t="s">
        <v>59</v>
      </c>
      <c r="E143" s="39" t="s">
        <v>1747</v>
      </c>
    </row>
    <row r="144" spans="1:16" ht="12.75">
      <c r="A144" t="s">
        <v>50</v>
      </c>
      <c s="34" t="s">
        <v>184</v>
      </c>
      <c s="34" t="s">
        <v>1748</v>
      </c>
      <c s="35" t="s">
        <v>5</v>
      </c>
      <c s="6" t="s">
        <v>1749</v>
      </c>
      <c s="36" t="s">
        <v>251</v>
      </c>
      <c s="37">
        <v>4</v>
      </c>
      <c s="36">
        <v>0</v>
      </c>
      <c s="36">
        <f>ROUND(G144*H144,6)</f>
      </c>
      <c r="L144" s="38">
        <v>0</v>
      </c>
      <c s="32">
        <f>ROUND(ROUND(L144,2)*ROUND(G144,3),2)</f>
      </c>
      <c s="36" t="s">
        <v>69</v>
      </c>
      <c>
        <f>(M144*21)/100</f>
      </c>
      <c t="s">
        <v>28</v>
      </c>
    </row>
    <row r="145" spans="1:5" ht="12.75">
      <c r="A145" s="35" t="s">
        <v>56</v>
      </c>
      <c r="E145" s="39" t="s">
        <v>1749</v>
      </c>
    </row>
    <row r="146" spans="1:5" ht="12.75">
      <c r="A146" s="35" t="s">
        <v>58</v>
      </c>
      <c r="E146" s="40" t="s">
        <v>5</v>
      </c>
    </row>
    <row r="147" spans="1:5" ht="89.25">
      <c r="A147" t="s">
        <v>59</v>
      </c>
      <c r="E147" s="39" t="s">
        <v>1750</v>
      </c>
    </row>
    <row r="148" spans="1:16" ht="12.75">
      <c r="A148" t="s">
        <v>50</v>
      </c>
      <c s="34" t="s">
        <v>188</v>
      </c>
      <c s="34" t="s">
        <v>1751</v>
      </c>
      <c s="35" t="s">
        <v>5</v>
      </c>
      <c s="6" t="s">
        <v>1752</v>
      </c>
      <c s="36" t="s">
        <v>209</v>
      </c>
      <c s="37">
        <v>327</v>
      </c>
      <c s="36">
        <v>0</v>
      </c>
      <c s="36">
        <f>ROUND(G148*H148,6)</f>
      </c>
      <c r="L148" s="38">
        <v>0</v>
      </c>
      <c s="32">
        <f>ROUND(ROUND(L148,2)*ROUND(G148,3),2)</f>
      </c>
      <c s="36" t="s">
        <v>69</v>
      </c>
      <c>
        <f>(M148*21)/100</f>
      </c>
      <c t="s">
        <v>28</v>
      </c>
    </row>
    <row r="149" spans="1:5" ht="12.75">
      <c r="A149" s="35" t="s">
        <v>56</v>
      </c>
      <c r="E149" s="39" t="s">
        <v>1752</v>
      </c>
    </row>
    <row r="150" spans="1:5" ht="12.75">
      <c r="A150" s="35" t="s">
        <v>58</v>
      </c>
      <c r="E150" s="40" t="s">
        <v>5</v>
      </c>
    </row>
    <row r="151" spans="1:5" ht="89.25">
      <c r="A151" t="s">
        <v>59</v>
      </c>
      <c r="E151" s="39" t="s">
        <v>1753</v>
      </c>
    </row>
    <row r="152" spans="1:16" ht="12.75">
      <c r="A152" t="s">
        <v>50</v>
      </c>
      <c s="34" t="s">
        <v>192</v>
      </c>
      <c s="34" t="s">
        <v>1754</v>
      </c>
      <c s="35" t="s">
        <v>5</v>
      </c>
      <c s="6" t="s">
        <v>1755</v>
      </c>
      <c s="36" t="s">
        <v>209</v>
      </c>
      <c s="37">
        <v>20</v>
      </c>
      <c s="36">
        <v>0</v>
      </c>
      <c s="36">
        <f>ROUND(G152*H152,6)</f>
      </c>
      <c r="L152" s="38">
        <v>0</v>
      </c>
      <c s="32">
        <f>ROUND(ROUND(L152,2)*ROUND(G152,3),2)</f>
      </c>
      <c s="36" t="s">
        <v>69</v>
      </c>
      <c>
        <f>(M152*21)/100</f>
      </c>
      <c t="s">
        <v>28</v>
      </c>
    </row>
    <row r="153" spans="1:5" ht="12.75">
      <c r="A153" s="35" t="s">
        <v>56</v>
      </c>
      <c r="E153" s="39" t="s">
        <v>1755</v>
      </c>
    </row>
    <row r="154" spans="1:5" ht="12.75">
      <c r="A154" s="35" t="s">
        <v>58</v>
      </c>
      <c r="E154" s="40" t="s">
        <v>5</v>
      </c>
    </row>
    <row r="155" spans="1:5" ht="89.25">
      <c r="A155" t="s">
        <v>59</v>
      </c>
      <c r="E155" s="39" t="s">
        <v>1756</v>
      </c>
    </row>
    <row r="156" spans="1:16" ht="12.75">
      <c r="A156" t="s">
        <v>50</v>
      </c>
      <c s="34" t="s">
        <v>196</v>
      </c>
      <c s="34" t="s">
        <v>1757</v>
      </c>
      <c s="35" t="s">
        <v>5</v>
      </c>
      <c s="6" t="s">
        <v>1758</v>
      </c>
      <c s="36" t="s">
        <v>251</v>
      </c>
      <c s="37">
        <v>10</v>
      </c>
      <c s="36">
        <v>0</v>
      </c>
      <c s="36">
        <f>ROUND(G156*H156,6)</f>
      </c>
      <c r="L156" s="38">
        <v>0</v>
      </c>
      <c s="32">
        <f>ROUND(ROUND(L156,2)*ROUND(G156,3),2)</f>
      </c>
      <c s="36" t="s">
        <v>69</v>
      </c>
      <c>
        <f>(M156*21)/100</f>
      </c>
      <c t="s">
        <v>28</v>
      </c>
    </row>
    <row r="157" spans="1:5" ht="12.75">
      <c r="A157" s="35" t="s">
        <v>56</v>
      </c>
      <c r="E157" s="39" t="s">
        <v>1758</v>
      </c>
    </row>
    <row r="158" spans="1:5" ht="12.75">
      <c r="A158" s="35" t="s">
        <v>58</v>
      </c>
      <c r="E158" s="40" t="s">
        <v>5</v>
      </c>
    </row>
    <row r="159" spans="1:5" ht="89.25">
      <c r="A159" t="s">
        <v>59</v>
      </c>
      <c r="E159" s="39" t="s">
        <v>1759</v>
      </c>
    </row>
    <row r="160" spans="1:16" ht="12.75">
      <c r="A160" t="s">
        <v>50</v>
      </c>
      <c s="34" t="s">
        <v>200</v>
      </c>
      <c s="34" t="s">
        <v>1760</v>
      </c>
      <c s="35" t="s">
        <v>5</v>
      </c>
      <c s="6" t="s">
        <v>1761</v>
      </c>
      <c s="36" t="s">
        <v>209</v>
      </c>
      <c s="37">
        <v>276</v>
      </c>
      <c s="36">
        <v>0</v>
      </c>
      <c s="36">
        <f>ROUND(G160*H160,6)</f>
      </c>
      <c r="L160" s="38">
        <v>0</v>
      </c>
      <c s="32">
        <f>ROUND(ROUND(L160,2)*ROUND(G160,3),2)</f>
      </c>
      <c s="36" t="s">
        <v>69</v>
      </c>
      <c>
        <f>(M160*21)/100</f>
      </c>
      <c t="s">
        <v>28</v>
      </c>
    </row>
    <row r="161" spans="1:5" ht="12.75">
      <c r="A161" s="35" t="s">
        <v>56</v>
      </c>
      <c r="E161" s="39" t="s">
        <v>1761</v>
      </c>
    </row>
    <row r="162" spans="1:5" ht="12.75">
      <c r="A162" s="35" t="s">
        <v>58</v>
      </c>
      <c r="E162" s="40" t="s">
        <v>5</v>
      </c>
    </row>
    <row r="163" spans="1:5" ht="89.25">
      <c r="A163" t="s">
        <v>59</v>
      </c>
      <c r="E163" s="39" t="s">
        <v>1762</v>
      </c>
    </row>
    <row r="164" spans="1:16" ht="12.75">
      <c r="A164" t="s">
        <v>50</v>
      </c>
      <c s="34" t="s">
        <v>206</v>
      </c>
      <c s="34" t="s">
        <v>1763</v>
      </c>
      <c s="35" t="s">
        <v>5</v>
      </c>
      <c s="6" t="s">
        <v>1764</v>
      </c>
      <c s="36" t="s">
        <v>251</v>
      </c>
      <c s="37">
        <v>1</v>
      </c>
      <c s="36">
        <v>0</v>
      </c>
      <c s="36">
        <f>ROUND(G164*H164,6)</f>
      </c>
      <c r="L164" s="38">
        <v>0</v>
      </c>
      <c s="32">
        <f>ROUND(ROUND(L164,2)*ROUND(G164,3),2)</f>
      </c>
      <c s="36" t="s">
        <v>69</v>
      </c>
      <c>
        <f>(M164*21)/100</f>
      </c>
      <c t="s">
        <v>28</v>
      </c>
    </row>
    <row r="165" spans="1:5" ht="12.75">
      <c r="A165" s="35" t="s">
        <v>56</v>
      </c>
      <c r="E165" s="39" t="s">
        <v>1764</v>
      </c>
    </row>
    <row r="166" spans="1:5" ht="12.75">
      <c r="A166" s="35" t="s">
        <v>58</v>
      </c>
      <c r="E166" s="40" t="s">
        <v>5</v>
      </c>
    </row>
    <row r="167" spans="1:5" ht="102">
      <c r="A167" t="s">
        <v>59</v>
      </c>
      <c r="E167" s="39" t="s">
        <v>1765</v>
      </c>
    </row>
    <row r="168" spans="1:16" ht="12.75">
      <c r="A168" t="s">
        <v>50</v>
      </c>
      <c s="34" t="s">
        <v>211</v>
      </c>
      <c s="34" t="s">
        <v>1766</v>
      </c>
      <c s="35" t="s">
        <v>5</v>
      </c>
      <c s="6" t="s">
        <v>1767</v>
      </c>
      <c s="36" t="s">
        <v>209</v>
      </c>
      <c s="37">
        <v>14</v>
      </c>
      <c s="36">
        <v>0</v>
      </c>
      <c s="36">
        <f>ROUND(G168*H168,6)</f>
      </c>
      <c r="L168" s="38">
        <v>0</v>
      </c>
      <c s="32">
        <f>ROUND(ROUND(L168,2)*ROUND(G168,3),2)</f>
      </c>
      <c s="36" t="s">
        <v>55</v>
      </c>
      <c>
        <f>(M168*21)/100</f>
      </c>
      <c t="s">
        <v>28</v>
      </c>
    </row>
    <row r="169" spans="1:5" ht="12.75">
      <c r="A169" s="35" t="s">
        <v>56</v>
      </c>
      <c r="E169" s="39" t="s">
        <v>1767</v>
      </c>
    </row>
    <row r="170" spans="1:5" ht="12.75">
      <c r="A170" s="35" t="s">
        <v>58</v>
      </c>
      <c r="E170" s="40" t="s">
        <v>5</v>
      </c>
    </row>
    <row r="171" spans="1:5" ht="102">
      <c r="A171" t="s">
        <v>59</v>
      </c>
      <c r="E171" s="39" t="s">
        <v>1768</v>
      </c>
    </row>
    <row r="172" spans="1:16" ht="12.75">
      <c r="A172" t="s">
        <v>50</v>
      </c>
      <c s="34" t="s">
        <v>215</v>
      </c>
      <c s="34" t="s">
        <v>1769</v>
      </c>
      <c s="35" t="s">
        <v>5</v>
      </c>
      <c s="6" t="s">
        <v>1770</v>
      </c>
      <c s="36" t="s">
        <v>251</v>
      </c>
      <c s="37">
        <v>1</v>
      </c>
      <c s="36">
        <v>0</v>
      </c>
      <c s="36">
        <f>ROUND(G172*H172,6)</f>
      </c>
      <c r="L172" s="38">
        <v>0</v>
      </c>
      <c s="32">
        <f>ROUND(ROUND(L172,2)*ROUND(G172,3),2)</f>
      </c>
      <c s="36" t="s">
        <v>69</v>
      </c>
      <c>
        <f>(M172*21)/100</f>
      </c>
      <c t="s">
        <v>28</v>
      </c>
    </row>
    <row r="173" spans="1:5" ht="12.75">
      <c r="A173" s="35" t="s">
        <v>56</v>
      </c>
      <c r="E173" s="39" t="s">
        <v>1770</v>
      </c>
    </row>
    <row r="174" spans="1:5" ht="12.75">
      <c r="A174" s="35" t="s">
        <v>58</v>
      </c>
      <c r="E174" s="40" t="s">
        <v>5</v>
      </c>
    </row>
    <row r="175" spans="1:5" ht="89.25">
      <c r="A175" t="s">
        <v>59</v>
      </c>
      <c r="E175" s="39" t="s">
        <v>1771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1.xml><?xml version="1.0" encoding="utf-8"?>
<worksheet xmlns="http://schemas.openxmlformats.org/spreadsheetml/2006/main" xmlns:r="http://schemas.openxmlformats.org/officeDocument/2006/relationships">
  <dimension ref="A1:T58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COUNTIFS(L8:L586,"=0",A8:A586,"P")+COUNTIFS(L8:L586,"",A8:A586,"P")+SUM(Q8:Q586)</f>
      </c>
    </row>
    <row r="8" spans="1:13" ht="12.75">
      <c r="A8" t="s">
        <v>45</v>
      </c>
      <c r="C8" s="28" t="s">
        <v>1774</v>
      </c>
      <c r="E8" s="30" t="s">
        <v>1773</v>
      </c>
      <c r="J8" s="29">
        <f>0+J9+J14+J103+J128+J161+J238+J275+J340+J369+J402+J447+J464+J517</f>
      </c>
      <c s="29">
        <f>0+K9+K14+K103+K128+K161+K238+K275+K340+K369+K402+K447+K464+K517</f>
      </c>
      <c s="29">
        <f>0+L9+L14+L103+L128+L161+L238+L275+L340+L369+L402+L447+L464+L517</f>
      </c>
      <c s="29">
        <f>0+M9+M14+M103+M128+M161+M238+M275+M340+M369+M402+M447+M464+M517</f>
      </c>
    </row>
    <row r="9" spans="1:13" ht="12.75">
      <c r="A9" t="s">
        <v>47</v>
      </c>
      <c r="C9" s="31" t="s">
        <v>48</v>
      </c>
      <c r="E9" s="33" t="s">
        <v>49</v>
      </c>
      <c r="J9" s="32">
        <f>0</f>
      </c>
      <c s="32">
        <f>0</f>
      </c>
      <c s="32">
        <f>0+L10</f>
      </c>
      <c s="32">
        <f>0+M10</f>
      </c>
    </row>
    <row r="10" spans="1:16" ht="12.75">
      <c r="A10" t="s">
        <v>50</v>
      </c>
      <c s="34" t="s">
        <v>1203</v>
      </c>
      <c s="34" t="s">
        <v>52</v>
      </c>
      <c s="35" t="s">
        <v>5</v>
      </c>
      <c s="6" t="s">
        <v>53</v>
      </c>
      <c s="36" t="s">
        <v>54</v>
      </c>
      <c s="37">
        <v>0</v>
      </c>
      <c s="36">
        <v>0</v>
      </c>
      <c s="36">
        <f>ROUND(G10*H10,6)</f>
      </c>
      <c r="L10" s="38">
        <v>0</v>
      </c>
      <c s="32">
        <f>ROUND(ROUND(L10,2)*ROUND(G10,3),2)</f>
      </c>
      <c s="36" t="s">
        <v>55</v>
      </c>
      <c>
        <f>(M10*21)/100</f>
      </c>
      <c t="s">
        <v>28</v>
      </c>
    </row>
    <row r="11" spans="1:5" ht="25.5">
      <c r="A11" s="35" t="s">
        <v>56</v>
      </c>
      <c r="E11" s="39" t="s">
        <v>57</v>
      </c>
    </row>
    <row r="12" spans="1:5" ht="12.75">
      <c r="A12" s="35" t="s">
        <v>58</v>
      </c>
      <c r="E12" s="40" t="s">
        <v>5</v>
      </c>
    </row>
    <row r="13" spans="1:5" ht="12.75">
      <c r="A13" t="s">
        <v>59</v>
      </c>
      <c r="E13" s="39" t="s">
        <v>5</v>
      </c>
    </row>
    <row r="14" spans="1:13" ht="12.75">
      <c r="A14" t="s">
        <v>47</v>
      </c>
      <c r="C14" s="31" t="s">
        <v>60</v>
      </c>
      <c r="E14" s="33" t="s">
        <v>1775</v>
      </c>
      <c r="J14" s="32">
        <f>0</f>
      </c>
      <c s="32">
        <f>0</f>
      </c>
      <c s="32">
        <f>0+L15+L19+L23+L27+L31+L35+L39+L43+L47+L51+L55+L59+L63+L67+L71+L75+L79+L83+L87+L91+L95+L99</f>
      </c>
      <c s="32">
        <f>0+M15+M19+M23+M27+M31+M35+M39+M43+M47+M51+M55+M59+M63+M67+M71+M75+M79+M83+M87+M91+M95+M99</f>
      </c>
    </row>
    <row r="15" spans="1:16" ht="12.75">
      <c r="A15" t="s">
        <v>50</v>
      </c>
      <c s="34" t="s">
        <v>62</v>
      </c>
      <c s="34" t="s">
        <v>1776</v>
      </c>
      <c s="35" t="s">
        <v>62</v>
      </c>
      <c s="6" t="s">
        <v>1777</v>
      </c>
      <c s="36" t="s">
        <v>65</v>
      </c>
      <c s="37">
        <v>1</v>
      </c>
      <c s="36">
        <v>0</v>
      </c>
      <c s="36">
        <f>ROUND(G15*H15,6)</f>
      </c>
      <c r="L15" s="38">
        <v>0</v>
      </c>
      <c s="32">
        <f>ROUND(ROUND(L15,2)*ROUND(G15,3),2)</f>
      </c>
      <c s="36" t="s">
        <v>55</v>
      </c>
      <c>
        <f>(M15*21)/100</f>
      </c>
      <c t="s">
        <v>28</v>
      </c>
    </row>
    <row r="16" spans="1:5" ht="12.75">
      <c r="A16" s="35" t="s">
        <v>56</v>
      </c>
      <c r="E16" s="39" t="s">
        <v>1777</v>
      </c>
    </row>
    <row r="17" spans="1:5" ht="12.75">
      <c r="A17" s="35" t="s">
        <v>58</v>
      </c>
      <c r="E17" s="40" t="s">
        <v>5</v>
      </c>
    </row>
    <row r="18" spans="1:5" ht="153">
      <c r="A18" t="s">
        <v>59</v>
      </c>
      <c r="E18" s="39" t="s">
        <v>1778</v>
      </c>
    </row>
    <row r="19" spans="1:16" ht="12.75">
      <c r="A19" t="s">
        <v>50</v>
      </c>
      <c s="34" t="s">
        <v>28</v>
      </c>
      <c s="34" t="s">
        <v>1779</v>
      </c>
      <c s="35" t="s">
        <v>5</v>
      </c>
      <c s="6" t="s">
        <v>1780</v>
      </c>
      <c s="36" t="s">
        <v>65</v>
      </c>
      <c s="37">
        <v>1</v>
      </c>
      <c s="36">
        <v>0</v>
      </c>
      <c s="36">
        <f>ROUND(G19*H19,6)</f>
      </c>
      <c r="L19" s="38">
        <v>0</v>
      </c>
      <c s="32">
        <f>ROUND(ROUND(L19,2)*ROUND(G19,3),2)</f>
      </c>
      <c s="36" t="s">
        <v>69</v>
      </c>
      <c>
        <f>(M19*21)/100</f>
      </c>
      <c t="s">
        <v>28</v>
      </c>
    </row>
    <row r="20" spans="1:5" ht="12.75">
      <c r="A20" s="35" t="s">
        <v>56</v>
      </c>
      <c r="E20" s="39" t="s">
        <v>1780</v>
      </c>
    </row>
    <row r="21" spans="1:5" ht="12.75">
      <c r="A21" s="35" t="s">
        <v>58</v>
      </c>
      <c r="E21" s="40" t="s">
        <v>5</v>
      </c>
    </row>
    <row r="22" spans="1:5" ht="357">
      <c r="A22" t="s">
        <v>59</v>
      </c>
      <c r="E22" s="39" t="s">
        <v>1781</v>
      </c>
    </row>
    <row r="23" spans="1:16" ht="12.75">
      <c r="A23" t="s">
        <v>50</v>
      </c>
      <c s="34" t="s">
        <v>26</v>
      </c>
      <c s="34" t="s">
        <v>1782</v>
      </c>
      <c s="35" t="s">
        <v>5</v>
      </c>
      <c s="6" t="s">
        <v>1783</v>
      </c>
      <c s="36" t="s">
        <v>65</v>
      </c>
      <c s="37">
        <v>7</v>
      </c>
      <c s="36">
        <v>0</v>
      </c>
      <c s="36">
        <f>ROUND(G23*H23,6)</f>
      </c>
      <c r="L23" s="38">
        <v>0</v>
      </c>
      <c s="32">
        <f>ROUND(ROUND(L23,2)*ROUND(G23,3),2)</f>
      </c>
      <c s="36" t="s">
        <v>55</v>
      </c>
      <c>
        <f>(M23*21)/100</f>
      </c>
      <c t="s">
        <v>28</v>
      </c>
    </row>
    <row r="24" spans="1:5" ht="12.75">
      <c r="A24" s="35" t="s">
        <v>56</v>
      </c>
      <c r="E24" s="39" t="s">
        <v>1783</v>
      </c>
    </row>
    <row r="25" spans="1:5" ht="12.75">
      <c r="A25" s="35" t="s">
        <v>58</v>
      </c>
      <c r="E25" s="40" t="s">
        <v>5</v>
      </c>
    </row>
    <row r="26" spans="1:5" ht="140.25">
      <c r="A26" t="s">
        <v>59</v>
      </c>
      <c r="E26" s="39" t="s">
        <v>1784</v>
      </c>
    </row>
    <row r="27" spans="1:16" ht="12.75">
      <c r="A27" t="s">
        <v>50</v>
      </c>
      <c s="34" t="s">
        <v>74</v>
      </c>
      <c s="34" t="s">
        <v>1785</v>
      </c>
      <c s="35" t="s">
        <v>5</v>
      </c>
      <c s="6" t="s">
        <v>1786</v>
      </c>
      <c s="36" t="s">
        <v>65</v>
      </c>
      <c s="37">
        <v>1</v>
      </c>
      <c s="36">
        <v>0</v>
      </c>
      <c s="36">
        <f>ROUND(G27*H27,6)</f>
      </c>
      <c r="L27" s="38">
        <v>0</v>
      </c>
      <c s="32">
        <f>ROUND(ROUND(L27,2)*ROUND(G27,3),2)</f>
      </c>
      <c s="36" t="s">
        <v>69</v>
      </c>
      <c>
        <f>(M27*21)/100</f>
      </c>
      <c t="s">
        <v>28</v>
      </c>
    </row>
    <row r="28" spans="1:5" ht="12.75">
      <c r="A28" s="35" t="s">
        <v>56</v>
      </c>
      <c r="E28" s="39" t="s">
        <v>1786</v>
      </c>
    </row>
    <row r="29" spans="1:5" ht="12.75">
      <c r="A29" s="35" t="s">
        <v>58</v>
      </c>
      <c r="E29" s="40" t="s">
        <v>5</v>
      </c>
    </row>
    <row r="30" spans="1:5" ht="89.25">
      <c r="A30" t="s">
        <v>59</v>
      </c>
      <c r="E30" s="39" t="s">
        <v>1787</v>
      </c>
    </row>
    <row r="31" spans="1:16" ht="12.75">
      <c r="A31" t="s">
        <v>50</v>
      </c>
      <c s="34" t="s">
        <v>78</v>
      </c>
      <c s="34" t="s">
        <v>1788</v>
      </c>
      <c s="35" t="s">
        <v>5</v>
      </c>
      <c s="6" t="s">
        <v>1789</v>
      </c>
      <c s="36" t="s">
        <v>65</v>
      </c>
      <c s="37">
        <v>6</v>
      </c>
      <c s="36">
        <v>0</v>
      </c>
      <c s="36">
        <f>ROUND(G31*H31,6)</f>
      </c>
      <c r="L31" s="38">
        <v>0</v>
      </c>
      <c s="32">
        <f>ROUND(ROUND(L31,2)*ROUND(G31,3),2)</f>
      </c>
      <c s="36" t="s">
        <v>69</v>
      </c>
      <c>
        <f>(M31*21)/100</f>
      </c>
      <c t="s">
        <v>28</v>
      </c>
    </row>
    <row r="32" spans="1:5" ht="12.75">
      <c r="A32" s="35" t="s">
        <v>56</v>
      </c>
      <c r="E32" s="39" t="s">
        <v>1789</v>
      </c>
    </row>
    <row r="33" spans="1:5" ht="12.75">
      <c r="A33" s="35" t="s">
        <v>58</v>
      </c>
      <c r="E33" s="40" t="s">
        <v>5</v>
      </c>
    </row>
    <row r="34" spans="1:5" ht="89.25">
      <c r="A34" t="s">
        <v>59</v>
      </c>
      <c r="E34" s="39" t="s">
        <v>1790</v>
      </c>
    </row>
    <row r="35" spans="1:16" ht="12.75">
      <c r="A35" t="s">
        <v>50</v>
      </c>
      <c s="34" t="s">
        <v>27</v>
      </c>
      <c s="34" t="s">
        <v>1791</v>
      </c>
      <c s="35" t="s">
        <v>5</v>
      </c>
      <c s="6" t="s">
        <v>1792</v>
      </c>
      <c s="36" t="s">
        <v>65</v>
      </c>
      <c s="37">
        <v>1</v>
      </c>
      <c s="36">
        <v>0</v>
      </c>
      <c s="36">
        <f>ROUND(G35*H35,6)</f>
      </c>
      <c r="L35" s="38">
        <v>0</v>
      </c>
      <c s="32">
        <f>ROUND(ROUND(L35,2)*ROUND(G35,3),2)</f>
      </c>
      <c s="36" t="s">
        <v>69</v>
      </c>
      <c>
        <f>(M35*21)/100</f>
      </c>
      <c t="s">
        <v>28</v>
      </c>
    </row>
    <row r="36" spans="1:5" ht="12.75">
      <c r="A36" s="35" t="s">
        <v>56</v>
      </c>
      <c r="E36" s="39" t="s">
        <v>1792</v>
      </c>
    </row>
    <row r="37" spans="1:5" ht="12.75">
      <c r="A37" s="35" t="s">
        <v>58</v>
      </c>
      <c r="E37" s="40" t="s">
        <v>5</v>
      </c>
    </row>
    <row r="38" spans="1:5" ht="89.25">
      <c r="A38" t="s">
        <v>59</v>
      </c>
      <c r="E38" s="39" t="s">
        <v>1793</v>
      </c>
    </row>
    <row r="39" spans="1:16" ht="12.75">
      <c r="A39" t="s">
        <v>50</v>
      </c>
      <c s="34" t="s">
        <v>85</v>
      </c>
      <c s="34" t="s">
        <v>1794</v>
      </c>
      <c s="35" t="s">
        <v>5</v>
      </c>
      <c s="6" t="s">
        <v>1795</v>
      </c>
      <c s="36" t="s">
        <v>65</v>
      </c>
      <c s="37">
        <v>1</v>
      </c>
      <c s="36">
        <v>0</v>
      </c>
      <c s="36">
        <f>ROUND(G39*H39,6)</f>
      </c>
      <c r="L39" s="38">
        <v>0</v>
      </c>
      <c s="32">
        <f>ROUND(ROUND(L39,2)*ROUND(G39,3),2)</f>
      </c>
      <c s="36" t="s">
        <v>55</v>
      </c>
      <c>
        <f>(M39*21)/100</f>
      </c>
      <c t="s">
        <v>28</v>
      </c>
    </row>
    <row r="40" spans="1:5" ht="12.75">
      <c r="A40" s="35" t="s">
        <v>56</v>
      </c>
      <c r="E40" s="39" t="s">
        <v>1795</v>
      </c>
    </row>
    <row r="41" spans="1:5" ht="12.75">
      <c r="A41" s="35" t="s">
        <v>58</v>
      </c>
      <c r="E41" s="40" t="s">
        <v>5</v>
      </c>
    </row>
    <row r="42" spans="1:5" ht="140.25">
      <c r="A42" t="s">
        <v>59</v>
      </c>
      <c r="E42" s="39" t="s">
        <v>1796</v>
      </c>
    </row>
    <row r="43" spans="1:16" ht="12.75">
      <c r="A43" t="s">
        <v>50</v>
      </c>
      <c s="34" t="s">
        <v>89</v>
      </c>
      <c s="34" t="s">
        <v>1797</v>
      </c>
      <c s="35" t="s">
        <v>5</v>
      </c>
      <c s="6" t="s">
        <v>1798</v>
      </c>
      <c s="36" t="s">
        <v>65</v>
      </c>
      <c s="37">
        <v>1</v>
      </c>
      <c s="36">
        <v>0</v>
      </c>
      <c s="36">
        <f>ROUND(G43*H43,6)</f>
      </c>
      <c r="L43" s="38">
        <v>0</v>
      </c>
      <c s="32">
        <f>ROUND(ROUND(L43,2)*ROUND(G43,3),2)</f>
      </c>
      <c s="36" t="s">
        <v>69</v>
      </c>
      <c>
        <f>(M43*21)/100</f>
      </c>
      <c t="s">
        <v>28</v>
      </c>
    </row>
    <row r="44" spans="1:5" ht="12.75">
      <c r="A44" s="35" t="s">
        <v>56</v>
      </c>
      <c r="E44" s="39" t="s">
        <v>1798</v>
      </c>
    </row>
    <row r="45" spans="1:5" ht="12.75">
      <c r="A45" s="35" t="s">
        <v>58</v>
      </c>
      <c r="E45" s="40" t="s">
        <v>5</v>
      </c>
    </row>
    <row r="46" spans="1:5" ht="89.25">
      <c r="A46" t="s">
        <v>59</v>
      </c>
      <c r="E46" s="39" t="s">
        <v>1799</v>
      </c>
    </row>
    <row r="47" spans="1:16" ht="12.75">
      <c r="A47" t="s">
        <v>50</v>
      </c>
      <c s="34" t="s">
        <v>93</v>
      </c>
      <c s="34" t="s">
        <v>122</v>
      </c>
      <c s="35" t="s">
        <v>5</v>
      </c>
      <c s="6" t="s">
        <v>123</v>
      </c>
      <c s="36" t="s">
        <v>65</v>
      </c>
      <c s="37">
        <v>1</v>
      </c>
      <c s="36">
        <v>0</v>
      </c>
      <c s="36">
        <f>ROUND(G47*H47,6)</f>
      </c>
      <c r="L47" s="38">
        <v>0</v>
      </c>
      <c s="32">
        <f>ROUND(ROUND(L47,2)*ROUND(G47,3),2)</f>
      </c>
      <c s="36" t="s">
        <v>55</v>
      </c>
      <c>
        <f>(M47*21)/100</f>
      </c>
      <c t="s">
        <v>28</v>
      </c>
    </row>
    <row r="48" spans="1:5" ht="12.75">
      <c r="A48" s="35" t="s">
        <v>56</v>
      </c>
      <c r="E48" s="39" t="s">
        <v>123</v>
      </c>
    </row>
    <row r="49" spans="1:5" ht="12.75">
      <c r="A49" s="35" t="s">
        <v>58</v>
      </c>
      <c r="E49" s="40" t="s">
        <v>5</v>
      </c>
    </row>
    <row r="50" spans="1:5" ht="153">
      <c r="A50" t="s">
        <v>59</v>
      </c>
      <c r="E50" s="39" t="s">
        <v>124</v>
      </c>
    </row>
    <row r="51" spans="1:16" ht="12.75">
      <c r="A51" t="s">
        <v>50</v>
      </c>
      <c s="34" t="s">
        <v>97</v>
      </c>
      <c s="34" t="s">
        <v>1800</v>
      </c>
      <c s="35" t="s">
        <v>5</v>
      </c>
      <c s="6" t="s">
        <v>1801</v>
      </c>
      <c s="36" t="s">
        <v>65</v>
      </c>
      <c s="37">
        <v>1</v>
      </c>
      <c s="36">
        <v>0</v>
      </c>
      <c s="36">
        <f>ROUND(G51*H51,6)</f>
      </c>
      <c r="L51" s="38">
        <v>0</v>
      </c>
      <c s="32">
        <f>ROUND(ROUND(L51,2)*ROUND(G51,3),2)</f>
      </c>
      <c s="36" t="s">
        <v>69</v>
      </c>
      <c>
        <f>(M51*21)/100</f>
      </c>
      <c t="s">
        <v>28</v>
      </c>
    </row>
    <row r="52" spans="1:5" ht="12.75">
      <c r="A52" s="35" t="s">
        <v>56</v>
      </c>
      <c r="E52" s="39" t="s">
        <v>1801</v>
      </c>
    </row>
    <row r="53" spans="1:5" ht="12.75">
      <c r="A53" s="35" t="s">
        <v>58</v>
      </c>
      <c r="E53" s="40" t="s">
        <v>5</v>
      </c>
    </row>
    <row r="54" spans="1:5" ht="89.25">
      <c r="A54" t="s">
        <v>59</v>
      </c>
      <c r="E54" s="39" t="s">
        <v>1802</v>
      </c>
    </row>
    <row r="55" spans="1:16" ht="12.75">
      <c r="A55" t="s">
        <v>50</v>
      </c>
      <c s="34" t="s">
        <v>101</v>
      </c>
      <c s="34" t="s">
        <v>1803</v>
      </c>
      <c s="35" t="s">
        <v>5</v>
      </c>
      <c s="6" t="s">
        <v>1804</v>
      </c>
      <c s="36" t="s">
        <v>65</v>
      </c>
      <c s="37">
        <v>1</v>
      </c>
      <c s="36">
        <v>0</v>
      </c>
      <c s="36">
        <f>ROUND(G55*H55,6)</f>
      </c>
      <c r="L55" s="38">
        <v>0</v>
      </c>
      <c s="32">
        <f>ROUND(ROUND(L55,2)*ROUND(G55,3),2)</f>
      </c>
      <c s="36" t="s">
        <v>69</v>
      </c>
      <c>
        <f>(M55*21)/100</f>
      </c>
      <c t="s">
        <v>28</v>
      </c>
    </row>
    <row r="56" spans="1:5" ht="12.75">
      <c r="A56" s="35" t="s">
        <v>56</v>
      </c>
      <c r="E56" s="39" t="s">
        <v>1804</v>
      </c>
    </row>
    <row r="57" spans="1:5" ht="12.75">
      <c r="A57" s="35" t="s">
        <v>58</v>
      </c>
      <c r="E57" s="40" t="s">
        <v>5</v>
      </c>
    </row>
    <row r="58" spans="1:5" ht="89.25">
      <c r="A58" t="s">
        <v>59</v>
      </c>
      <c r="E58" s="39" t="s">
        <v>1805</v>
      </c>
    </row>
    <row r="59" spans="1:16" ht="12.75">
      <c r="A59" t="s">
        <v>50</v>
      </c>
      <c s="34" t="s">
        <v>105</v>
      </c>
      <c s="34" t="s">
        <v>130</v>
      </c>
      <c s="35" t="s">
        <v>62</v>
      </c>
      <c s="6" t="s">
        <v>131</v>
      </c>
      <c s="36" t="s">
        <v>65</v>
      </c>
      <c s="37">
        <v>1</v>
      </c>
      <c s="36">
        <v>0</v>
      </c>
      <c s="36">
        <f>ROUND(G59*H59,6)</f>
      </c>
      <c r="L59" s="38">
        <v>0</v>
      </c>
      <c s="32">
        <f>ROUND(ROUND(L59,2)*ROUND(G59,3),2)</f>
      </c>
      <c s="36" t="s">
        <v>55</v>
      </c>
      <c>
        <f>(M59*21)/100</f>
      </c>
      <c t="s">
        <v>28</v>
      </c>
    </row>
    <row r="60" spans="1:5" ht="12.75">
      <c r="A60" s="35" t="s">
        <v>56</v>
      </c>
      <c r="E60" s="39" t="s">
        <v>131</v>
      </c>
    </row>
    <row r="61" spans="1:5" ht="12.75">
      <c r="A61" s="35" t="s">
        <v>58</v>
      </c>
      <c r="E61" s="40" t="s">
        <v>5</v>
      </c>
    </row>
    <row r="62" spans="1:5" ht="153">
      <c r="A62" t="s">
        <v>59</v>
      </c>
      <c r="E62" s="39" t="s">
        <v>132</v>
      </c>
    </row>
    <row r="63" spans="1:16" ht="12.75">
      <c r="A63" t="s">
        <v>50</v>
      </c>
      <c s="34" t="s">
        <v>109</v>
      </c>
      <c s="34" t="s">
        <v>1806</v>
      </c>
      <c s="35" t="s">
        <v>5</v>
      </c>
      <c s="6" t="s">
        <v>1807</v>
      </c>
      <c s="36" t="s">
        <v>65</v>
      </c>
      <c s="37">
        <v>2</v>
      </c>
      <c s="36">
        <v>0</v>
      </c>
      <c s="36">
        <f>ROUND(G63*H63,6)</f>
      </c>
      <c r="L63" s="38">
        <v>0</v>
      </c>
      <c s="32">
        <f>ROUND(ROUND(L63,2)*ROUND(G63,3),2)</f>
      </c>
      <c s="36" t="s">
        <v>69</v>
      </c>
      <c>
        <f>(M63*21)/100</f>
      </c>
      <c t="s">
        <v>28</v>
      </c>
    </row>
    <row r="64" spans="1:5" ht="12.75">
      <c r="A64" s="35" t="s">
        <v>56</v>
      </c>
      <c r="E64" s="39" t="s">
        <v>1807</v>
      </c>
    </row>
    <row r="65" spans="1:5" ht="12.75">
      <c r="A65" s="35" t="s">
        <v>58</v>
      </c>
      <c r="E65" s="40" t="s">
        <v>5</v>
      </c>
    </row>
    <row r="66" spans="1:5" ht="102">
      <c r="A66" t="s">
        <v>59</v>
      </c>
      <c r="E66" s="39" t="s">
        <v>1808</v>
      </c>
    </row>
    <row r="67" spans="1:16" ht="12.75">
      <c r="A67" t="s">
        <v>50</v>
      </c>
      <c s="34" t="s">
        <v>113</v>
      </c>
      <c s="34" t="s">
        <v>1809</v>
      </c>
      <c s="35" t="s">
        <v>5</v>
      </c>
      <c s="6" t="s">
        <v>1810</v>
      </c>
      <c s="36" t="s">
        <v>65</v>
      </c>
      <c s="37">
        <v>1</v>
      </c>
      <c s="36">
        <v>0</v>
      </c>
      <c s="36">
        <f>ROUND(G67*H67,6)</f>
      </c>
      <c r="L67" s="38">
        <v>0</v>
      </c>
      <c s="32">
        <f>ROUND(ROUND(L67,2)*ROUND(G67,3),2)</f>
      </c>
      <c s="36" t="s">
        <v>55</v>
      </c>
      <c>
        <f>(M67*21)/100</f>
      </c>
      <c t="s">
        <v>28</v>
      </c>
    </row>
    <row r="68" spans="1:5" ht="12.75">
      <c r="A68" s="35" t="s">
        <v>56</v>
      </c>
      <c r="E68" s="39" t="s">
        <v>1810</v>
      </c>
    </row>
    <row r="69" spans="1:5" ht="12.75">
      <c r="A69" s="35" t="s">
        <v>58</v>
      </c>
      <c r="E69" s="40" t="s">
        <v>5</v>
      </c>
    </row>
    <row r="70" spans="1:5" ht="153">
      <c r="A70" t="s">
        <v>59</v>
      </c>
      <c r="E70" s="39" t="s">
        <v>1811</v>
      </c>
    </row>
    <row r="71" spans="1:16" ht="12.75">
      <c r="A71" t="s">
        <v>50</v>
      </c>
      <c s="34" t="s">
        <v>117</v>
      </c>
      <c s="34" t="s">
        <v>1776</v>
      </c>
      <c s="35" t="s">
        <v>5</v>
      </c>
      <c s="6" t="s">
        <v>1777</v>
      </c>
      <c s="36" t="s">
        <v>65</v>
      </c>
      <c s="37">
        <v>1</v>
      </c>
      <c s="36">
        <v>0</v>
      </c>
      <c s="36">
        <f>ROUND(G71*H71,6)</f>
      </c>
      <c r="L71" s="38">
        <v>0</v>
      </c>
      <c s="32">
        <f>ROUND(ROUND(L71,2)*ROUND(G71,3),2)</f>
      </c>
      <c s="36" t="s">
        <v>55</v>
      </c>
      <c>
        <f>(M71*21)/100</f>
      </c>
      <c t="s">
        <v>28</v>
      </c>
    </row>
    <row r="72" spans="1:5" ht="12.75">
      <c r="A72" s="35" t="s">
        <v>56</v>
      </c>
      <c r="E72" s="39" t="s">
        <v>1777</v>
      </c>
    </row>
    <row r="73" spans="1:5" ht="12.75">
      <c r="A73" s="35" t="s">
        <v>58</v>
      </c>
      <c r="E73" s="40" t="s">
        <v>5</v>
      </c>
    </row>
    <row r="74" spans="1:5" ht="153">
      <c r="A74" t="s">
        <v>59</v>
      </c>
      <c r="E74" s="39" t="s">
        <v>1778</v>
      </c>
    </row>
    <row r="75" spans="1:16" ht="12.75">
      <c r="A75" t="s">
        <v>50</v>
      </c>
      <c s="34" t="s">
        <v>121</v>
      </c>
      <c s="34" t="s">
        <v>130</v>
      </c>
      <c s="35" t="s">
        <v>5</v>
      </c>
      <c s="6" t="s">
        <v>131</v>
      </c>
      <c s="36" t="s">
        <v>65</v>
      </c>
      <c s="37">
        <v>1</v>
      </c>
      <c s="36">
        <v>0</v>
      </c>
      <c s="36">
        <f>ROUND(G75*H75,6)</f>
      </c>
      <c r="L75" s="38">
        <v>0</v>
      </c>
      <c s="32">
        <f>ROUND(ROUND(L75,2)*ROUND(G75,3),2)</f>
      </c>
      <c s="36" t="s">
        <v>55</v>
      </c>
      <c>
        <f>(M75*21)/100</f>
      </c>
      <c t="s">
        <v>28</v>
      </c>
    </row>
    <row r="76" spans="1:5" ht="12.75">
      <c r="A76" s="35" t="s">
        <v>56</v>
      </c>
      <c r="E76" s="39" t="s">
        <v>131</v>
      </c>
    </row>
    <row r="77" spans="1:5" ht="12.75">
      <c r="A77" s="35" t="s">
        <v>58</v>
      </c>
      <c r="E77" s="40" t="s">
        <v>5</v>
      </c>
    </row>
    <row r="78" spans="1:5" ht="153">
      <c r="A78" t="s">
        <v>59</v>
      </c>
      <c r="E78" s="39" t="s">
        <v>132</v>
      </c>
    </row>
    <row r="79" spans="1:16" ht="12.75">
      <c r="A79" t="s">
        <v>50</v>
      </c>
      <c s="34" t="s">
        <v>125</v>
      </c>
      <c s="34" t="s">
        <v>1812</v>
      </c>
      <c s="35" t="s">
        <v>5</v>
      </c>
      <c s="6" t="s">
        <v>1813</v>
      </c>
      <c s="36" t="s">
        <v>65</v>
      </c>
      <c s="37">
        <v>2</v>
      </c>
      <c s="36">
        <v>0</v>
      </c>
      <c s="36">
        <f>ROUND(G79*H79,6)</f>
      </c>
      <c r="L79" s="38">
        <v>0</v>
      </c>
      <c s="32">
        <f>ROUND(ROUND(L79,2)*ROUND(G79,3),2)</f>
      </c>
      <c s="36" t="s">
        <v>55</v>
      </c>
      <c>
        <f>(M79*21)/100</f>
      </c>
      <c t="s">
        <v>28</v>
      </c>
    </row>
    <row r="80" spans="1:5" ht="12.75">
      <c r="A80" s="35" t="s">
        <v>56</v>
      </c>
      <c r="E80" s="39" t="s">
        <v>1813</v>
      </c>
    </row>
    <row r="81" spans="1:5" ht="12.75">
      <c r="A81" s="35" t="s">
        <v>58</v>
      </c>
      <c r="E81" s="40" t="s">
        <v>5</v>
      </c>
    </row>
    <row r="82" spans="1:5" ht="102">
      <c r="A82" t="s">
        <v>59</v>
      </c>
      <c r="E82" s="39" t="s">
        <v>1814</v>
      </c>
    </row>
    <row r="83" spans="1:16" ht="12.75">
      <c r="A83" t="s">
        <v>50</v>
      </c>
      <c s="34" t="s">
        <v>129</v>
      </c>
      <c s="34" t="s">
        <v>1782</v>
      </c>
      <c s="35" t="s">
        <v>62</v>
      </c>
      <c s="6" t="s">
        <v>1783</v>
      </c>
      <c s="36" t="s">
        <v>65</v>
      </c>
      <c s="37">
        <v>4</v>
      </c>
      <c s="36">
        <v>0</v>
      </c>
      <c s="36">
        <f>ROUND(G83*H83,6)</f>
      </c>
      <c r="L83" s="38">
        <v>0</v>
      </c>
      <c s="32">
        <f>ROUND(ROUND(L83,2)*ROUND(G83,3),2)</f>
      </c>
      <c s="36" t="s">
        <v>55</v>
      </c>
      <c>
        <f>(M83*21)/100</f>
      </c>
      <c t="s">
        <v>28</v>
      </c>
    </row>
    <row r="84" spans="1:5" ht="12.75">
      <c r="A84" s="35" t="s">
        <v>56</v>
      </c>
      <c r="E84" s="39" t="s">
        <v>1783</v>
      </c>
    </row>
    <row r="85" spans="1:5" ht="12.75">
      <c r="A85" s="35" t="s">
        <v>58</v>
      </c>
      <c r="E85" s="40" t="s">
        <v>5</v>
      </c>
    </row>
    <row r="86" spans="1:5" ht="140.25">
      <c r="A86" t="s">
        <v>59</v>
      </c>
      <c r="E86" s="39" t="s">
        <v>1784</v>
      </c>
    </row>
    <row r="87" spans="1:16" ht="12.75">
      <c r="A87" t="s">
        <v>50</v>
      </c>
      <c s="34" t="s">
        <v>133</v>
      </c>
      <c s="34" t="s">
        <v>67</v>
      </c>
      <c s="35" t="s">
        <v>5</v>
      </c>
      <c s="6" t="s">
        <v>1815</v>
      </c>
      <c s="36" t="s">
        <v>65</v>
      </c>
      <c s="37">
        <v>1</v>
      </c>
      <c s="36">
        <v>0</v>
      </c>
      <c s="36">
        <f>ROUND(G87*H87,6)</f>
      </c>
      <c r="L87" s="38">
        <v>0</v>
      </c>
      <c s="32">
        <f>ROUND(ROUND(L87,2)*ROUND(G87,3),2)</f>
      </c>
      <c s="36" t="s">
        <v>69</v>
      </c>
      <c>
        <f>(M87*21)/100</f>
      </c>
      <c t="s">
        <v>28</v>
      </c>
    </row>
    <row r="88" spans="1:5" ht="12.75">
      <c r="A88" s="35" t="s">
        <v>56</v>
      </c>
      <c r="E88" s="39" t="s">
        <v>1815</v>
      </c>
    </row>
    <row r="89" spans="1:5" ht="12.75">
      <c r="A89" s="35" t="s">
        <v>58</v>
      </c>
      <c r="E89" s="40" t="s">
        <v>5</v>
      </c>
    </row>
    <row r="90" spans="1:5" ht="102">
      <c r="A90" t="s">
        <v>59</v>
      </c>
      <c r="E90" s="39" t="s">
        <v>1816</v>
      </c>
    </row>
    <row r="91" spans="1:16" ht="12.75">
      <c r="A91" t="s">
        <v>50</v>
      </c>
      <c s="34" t="s">
        <v>139</v>
      </c>
      <c s="34" t="s">
        <v>1788</v>
      </c>
      <c s="35" t="s">
        <v>62</v>
      </c>
      <c s="6" t="s">
        <v>1789</v>
      </c>
      <c s="36" t="s">
        <v>65</v>
      </c>
      <c s="37">
        <v>3</v>
      </c>
      <c s="36">
        <v>0</v>
      </c>
      <c s="36">
        <f>ROUND(G91*H91,6)</f>
      </c>
      <c r="L91" s="38">
        <v>0</v>
      </c>
      <c s="32">
        <f>ROUND(ROUND(L91,2)*ROUND(G91,3),2)</f>
      </c>
      <c s="36" t="s">
        <v>69</v>
      </c>
      <c>
        <f>(M91*21)/100</f>
      </c>
      <c t="s">
        <v>28</v>
      </c>
    </row>
    <row r="92" spans="1:5" ht="12.75">
      <c r="A92" s="35" t="s">
        <v>56</v>
      </c>
      <c r="E92" s="39" t="s">
        <v>1789</v>
      </c>
    </row>
    <row r="93" spans="1:5" ht="12.75">
      <c r="A93" s="35" t="s">
        <v>58</v>
      </c>
      <c r="E93" s="40" t="s">
        <v>5</v>
      </c>
    </row>
    <row r="94" spans="1:5" ht="89.25">
      <c r="A94" t="s">
        <v>59</v>
      </c>
      <c r="E94" s="39" t="s">
        <v>1790</v>
      </c>
    </row>
    <row r="95" spans="1:16" ht="12.75">
      <c r="A95" t="s">
        <v>50</v>
      </c>
      <c s="34" t="s">
        <v>1191</v>
      </c>
      <c s="34" t="s">
        <v>1817</v>
      </c>
      <c s="35" t="s">
        <v>5</v>
      </c>
      <c s="6" t="s">
        <v>1818</v>
      </c>
      <c s="36" t="s">
        <v>251</v>
      </c>
      <c s="37">
        <v>2</v>
      </c>
      <c s="36">
        <v>0</v>
      </c>
      <c s="36">
        <f>ROUND(G95*H95,6)</f>
      </c>
      <c r="L95" s="38">
        <v>0</v>
      </c>
      <c s="32">
        <f>ROUND(ROUND(L95,2)*ROUND(G95,3),2)</f>
      </c>
      <c s="36" t="s">
        <v>69</v>
      </c>
      <c>
        <f>(M95*21)/100</f>
      </c>
      <c t="s">
        <v>28</v>
      </c>
    </row>
    <row r="96" spans="1:5" ht="12.75">
      <c r="A96" s="35" t="s">
        <v>56</v>
      </c>
      <c r="E96" s="39" t="s">
        <v>1818</v>
      </c>
    </row>
    <row r="97" spans="1:5" ht="12.75">
      <c r="A97" s="35" t="s">
        <v>58</v>
      </c>
      <c r="E97" s="40" t="s">
        <v>5</v>
      </c>
    </row>
    <row r="98" spans="1:5" ht="89.25">
      <c r="A98" t="s">
        <v>59</v>
      </c>
      <c r="E98" s="39" t="s">
        <v>1819</v>
      </c>
    </row>
    <row r="99" spans="1:16" ht="12.75">
      <c r="A99" t="s">
        <v>50</v>
      </c>
      <c s="34" t="s">
        <v>1192</v>
      </c>
      <c s="34" t="s">
        <v>1820</v>
      </c>
      <c s="35" t="s">
        <v>5</v>
      </c>
      <c s="6" t="s">
        <v>1821</v>
      </c>
      <c s="36" t="s">
        <v>251</v>
      </c>
      <c s="37">
        <v>2</v>
      </c>
      <c s="36">
        <v>0</v>
      </c>
      <c s="36">
        <f>ROUND(G99*H99,6)</f>
      </c>
      <c r="L99" s="38">
        <v>0</v>
      </c>
      <c s="32">
        <f>ROUND(ROUND(L99,2)*ROUND(G99,3),2)</f>
      </c>
      <c s="36" t="s">
        <v>69</v>
      </c>
      <c>
        <f>(M99*21)/100</f>
      </c>
      <c t="s">
        <v>28</v>
      </c>
    </row>
    <row r="100" spans="1:5" ht="12.75">
      <c r="A100" s="35" t="s">
        <v>56</v>
      </c>
      <c r="E100" s="39" t="s">
        <v>1821</v>
      </c>
    </row>
    <row r="101" spans="1:5" ht="12.75">
      <c r="A101" s="35" t="s">
        <v>58</v>
      </c>
      <c r="E101" s="40" t="s">
        <v>5</v>
      </c>
    </row>
    <row r="102" spans="1:5" ht="102">
      <c r="A102" t="s">
        <v>59</v>
      </c>
      <c r="E102" s="39" t="s">
        <v>1822</v>
      </c>
    </row>
    <row r="103" spans="1:13" ht="12.75">
      <c r="A103" t="s">
        <v>47</v>
      </c>
      <c r="C103" s="31" t="s">
        <v>1823</v>
      </c>
      <c r="E103" s="33" t="s">
        <v>1824</v>
      </c>
      <c r="J103" s="32">
        <f>0</f>
      </c>
      <c s="32">
        <f>0</f>
      </c>
      <c s="32">
        <f>0+L104+L108+L112+L116+L120+L124</f>
      </c>
      <c s="32">
        <f>0+M104+M108+M112+M116+M120+M124</f>
      </c>
    </row>
    <row r="104" spans="1:16" ht="12.75">
      <c r="A104" t="s">
        <v>50</v>
      </c>
      <c s="34" t="s">
        <v>606</v>
      </c>
      <c s="34" t="s">
        <v>1825</v>
      </c>
      <c s="35" t="s">
        <v>5</v>
      </c>
      <c s="6" t="s">
        <v>1826</v>
      </c>
      <c s="36" t="s">
        <v>65</v>
      </c>
      <c s="37">
        <v>150</v>
      </c>
      <c s="36">
        <v>0</v>
      </c>
      <c s="36">
        <f>ROUND(G104*H104,6)</f>
      </c>
      <c r="L104" s="38">
        <v>0</v>
      </c>
      <c s="32">
        <f>ROUND(ROUND(L104,2)*ROUND(G104,3),2)</f>
      </c>
      <c s="36" t="s">
        <v>55</v>
      </c>
      <c>
        <f>(M104*21)/100</f>
      </c>
      <c t="s">
        <v>28</v>
      </c>
    </row>
    <row r="105" spans="1:5" ht="12.75">
      <c r="A105" s="35" t="s">
        <v>56</v>
      </c>
      <c r="E105" s="39" t="s">
        <v>1826</v>
      </c>
    </row>
    <row r="106" spans="1:5" ht="12.75">
      <c r="A106" s="35" t="s">
        <v>58</v>
      </c>
      <c r="E106" s="40" t="s">
        <v>5</v>
      </c>
    </row>
    <row r="107" spans="1:5" ht="153">
      <c r="A107" t="s">
        <v>59</v>
      </c>
      <c r="E107" s="39" t="s">
        <v>1827</v>
      </c>
    </row>
    <row r="108" spans="1:16" ht="12.75">
      <c r="A108" t="s">
        <v>50</v>
      </c>
      <c s="34" t="s">
        <v>423</v>
      </c>
      <c s="34" t="s">
        <v>1828</v>
      </c>
      <c s="35" t="s">
        <v>5</v>
      </c>
      <c s="6" t="s">
        <v>1826</v>
      </c>
      <c s="36" t="s">
        <v>65</v>
      </c>
      <c s="37">
        <v>50</v>
      </c>
      <c s="36">
        <v>0</v>
      </c>
      <c s="36">
        <f>ROUND(G108*H108,6)</f>
      </c>
      <c r="L108" s="38">
        <v>0</v>
      </c>
      <c s="32">
        <f>ROUND(ROUND(L108,2)*ROUND(G108,3),2)</f>
      </c>
      <c s="36" t="s">
        <v>55</v>
      </c>
      <c>
        <f>(M108*21)/100</f>
      </c>
      <c t="s">
        <v>28</v>
      </c>
    </row>
    <row r="109" spans="1:5" ht="12.75">
      <c r="A109" s="35" t="s">
        <v>56</v>
      </c>
      <c r="E109" s="39" t="s">
        <v>1826</v>
      </c>
    </row>
    <row r="110" spans="1:5" ht="12.75">
      <c r="A110" s="35" t="s">
        <v>58</v>
      </c>
      <c r="E110" s="40" t="s">
        <v>5</v>
      </c>
    </row>
    <row r="111" spans="1:5" ht="153">
      <c r="A111" t="s">
        <v>59</v>
      </c>
      <c r="E111" s="39" t="s">
        <v>1829</v>
      </c>
    </row>
    <row r="112" spans="1:16" ht="12.75">
      <c r="A112" t="s">
        <v>50</v>
      </c>
      <c s="34" t="s">
        <v>654</v>
      </c>
      <c s="34" t="s">
        <v>1830</v>
      </c>
      <c s="35" t="s">
        <v>5</v>
      </c>
      <c s="6" t="s">
        <v>1831</v>
      </c>
      <c s="36" t="s">
        <v>65</v>
      </c>
      <c s="37">
        <v>20</v>
      </c>
      <c s="36">
        <v>0</v>
      </c>
      <c s="36">
        <f>ROUND(G112*H112,6)</f>
      </c>
      <c r="L112" s="38">
        <v>0</v>
      </c>
      <c s="32">
        <f>ROUND(ROUND(L112,2)*ROUND(G112,3),2)</f>
      </c>
      <c s="36" t="s">
        <v>55</v>
      </c>
      <c>
        <f>(M112*21)/100</f>
      </c>
      <c t="s">
        <v>28</v>
      </c>
    </row>
    <row r="113" spans="1:5" ht="12.75">
      <c r="A113" s="35" t="s">
        <v>56</v>
      </c>
      <c r="E113" s="39" t="s">
        <v>1831</v>
      </c>
    </row>
    <row r="114" spans="1:5" ht="12.75">
      <c r="A114" s="35" t="s">
        <v>58</v>
      </c>
      <c r="E114" s="40" t="s">
        <v>5</v>
      </c>
    </row>
    <row r="115" spans="1:5" ht="153">
      <c r="A115" t="s">
        <v>59</v>
      </c>
      <c r="E115" s="39" t="s">
        <v>1832</v>
      </c>
    </row>
    <row r="116" spans="1:16" ht="12.75">
      <c r="A116" t="s">
        <v>50</v>
      </c>
      <c s="34" t="s">
        <v>655</v>
      </c>
      <c s="34" t="s">
        <v>1833</v>
      </c>
      <c s="35" t="s">
        <v>5</v>
      </c>
      <c s="6" t="s">
        <v>1834</v>
      </c>
      <c s="36" t="s">
        <v>65</v>
      </c>
      <c s="37">
        <v>220</v>
      </c>
      <c s="36">
        <v>0</v>
      </c>
      <c s="36">
        <f>ROUND(G116*H116,6)</f>
      </c>
      <c r="L116" s="38">
        <v>0</v>
      </c>
      <c s="32">
        <f>ROUND(ROUND(L116,2)*ROUND(G116,3),2)</f>
      </c>
      <c s="36" t="s">
        <v>55</v>
      </c>
      <c>
        <f>(M116*21)/100</f>
      </c>
      <c t="s">
        <v>28</v>
      </c>
    </row>
    <row r="117" spans="1:5" ht="12.75">
      <c r="A117" s="35" t="s">
        <v>56</v>
      </c>
      <c r="E117" s="39" t="s">
        <v>1834</v>
      </c>
    </row>
    <row r="118" spans="1:5" ht="12.75">
      <c r="A118" s="35" t="s">
        <v>58</v>
      </c>
      <c r="E118" s="40" t="s">
        <v>5</v>
      </c>
    </row>
    <row r="119" spans="1:5" ht="153">
      <c r="A119" t="s">
        <v>59</v>
      </c>
      <c r="E119" s="39" t="s">
        <v>1835</v>
      </c>
    </row>
    <row r="120" spans="1:16" ht="12.75">
      <c r="A120" t="s">
        <v>50</v>
      </c>
      <c s="34" t="s">
        <v>1085</v>
      </c>
      <c s="34" t="s">
        <v>1836</v>
      </c>
      <c s="35" t="s">
        <v>5</v>
      </c>
      <c s="6" t="s">
        <v>1810</v>
      </c>
      <c s="36" t="s">
        <v>65</v>
      </c>
      <c s="37">
        <v>12</v>
      </c>
      <c s="36">
        <v>0</v>
      </c>
      <c s="36">
        <f>ROUND(G120*H120,6)</f>
      </c>
      <c r="L120" s="38">
        <v>0</v>
      </c>
      <c s="32">
        <f>ROUND(ROUND(L120,2)*ROUND(G120,3),2)</f>
      </c>
      <c s="36" t="s">
        <v>55</v>
      </c>
      <c>
        <f>(M120*21)/100</f>
      </c>
      <c t="s">
        <v>28</v>
      </c>
    </row>
    <row r="121" spans="1:5" ht="12.75">
      <c r="A121" s="35" t="s">
        <v>56</v>
      </c>
      <c r="E121" s="39" t="s">
        <v>1810</v>
      </c>
    </row>
    <row r="122" spans="1:5" ht="12.75">
      <c r="A122" s="35" t="s">
        <v>58</v>
      </c>
      <c r="E122" s="40" t="s">
        <v>5</v>
      </c>
    </row>
    <row r="123" spans="1:5" ht="153">
      <c r="A123" t="s">
        <v>59</v>
      </c>
      <c r="E123" s="39" t="s">
        <v>1837</v>
      </c>
    </row>
    <row r="124" spans="1:16" ht="12.75">
      <c r="A124" t="s">
        <v>50</v>
      </c>
      <c s="34" t="s">
        <v>1086</v>
      </c>
      <c s="34" t="s">
        <v>1838</v>
      </c>
      <c s="35" t="s">
        <v>5</v>
      </c>
      <c s="6" t="s">
        <v>1839</v>
      </c>
      <c s="36" t="s">
        <v>209</v>
      </c>
      <c s="37">
        <v>1000</v>
      </c>
      <c s="36">
        <v>0</v>
      </c>
      <c s="36">
        <f>ROUND(G124*H124,6)</f>
      </c>
      <c r="L124" s="38">
        <v>0</v>
      </c>
      <c s="32">
        <f>ROUND(ROUND(L124,2)*ROUND(G124,3),2)</f>
      </c>
      <c s="36" t="s">
        <v>69</v>
      </c>
      <c>
        <f>(M124*21)/100</f>
      </c>
      <c t="s">
        <v>28</v>
      </c>
    </row>
    <row r="125" spans="1:5" ht="12.75">
      <c r="A125" s="35" t="s">
        <v>56</v>
      </c>
      <c r="E125" s="39" t="s">
        <v>1839</v>
      </c>
    </row>
    <row r="126" spans="1:5" ht="12.75">
      <c r="A126" s="35" t="s">
        <v>58</v>
      </c>
      <c r="E126" s="40" t="s">
        <v>5</v>
      </c>
    </row>
    <row r="127" spans="1:5" ht="89.25">
      <c r="A127" t="s">
        <v>59</v>
      </c>
      <c r="E127" s="39" t="s">
        <v>1840</v>
      </c>
    </row>
    <row r="128" spans="1:13" ht="12.75">
      <c r="A128" t="s">
        <v>47</v>
      </c>
      <c r="C128" s="31" t="s">
        <v>1841</v>
      </c>
      <c r="E128" s="33" t="s">
        <v>1842</v>
      </c>
      <c r="J128" s="32">
        <f>0</f>
      </c>
      <c s="32">
        <f>0</f>
      </c>
      <c s="32">
        <f>0+L129+L133+L137+L141+L145+L149+L153+L157</f>
      </c>
      <c s="32">
        <f>0+M129+M133+M137+M141+M145+M149+M153+M157</f>
      </c>
    </row>
    <row r="129" spans="1:16" ht="12.75">
      <c r="A129" t="s">
        <v>50</v>
      </c>
      <c s="34" t="s">
        <v>1090</v>
      </c>
      <c s="34" t="s">
        <v>224</v>
      </c>
      <c s="35" t="s">
        <v>5</v>
      </c>
      <c s="6" t="s">
        <v>225</v>
      </c>
      <c s="36" t="s">
        <v>209</v>
      </c>
      <c s="37">
        <v>200</v>
      </c>
      <c s="36">
        <v>0</v>
      </c>
      <c s="36">
        <f>ROUND(G129*H129,6)</f>
      </c>
      <c r="L129" s="38">
        <v>0</v>
      </c>
      <c s="32">
        <f>ROUND(ROUND(L129,2)*ROUND(G129,3),2)</f>
      </c>
      <c s="36" t="s">
        <v>55</v>
      </c>
      <c>
        <f>(M129*21)/100</f>
      </c>
      <c t="s">
        <v>28</v>
      </c>
    </row>
    <row r="130" spans="1:5" ht="12.75">
      <c r="A130" s="35" t="s">
        <v>56</v>
      </c>
      <c r="E130" s="39" t="s">
        <v>225</v>
      </c>
    </row>
    <row r="131" spans="1:5" ht="12.75">
      <c r="A131" s="35" t="s">
        <v>58</v>
      </c>
      <c r="E131" s="40" t="s">
        <v>5</v>
      </c>
    </row>
    <row r="132" spans="1:5" ht="153">
      <c r="A132" t="s">
        <v>59</v>
      </c>
      <c r="E132" s="39" t="s">
        <v>226</v>
      </c>
    </row>
    <row r="133" spans="1:16" ht="38.25">
      <c r="A133" t="s">
        <v>50</v>
      </c>
      <c s="34" t="s">
        <v>1093</v>
      </c>
      <c s="34" t="s">
        <v>1843</v>
      </c>
      <c s="35" t="s">
        <v>5</v>
      </c>
      <c s="6" t="s">
        <v>1633</v>
      </c>
      <c s="36" t="s">
        <v>209</v>
      </c>
      <c s="37">
        <v>200</v>
      </c>
      <c s="36">
        <v>0</v>
      </c>
      <c s="36">
        <f>ROUND(G133*H133,6)</f>
      </c>
      <c r="L133" s="38">
        <v>0</v>
      </c>
      <c s="32">
        <f>ROUND(ROUND(L133,2)*ROUND(G133,3),2)</f>
      </c>
      <c s="36" t="s">
        <v>55</v>
      </c>
      <c>
        <f>(M133*21)/100</f>
      </c>
      <c t="s">
        <v>28</v>
      </c>
    </row>
    <row r="134" spans="1:5" ht="38.25">
      <c r="A134" s="35" t="s">
        <v>56</v>
      </c>
      <c r="E134" s="39" t="s">
        <v>1844</v>
      </c>
    </row>
    <row r="135" spans="1:5" ht="12.75">
      <c r="A135" s="35" t="s">
        <v>58</v>
      </c>
      <c r="E135" s="40" t="s">
        <v>5</v>
      </c>
    </row>
    <row r="136" spans="1:5" ht="229.5">
      <c r="A136" t="s">
        <v>59</v>
      </c>
      <c r="E136" s="39" t="s">
        <v>1845</v>
      </c>
    </row>
    <row r="137" spans="1:16" ht="12.75">
      <c r="A137" t="s">
        <v>50</v>
      </c>
      <c s="34" t="s">
        <v>1097</v>
      </c>
      <c s="34" t="s">
        <v>324</v>
      </c>
      <c s="35" t="s">
        <v>5</v>
      </c>
      <c s="6" t="s">
        <v>325</v>
      </c>
      <c s="36" t="s">
        <v>65</v>
      </c>
      <c s="37">
        <v>200</v>
      </c>
      <c s="36">
        <v>0</v>
      </c>
      <c s="36">
        <f>ROUND(G137*H137,6)</f>
      </c>
      <c r="L137" s="38">
        <v>0</v>
      </c>
      <c s="32">
        <f>ROUND(ROUND(L137,2)*ROUND(G137,3),2)</f>
      </c>
      <c s="36" t="s">
        <v>55</v>
      </c>
      <c>
        <f>(M137*21)/100</f>
      </c>
      <c t="s">
        <v>28</v>
      </c>
    </row>
    <row r="138" spans="1:5" ht="12.75">
      <c r="A138" s="35" t="s">
        <v>56</v>
      </c>
      <c r="E138" s="39" t="s">
        <v>325</v>
      </c>
    </row>
    <row r="139" spans="1:5" ht="12.75">
      <c r="A139" s="35" t="s">
        <v>58</v>
      </c>
      <c r="E139" s="40" t="s">
        <v>5</v>
      </c>
    </row>
    <row r="140" spans="1:5" ht="153">
      <c r="A140" t="s">
        <v>59</v>
      </c>
      <c r="E140" s="39" t="s">
        <v>326</v>
      </c>
    </row>
    <row r="141" spans="1:16" ht="12.75">
      <c r="A141" t="s">
        <v>50</v>
      </c>
      <c s="34" t="s">
        <v>1101</v>
      </c>
      <c s="34" t="s">
        <v>1846</v>
      </c>
      <c s="35" t="s">
        <v>5</v>
      </c>
      <c s="6" t="s">
        <v>1847</v>
      </c>
      <c s="36" t="s">
        <v>251</v>
      </c>
      <c s="37">
        <v>200</v>
      </c>
      <c s="36">
        <v>0</v>
      </c>
      <c s="36">
        <f>ROUND(G141*H141,6)</f>
      </c>
      <c r="L141" s="38">
        <v>0</v>
      </c>
      <c s="32">
        <f>ROUND(ROUND(L141,2)*ROUND(G141,3),2)</f>
      </c>
      <c s="36" t="s">
        <v>69</v>
      </c>
      <c>
        <f>(M141*21)/100</f>
      </c>
      <c t="s">
        <v>28</v>
      </c>
    </row>
    <row r="142" spans="1:5" ht="12.75">
      <c r="A142" s="35" t="s">
        <v>56</v>
      </c>
      <c r="E142" s="39" t="s">
        <v>1847</v>
      </c>
    </row>
    <row r="143" spans="1:5" ht="12.75">
      <c r="A143" s="35" t="s">
        <v>58</v>
      </c>
      <c r="E143" s="40" t="s">
        <v>5</v>
      </c>
    </row>
    <row r="144" spans="1:5" ht="89.25">
      <c r="A144" t="s">
        <v>59</v>
      </c>
      <c r="E144" s="39" t="s">
        <v>1848</v>
      </c>
    </row>
    <row r="145" spans="1:16" ht="25.5">
      <c r="A145" t="s">
        <v>50</v>
      </c>
      <c s="34" t="s">
        <v>1102</v>
      </c>
      <c s="34" t="s">
        <v>1849</v>
      </c>
      <c s="35" t="s">
        <v>5</v>
      </c>
      <c s="6" t="s">
        <v>1850</v>
      </c>
      <c s="36" t="s">
        <v>65</v>
      </c>
      <c s="37">
        <v>2</v>
      </c>
      <c s="36">
        <v>0</v>
      </c>
      <c s="36">
        <f>ROUND(G145*H145,6)</f>
      </c>
      <c r="L145" s="38">
        <v>0</v>
      </c>
      <c s="32">
        <f>ROUND(ROUND(L145,2)*ROUND(G145,3),2)</f>
      </c>
      <c s="36" t="s">
        <v>55</v>
      </c>
      <c>
        <f>(M145*21)/100</f>
      </c>
      <c t="s">
        <v>28</v>
      </c>
    </row>
    <row r="146" spans="1:5" ht="25.5">
      <c r="A146" s="35" t="s">
        <v>56</v>
      </c>
      <c r="E146" s="39" t="s">
        <v>1850</v>
      </c>
    </row>
    <row r="147" spans="1:5" ht="12.75">
      <c r="A147" s="35" t="s">
        <v>58</v>
      </c>
      <c r="E147" s="40" t="s">
        <v>5</v>
      </c>
    </row>
    <row r="148" spans="1:5" ht="204">
      <c r="A148" t="s">
        <v>59</v>
      </c>
      <c r="E148" s="39" t="s">
        <v>1851</v>
      </c>
    </row>
    <row r="149" spans="1:16" ht="12.75">
      <c r="A149" t="s">
        <v>50</v>
      </c>
      <c s="34" t="s">
        <v>1105</v>
      </c>
      <c s="34" t="s">
        <v>114</v>
      </c>
      <c s="35" t="s">
        <v>5</v>
      </c>
      <c s="6" t="s">
        <v>1852</v>
      </c>
      <c s="36" t="s">
        <v>65</v>
      </c>
      <c s="37">
        <v>2</v>
      </c>
      <c s="36">
        <v>0</v>
      </c>
      <c s="36">
        <f>ROUND(G149*H149,6)</f>
      </c>
      <c r="L149" s="38">
        <v>0</v>
      </c>
      <c s="32">
        <f>ROUND(ROUND(L149,2)*ROUND(G149,3),2)</f>
      </c>
      <c s="36" t="s">
        <v>69</v>
      </c>
      <c>
        <f>(M149*21)/100</f>
      </c>
      <c t="s">
        <v>28</v>
      </c>
    </row>
    <row r="150" spans="1:5" ht="12.75">
      <c r="A150" s="35" t="s">
        <v>56</v>
      </c>
      <c r="E150" s="39" t="s">
        <v>1852</v>
      </c>
    </row>
    <row r="151" spans="1:5" ht="12.75">
      <c r="A151" s="35" t="s">
        <v>58</v>
      </c>
      <c r="E151" s="40" t="s">
        <v>5</v>
      </c>
    </row>
    <row r="152" spans="1:5" ht="89.25">
      <c r="A152" t="s">
        <v>59</v>
      </c>
      <c r="E152" s="39" t="s">
        <v>1853</v>
      </c>
    </row>
    <row r="153" spans="1:16" ht="25.5">
      <c r="A153" t="s">
        <v>50</v>
      </c>
      <c s="34" t="s">
        <v>1109</v>
      </c>
      <c s="34" t="s">
        <v>350</v>
      </c>
      <c s="35" t="s">
        <v>5</v>
      </c>
      <c s="6" t="s">
        <v>351</v>
      </c>
      <c s="36" t="s">
        <v>65</v>
      </c>
      <c s="37">
        <v>5</v>
      </c>
      <c s="36">
        <v>0</v>
      </c>
      <c s="36">
        <f>ROUND(G153*H153,6)</f>
      </c>
      <c r="L153" s="38">
        <v>0</v>
      </c>
      <c s="32">
        <f>ROUND(ROUND(L153,2)*ROUND(G153,3),2)</f>
      </c>
      <c s="36" t="s">
        <v>55</v>
      </c>
      <c>
        <f>(M153*21)/100</f>
      </c>
      <c t="s">
        <v>28</v>
      </c>
    </row>
    <row r="154" spans="1:5" ht="25.5">
      <c r="A154" s="35" t="s">
        <v>56</v>
      </c>
      <c r="E154" s="39" t="s">
        <v>351</v>
      </c>
    </row>
    <row r="155" spans="1:5" ht="12.75">
      <c r="A155" s="35" t="s">
        <v>58</v>
      </c>
      <c r="E155" s="40" t="s">
        <v>5</v>
      </c>
    </row>
    <row r="156" spans="1:5" ht="216.75">
      <c r="A156" t="s">
        <v>59</v>
      </c>
      <c r="E156" s="39" t="s">
        <v>352</v>
      </c>
    </row>
    <row r="157" spans="1:16" ht="12.75">
      <c r="A157" t="s">
        <v>50</v>
      </c>
      <c s="34" t="s">
        <v>1110</v>
      </c>
      <c s="34" t="s">
        <v>354</v>
      </c>
      <c s="35" t="s">
        <v>5</v>
      </c>
      <c s="6" t="s">
        <v>355</v>
      </c>
      <c s="36" t="s">
        <v>246</v>
      </c>
      <c s="37">
        <v>5</v>
      </c>
      <c s="36">
        <v>0</v>
      </c>
      <c s="36">
        <f>ROUND(G157*H157,6)</f>
      </c>
      <c r="L157" s="38">
        <v>0</v>
      </c>
      <c s="32">
        <f>ROUND(ROUND(L157,2)*ROUND(G157,3),2)</f>
      </c>
      <c s="36" t="s">
        <v>69</v>
      </c>
      <c>
        <f>(M157*21)/100</f>
      </c>
      <c t="s">
        <v>28</v>
      </c>
    </row>
    <row r="158" spans="1:5" ht="12.75">
      <c r="A158" s="35" t="s">
        <v>56</v>
      </c>
      <c r="E158" s="39" t="s">
        <v>355</v>
      </c>
    </row>
    <row r="159" spans="1:5" ht="12.75">
      <c r="A159" s="35" t="s">
        <v>58</v>
      </c>
      <c r="E159" s="40" t="s">
        <v>5</v>
      </c>
    </row>
    <row r="160" spans="1:5" ht="89.25">
      <c r="A160" t="s">
        <v>59</v>
      </c>
      <c r="E160" s="39" t="s">
        <v>356</v>
      </c>
    </row>
    <row r="161" spans="1:13" ht="12.75">
      <c r="A161" t="s">
        <v>47</v>
      </c>
      <c r="C161" s="31" t="s">
        <v>1854</v>
      </c>
      <c r="E161" s="33" t="s">
        <v>348</v>
      </c>
      <c r="J161" s="32">
        <f>0</f>
      </c>
      <c s="32">
        <f>0</f>
      </c>
      <c s="32">
        <f>0+L162+L166+L170+L174+L178+L182+L186+L190+L194+L198+L202+L206+L210+L214+L218+L222+L226+L230+L234</f>
      </c>
      <c s="32">
        <f>0+M162+M166+M170+M174+M178+M182+M186+M190+M194+M198+M202+M206+M210+M214+M218+M222+M226+M230+M234</f>
      </c>
    </row>
    <row r="162" spans="1:16" ht="25.5">
      <c r="A162" t="s">
        <v>50</v>
      </c>
      <c s="34" t="s">
        <v>1113</v>
      </c>
      <c s="34" t="s">
        <v>350</v>
      </c>
      <c s="35" t="s">
        <v>5</v>
      </c>
      <c s="6" t="s">
        <v>351</v>
      </c>
      <c s="36" t="s">
        <v>65</v>
      </c>
      <c s="37">
        <v>70</v>
      </c>
      <c s="36">
        <v>0</v>
      </c>
      <c s="36">
        <f>ROUND(G162*H162,6)</f>
      </c>
      <c r="L162" s="38">
        <v>0</v>
      </c>
      <c s="32">
        <f>ROUND(ROUND(L162,2)*ROUND(G162,3),2)</f>
      </c>
      <c s="36" t="s">
        <v>55</v>
      </c>
      <c>
        <f>(M162*21)/100</f>
      </c>
      <c t="s">
        <v>28</v>
      </c>
    </row>
    <row r="163" spans="1:5" ht="25.5">
      <c r="A163" s="35" t="s">
        <v>56</v>
      </c>
      <c r="E163" s="39" t="s">
        <v>351</v>
      </c>
    </row>
    <row r="164" spans="1:5" ht="12.75">
      <c r="A164" s="35" t="s">
        <v>58</v>
      </c>
      <c r="E164" s="40" t="s">
        <v>5</v>
      </c>
    </row>
    <row r="165" spans="1:5" ht="216.75">
      <c r="A165" t="s">
        <v>59</v>
      </c>
      <c r="E165" s="39" t="s">
        <v>352</v>
      </c>
    </row>
    <row r="166" spans="1:16" ht="12.75">
      <c r="A166" t="s">
        <v>50</v>
      </c>
      <c s="34" t="s">
        <v>1115</v>
      </c>
      <c s="34" t="s">
        <v>354</v>
      </c>
      <c s="35" t="s">
        <v>5</v>
      </c>
      <c s="6" t="s">
        <v>355</v>
      </c>
      <c s="36" t="s">
        <v>246</v>
      </c>
      <c s="37">
        <v>70</v>
      </c>
      <c s="36">
        <v>0</v>
      </c>
      <c s="36">
        <f>ROUND(G166*H166,6)</f>
      </c>
      <c r="L166" s="38">
        <v>0</v>
      </c>
      <c s="32">
        <f>ROUND(ROUND(L166,2)*ROUND(G166,3),2)</f>
      </c>
      <c s="36" t="s">
        <v>69</v>
      </c>
      <c>
        <f>(M166*21)/100</f>
      </c>
      <c t="s">
        <v>28</v>
      </c>
    </row>
    <row r="167" spans="1:5" ht="12.75">
      <c r="A167" s="35" t="s">
        <v>56</v>
      </c>
      <c r="E167" s="39" t="s">
        <v>355</v>
      </c>
    </row>
    <row r="168" spans="1:5" ht="12.75">
      <c r="A168" s="35" t="s">
        <v>58</v>
      </c>
      <c r="E168" s="40" t="s">
        <v>5</v>
      </c>
    </row>
    <row r="169" spans="1:5" ht="89.25">
      <c r="A169" t="s">
        <v>59</v>
      </c>
      <c r="E169" s="39" t="s">
        <v>356</v>
      </c>
    </row>
    <row r="170" spans="1:16" ht="12.75">
      <c r="A170" t="s">
        <v>50</v>
      </c>
      <c s="34" t="s">
        <v>1118</v>
      </c>
      <c s="34" t="s">
        <v>358</v>
      </c>
      <c s="35" t="s">
        <v>5</v>
      </c>
      <c s="6" t="s">
        <v>359</v>
      </c>
      <c s="36" t="s">
        <v>246</v>
      </c>
      <c s="37">
        <v>1</v>
      </c>
      <c s="36">
        <v>0</v>
      </c>
      <c s="36">
        <f>ROUND(G170*H170,6)</f>
      </c>
      <c r="L170" s="38">
        <v>0</v>
      </c>
      <c s="32">
        <f>ROUND(ROUND(L170,2)*ROUND(G170,3),2)</f>
      </c>
      <c s="36" t="s">
        <v>69</v>
      </c>
      <c>
        <f>(M170*21)/100</f>
      </c>
      <c t="s">
        <v>28</v>
      </c>
    </row>
    <row r="171" spans="1:5" ht="12.75">
      <c r="A171" s="35" t="s">
        <v>56</v>
      </c>
      <c r="E171" s="39" t="s">
        <v>359</v>
      </c>
    </row>
    <row r="172" spans="1:5" ht="12.75">
      <c r="A172" s="35" t="s">
        <v>58</v>
      </c>
      <c r="E172" s="40" t="s">
        <v>5</v>
      </c>
    </row>
    <row r="173" spans="1:5" ht="102">
      <c r="A173" t="s">
        <v>59</v>
      </c>
      <c r="E173" s="39" t="s">
        <v>360</v>
      </c>
    </row>
    <row r="174" spans="1:16" ht="12.75">
      <c r="A174" t="s">
        <v>50</v>
      </c>
      <c s="34" t="s">
        <v>1119</v>
      </c>
      <c s="34" t="s">
        <v>362</v>
      </c>
      <c s="35" t="s">
        <v>5</v>
      </c>
      <c s="6" t="s">
        <v>363</v>
      </c>
      <c s="36" t="s">
        <v>209</v>
      </c>
      <c s="37">
        <v>12000</v>
      </c>
      <c s="36">
        <v>0</v>
      </c>
      <c s="36">
        <f>ROUND(G174*H174,6)</f>
      </c>
      <c r="L174" s="38">
        <v>0</v>
      </c>
      <c s="32">
        <f>ROUND(ROUND(L174,2)*ROUND(G174,3),2)</f>
      </c>
      <c s="36" t="s">
        <v>69</v>
      </c>
      <c>
        <f>(M174*21)/100</f>
      </c>
      <c t="s">
        <v>28</v>
      </c>
    </row>
    <row r="175" spans="1:5" ht="12.75">
      <c r="A175" s="35" t="s">
        <v>56</v>
      </c>
      <c r="E175" s="39" t="s">
        <v>363</v>
      </c>
    </row>
    <row r="176" spans="1:5" ht="12.75">
      <c r="A176" s="35" t="s">
        <v>58</v>
      </c>
      <c r="E176" s="40" t="s">
        <v>5</v>
      </c>
    </row>
    <row r="177" spans="1:5" ht="89.25">
      <c r="A177" t="s">
        <v>59</v>
      </c>
      <c r="E177" s="39" t="s">
        <v>364</v>
      </c>
    </row>
    <row r="178" spans="1:16" ht="12.75">
      <c r="A178" t="s">
        <v>50</v>
      </c>
      <c s="34" t="s">
        <v>1120</v>
      </c>
      <c s="34" t="s">
        <v>366</v>
      </c>
      <c s="35" t="s">
        <v>5</v>
      </c>
      <c s="6" t="s">
        <v>367</v>
      </c>
      <c s="36" t="s">
        <v>209</v>
      </c>
      <c s="37">
        <v>12000</v>
      </c>
      <c s="36">
        <v>0</v>
      </c>
      <c s="36">
        <f>ROUND(G178*H178,6)</f>
      </c>
      <c r="L178" s="38">
        <v>0</v>
      </c>
      <c s="32">
        <f>ROUND(ROUND(L178,2)*ROUND(G178,3),2)</f>
      </c>
      <c s="36" t="s">
        <v>55</v>
      </c>
      <c>
        <f>(M178*21)/100</f>
      </c>
      <c t="s">
        <v>28</v>
      </c>
    </row>
    <row r="179" spans="1:5" ht="12.75">
      <c r="A179" s="35" t="s">
        <v>56</v>
      </c>
      <c r="E179" s="39" t="s">
        <v>367</v>
      </c>
    </row>
    <row r="180" spans="1:5" ht="12.75">
      <c r="A180" s="35" t="s">
        <v>58</v>
      </c>
      <c r="E180" s="40" t="s">
        <v>5</v>
      </c>
    </row>
    <row r="181" spans="1:5" ht="191.25">
      <c r="A181" t="s">
        <v>59</v>
      </c>
      <c r="E181" s="39" t="s">
        <v>368</v>
      </c>
    </row>
    <row r="182" spans="1:16" ht="12.75">
      <c r="A182" t="s">
        <v>50</v>
      </c>
      <c s="34" t="s">
        <v>1121</v>
      </c>
      <c s="34" t="s">
        <v>370</v>
      </c>
      <c s="35" t="s">
        <v>5</v>
      </c>
      <c s="6" t="s">
        <v>371</v>
      </c>
      <c s="36" t="s">
        <v>251</v>
      </c>
      <c s="37">
        <v>30</v>
      </c>
      <c s="36">
        <v>0</v>
      </c>
      <c s="36">
        <f>ROUND(G182*H182,6)</f>
      </c>
      <c r="L182" s="38">
        <v>0</v>
      </c>
      <c s="32">
        <f>ROUND(ROUND(L182,2)*ROUND(G182,3),2)</f>
      </c>
      <c s="36" t="s">
        <v>69</v>
      </c>
      <c>
        <f>(M182*21)/100</f>
      </c>
      <c t="s">
        <v>28</v>
      </c>
    </row>
    <row r="183" spans="1:5" ht="12.75">
      <c r="A183" s="35" t="s">
        <v>56</v>
      </c>
      <c r="E183" s="39" t="s">
        <v>371</v>
      </c>
    </row>
    <row r="184" spans="1:5" ht="12.75">
      <c r="A184" s="35" t="s">
        <v>58</v>
      </c>
      <c r="E184" s="40" t="s">
        <v>5</v>
      </c>
    </row>
    <row r="185" spans="1:5" ht="102">
      <c r="A185" t="s">
        <v>59</v>
      </c>
      <c r="E185" s="39" t="s">
        <v>372</v>
      </c>
    </row>
    <row r="186" spans="1:16" ht="12.75">
      <c r="A186" t="s">
        <v>50</v>
      </c>
      <c s="34" t="s">
        <v>1122</v>
      </c>
      <c s="34" t="s">
        <v>374</v>
      </c>
      <c s="35" t="s">
        <v>5</v>
      </c>
      <c s="6" t="s">
        <v>375</v>
      </c>
      <c s="36" t="s">
        <v>251</v>
      </c>
      <c s="37">
        <v>200</v>
      </c>
      <c s="36">
        <v>0</v>
      </c>
      <c s="36">
        <f>ROUND(G186*H186,6)</f>
      </c>
      <c r="L186" s="38">
        <v>0</v>
      </c>
      <c s="32">
        <f>ROUND(ROUND(L186,2)*ROUND(G186,3),2)</f>
      </c>
      <c s="36" t="s">
        <v>69</v>
      </c>
      <c>
        <f>(M186*21)/100</f>
      </c>
      <c t="s">
        <v>28</v>
      </c>
    </row>
    <row r="187" spans="1:5" ht="12.75">
      <c r="A187" s="35" t="s">
        <v>56</v>
      </c>
      <c r="E187" s="39" t="s">
        <v>375</v>
      </c>
    </row>
    <row r="188" spans="1:5" ht="12.75">
      <c r="A188" s="35" t="s">
        <v>58</v>
      </c>
      <c r="E188" s="40" t="s">
        <v>5</v>
      </c>
    </row>
    <row r="189" spans="1:5" ht="89.25">
      <c r="A189" t="s">
        <v>59</v>
      </c>
      <c r="E189" s="39" t="s">
        <v>376</v>
      </c>
    </row>
    <row r="190" spans="1:16" ht="12.75">
      <c r="A190" t="s">
        <v>50</v>
      </c>
      <c s="34" t="s">
        <v>1123</v>
      </c>
      <c s="34" t="s">
        <v>378</v>
      </c>
      <c s="35" t="s">
        <v>5</v>
      </c>
      <c s="6" t="s">
        <v>379</v>
      </c>
      <c s="36" t="s">
        <v>251</v>
      </c>
      <c s="37">
        <v>35</v>
      </c>
      <c s="36">
        <v>0</v>
      </c>
      <c s="36">
        <f>ROUND(G190*H190,6)</f>
      </c>
      <c r="L190" s="38">
        <v>0</v>
      </c>
      <c s="32">
        <f>ROUND(ROUND(L190,2)*ROUND(G190,3),2)</f>
      </c>
      <c s="36" t="s">
        <v>69</v>
      </c>
      <c>
        <f>(M190*21)/100</f>
      </c>
      <c t="s">
        <v>28</v>
      </c>
    </row>
    <row r="191" spans="1:5" ht="12.75">
      <c r="A191" s="35" t="s">
        <v>56</v>
      </c>
      <c r="E191" s="39" t="s">
        <v>379</v>
      </c>
    </row>
    <row r="192" spans="1:5" ht="12.75">
      <c r="A192" s="35" t="s">
        <v>58</v>
      </c>
      <c r="E192" s="40" t="s">
        <v>5</v>
      </c>
    </row>
    <row r="193" spans="1:5" ht="89.25">
      <c r="A193" t="s">
        <v>59</v>
      </c>
      <c r="E193" s="39" t="s">
        <v>380</v>
      </c>
    </row>
    <row r="194" spans="1:16" ht="12.75">
      <c r="A194" t="s">
        <v>50</v>
      </c>
      <c s="34" t="s">
        <v>1124</v>
      </c>
      <c s="34" t="s">
        <v>1855</v>
      </c>
      <c s="35" t="s">
        <v>5</v>
      </c>
      <c s="6" t="s">
        <v>1856</v>
      </c>
      <c s="36" t="s">
        <v>638</v>
      </c>
      <c s="37">
        <v>75</v>
      </c>
      <c s="36">
        <v>0</v>
      </c>
      <c s="36">
        <f>ROUND(G194*H194,6)</f>
      </c>
      <c r="L194" s="38">
        <v>0</v>
      </c>
      <c s="32">
        <f>ROUND(ROUND(L194,2)*ROUND(G194,3),2)</f>
      </c>
      <c s="36" t="s">
        <v>55</v>
      </c>
      <c>
        <f>(M194*21)/100</f>
      </c>
      <c t="s">
        <v>28</v>
      </c>
    </row>
    <row r="195" spans="1:5" ht="12.75">
      <c r="A195" s="35" t="s">
        <v>56</v>
      </c>
      <c r="E195" s="39" t="s">
        <v>1856</v>
      </c>
    </row>
    <row r="196" spans="1:5" ht="12.75">
      <c r="A196" s="35" t="s">
        <v>58</v>
      </c>
      <c r="E196" s="40" t="s">
        <v>5</v>
      </c>
    </row>
    <row r="197" spans="1:5" ht="153">
      <c r="A197" t="s">
        <v>59</v>
      </c>
      <c r="E197" s="39" t="s">
        <v>1857</v>
      </c>
    </row>
    <row r="198" spans="1:16" ht="12.75">
      <c r="A198" t="s">
        <v>50</v>
      </c>
      <c s="34" t="s">
        <v>1125</v>
      </c>
      <c s="34" t="s">
        <v>1858</v>
      </c>
      <c s="35" t="s">
        <v>5</v>
      </c>
      <c s="6" t="s">
        <v>1859</v>
      </c>
      <c s="36" t="s">
        <v>65</v>
      </c>
      <c s="37">
        <v>745</v>
      </c>
      <c s="36">
        <v>0</v>
      </c>
      <c s="36">
        <f>ROUND(G198*H198,6)</f>
      </c>
      <c r="L198" s="38">
        <v>0</v>
      </c>
      <c s="32">
        <f>ROUND(ROUND(L198,2)*ROUND(G198,3),2)</f>
      </c>
      <c s="36" t="s">
        <v>55</v>
      </c>
      <c>
        <f>(M198*21)/100</f>
      </c>
      <c t="s">
        <v>28</v>
      </c>
    </row>
    <row r="199" spans="1:5" ht="12.75">
      <c r="A199" s="35" t="s">
        <v>56</v>
      </c>
      <c r="E199" s="39" t="s">
        <v>1859</v>
      </c>
    </row>
    <row r="200" spans="1:5" ht="12.75">
      <c r="A200" s="35" t="s">
        <v>58</v>
      </c>
      <c r="E200" s="40" t="s">
        <v>5</v>
      </c>
    </row>
    <row r="201" spans="1:5" ht="153">
      <c r="A201" t="s">
        <v>59</v>
      </c>
      <c r="E201" s="39" t="s">
        <v>1860</v>
      </c>
    </row>
    <row r="202" spans="1:16" ht="12.75">
      <c r="A202" t="s">
        <v>50</v>
      </c>
      <c s="34" t="s">
        <v>1126</v>
      </c>
      <c s="34" t="s">
        <v>1861</v>
      </c>
      <c s="35" t="s">
        <v>5</v>
      </c>
      <c s="6" t="s">
        <v>1862</v>
      </c>
      <c s="36" t="s">
        <v>65</v>
      </c>
      <c s="37">
        <v>1</v>
      </c>
      <c s="36">
        <v>0</v>
      </c>
      <c s="36">
        <f>ROUND(G202*H202,6)</f>
      </c>
      <c r="L202" s="38">
        <v>0</v>
      </c>
      <c s="32">
        <f>ROUND(ROUND(L202,2)*ROUND(G202,3),2)</f>
      </c>
      <c s="36" t="s">
        <v>55</v>
      </c>
      <c>
        <f>(M202*21)/100</f>
      </c>
      <c t="s">
        <v>28</v>
      </c>
    </row>
    <row r="203" spans="1:5" ht="12.75">
      <c r="A203" s="35" t="s">
        <v>56</v>
      </c>
      <c r="E203" s="39" t="s">
        <v>1862</v>
      </c>
    </row>
    <row r="204" spans="1:5" ht="12.75">
      <c r="A204" s="35" t="s">
        <v>58</v>
      </c>
      <c r="E204" s="40" t="s">
        <v>5</v>
      </c>
    </row>
    <row r="205" spans="1:5" ht="140.25">
      <c r="A205" t="s">
        <v>59</v>
      </c>
      <c r="E205" s="39" t="s">
        <v>1863</v>
      </c>
    </row>
    <row r="206" spans="1:16" ht="12.75">
      <c r="A206" t="s">
        <v>50</v>
      </c>
      <c s="34" t="s">
        <v>1127</v>
      </c>
      <c s="34" t="s">
        <v>1864</v>
      </c>
      <c s="35" t="s">
        <v>5</v>
      </c>
      <c s="6" t="s">
        <v>1865</v>
      </c>
      <c s="36" t="s">
        <v>65</v>
      </c>
      <c s="37">
        <v>1</v>
      </c>
      <c s="36">
        <v>0</v>
      </c>
      <c s="36">
        <f>ROUND(G206*H206,6)</f>
      </c>
      <c r="L206" s="38">
        <v>0</v>
      </c>
      <c s="32">
        <f>ROUND(ROUND(L206,2)*ROUND(G206,3),2)</f>
      </c>
      <c s="36" t="s">
        <v>55</v>
      </c>
      <c>
        <f>(M206*21)/100</f>
      </c>
      <c t="s">
        <v>28</v>
      </c>
    </row>
    <row r="207" spans="1:5" ht="12.75">
      <c r="A207" s="35" t="s">
        <v>56</v>
      </c>
      <c r="E207" s="39" t="s">
        <v>1865</v>
      </c>
    </row>
    <row r="208" spans="1:5" ht="12.75">
      <c r="A208" s="35" t="s">
        <v>58</v>
      </c>
      <c r="E208" s="40" t="s">
        <v>5</v>
      </c>
    </row>
    <row r="209" spans="1:5" ht="153">
      <c r="A209" t="s">
        <v>59</v>
      </c>
      <c r="E209" s="39" t="s">
        <v>1866</v>
      </c>
    </row>
    <row r="210" spans="1:16" ht="12.75">
      <c r="A210" t="s">
        <v>50</v>
      </c>
      <c s="34" t="s">
        <v>1133</v>
      </c>
      <c s="34" t="s">
        <v>1867</v>
      </c>
      <c s="35" t="s">
        <v>5</v>
      </c>
      <c s="6" t="s">
        <v>1868</v>
      </c>
      <c s="36" t="s">
        <v>65</v>
      </c>
      <c s="37">
        <v>745</v>
      </c>
      <c s="36">
        <v>0</v>
      </c>
      <c s="36">
        <f>ROUND(G210*H210,6)</f>
      </c>
      <c r="L210" s="38">
        <v>0</v>
      </c>
      <c s="32">
        <f>ROUND(ROUND(L210,2)*ROUND(G210,3),2)</f>
      </c>
      <c s="36" t="s">
        <v>55</v>
      </c>
      <c>
        <f>(M210*21)/100</f>
      </c>
      <c t="s">
        <v>28</v>
      </c>
    </row>
    <row r="211" spans="1:5" ht="12.75">
      <c r="A211" s="35" t="s">
        <v>56</v>
      </c>
      <c r="E211" s="39" t="s">
        <v>1868</v>
      </c>
    </row>
    <row r="212" spans="1:5" ht="12.75">
      <c r="A212" s="35" t="s">
        <v>58</v>
      </c>
      <c r="E212" s="40" t="s">
        <v>5</v>
      </c>
    </row>
    <row r="213" spans="1:5" ht="153">
      <c r="A213" t="s">
        <v>59</v>
      </c>
      <c r="E213" s="39" t="s">
        <v>1869</v>
      </c>
    </row>
    <row r="214" spans="1:16" ht="12.75">
      <c r="A214" t="s">
        <v>50</v>
      </c>
      <c s="34" t="s">
        <v>1134</v>
      </c>
      <c s="34" t="s">
        <v>382</v>
      </c>
      <c s="35" t="s">
        <v>5</v>
      </c>
      <c s="6" t="s">
        <v>383</v>
      </c>
      <c s="36" t="s">
        <v>246</v>
      </c>
      <c s="37">
        <v>1</v>
      </c>
      <c s="36">
        <v>0</v>
      </c>
      <c s="36">
        <f>ROUND(G214*H214,6)</f>
      </c>
      <c r="L214" s="38">
        <v>0</v>
      </c>
      <c s="32">
        <f>ROUND(ROUND(L214,2)*ROUND(G214,3),2)</f>
      </c>
      <c s="36" t="s">
        <v>69</v>
      </c>
      <c>
        <f>(M214*21)/100</f>
      </c>
      <c t="s">
        <v>28</v>
      </c>
    </row>
    <row r="215" spans="1:5" ht="12.75">
      <c r="A215" s="35" t="s">
        <v>56</v>
      </c>
      <c r="E215" s="39" t="s">
        <v>383</v>
      </c>
    </row>
    <row r="216" spans="1:5" ht="12.75">
      <c r="A216" s="35" t="s">
        <v>58</v>
      </c>
      <c r="E216" s="40" t="s">
        <v>5</v>
      </c>
    </row>
    <row r="217" spans="1:5" ht="89.25">
      <c r="A217" t="s">
        <v>59</v>
      </c>
      <c r="E217" s="39" t="s">
        <v>384</v>
      </c>
    </row>
    <row r="218" spans="1:16" ht="12.75">
      <c r="A218" t="s">
        <v>50</v>
      </c>
      <c s="34" t="s">
        <v>1135</v>
      </c>
      <c s="34" t="s">
        <v>386</v>
      </c>
      <c s="35" t="s">
        <v>5</v>
      </c>
      <c s="6" t="s">
        <v>387</v>
      </c>
      <c s="36" t="s">
        <v>246</v>
      </c>
      <c s="37">
        <v>1</v>
      </c>
      <c s="36">
        <v>0</v>
      </c>
      <c s="36">
        <f>ROUND(G218*H218,6)</f>
      </c>
      <c r="L218" s="38">
        <v>0</v>
      </c>
      <c s="32">
        <f>ROUND(ROUND(L218,2)*ROUND(G218,3),2)</f>
      </c>
      <c s="36" t="s">
        <v>69</v>
      </c>
      <c>
        <f>(M218*21)/100</f>
      </c>
      <c t="s">
        <v>28</v>
      </c>
    </row>
    <row r="219" spans="1:5" ht="12.75">
      <c r="A219" s="35" t="s">
        <v>56</v>
      </c>
      <c r="E219" s="39" t="s">
        <v>387</v>
      </c>
    </row>
    <row r="220" spans="1:5" ht="12.75">
      <c r="A220" s="35" t="s">
        <v>58</v>
      </c>
      <c r="E220" s="40" t="s">
        <v>5</v>
      </c>
    </row>
    <row r="221" spans="1:5" ht="102">
      <c r="A221" t="s">
        <v>59</v>
      </c>
      <c r="E221" s="39" t="s">
        <v>388</v>
      </c>
    </row>
    <row r="222" spans="1:16" ht="12.75">
      <c r="A222" t="s">
        <v>50</v>
      </c>
      <c s="34" t="s">
        <v>1138</v>
      </c>
      <c s="34" t="s">
        <v>1870</v>
      </c>
      <c s="35" t="s">
        <v>5</v>
      </c>
      <c s="6" t="s">
        <v>1871</v>
      </c>
      <c s="36" t="s">
        <v>246</v>
      </c>
      <c s="37">
        <v>1</v>
      </c>
      <c s="36">
        <v>0</v>
      </c>
      <c s="36">
        <f>ROUND(G222*H222,6)</f>
      </c>
      <c r="L222" s="38">
        <v>0</v>
      </c>
      <c s="32">
        <f>ROUND(ROUND(L222,2)*ROUND(G222,3),2)</f>
      </c>
      <c s="36" t="s">
        <v>69</v>
      </c>
      <c>
        <f>(M222*21)/100</f>
      </c>
      <c t="s">
        <v>28</v>
      </c>
    </row>
    <row r="223" spans="1:5" ht="12.75">
      <c r="A223" s="35" t="s">
        <v>56</v>
      </c>
      <c r="E223" s="39" t="s">
        <v>1871</v>
      </c>
    </row>
    <row r="224" spans="1:5" ht="12.75">
      <c r="A224" s="35" t="s">
        <v>58</v>
      </c>
      <c r="E224" s="40" t="s">
        <v>5</v>
      </c>
    </row>
    <row r="225" spans="1:5" ht="140.25">
      <c r="A225" t="s">
        <v>59</v>
      </c>
      <c r="E225" s="39" t="s">
        <v>1872</v>
      </c>
    </row>
    <row r="226" spans="1:16" ht="12.75">
      <c r="A226" t="s">
        <v>50</v>
      </c>
      <c s="34" t="s">
        <v>1190</v>
      </c>
      <c s="34" t="s">
        <v>390</v>
      </c>
      <c s="35" t="s">
        <v>5</v>
      </c>
      <c s="6" t="s">
        <v>645</v>
      </c>
      <c s="36" t="s">
        <v>646</v>
      </c>
      <c s="37">
        <v>1</v>
      </c>
      <c s="36">
        <v>0</v>
      </c>
      <c s="36">
        <f>ROUND(G226*H226,6)</f>
      </c>
      <c r="L226" s="38">
        <v>0</v>
      </c>
      <c s="32">
        <f>ROUND(ROUND(L226,2)*ROUND(G226,3),2)</f>
      </c>
      <c s="36" t="s">
        <v>69</v>
      </c>
      <c>
        <f>(M226*21)/100</f>
      </c>
      <c t="s">
        <v>28</v>
      </c>
    </row>
    <row r="227" spans="1:5" ht="12.75">
      <c r="A227" s="35" t="s">
        <v>56</v>
      </c>
      <c r="E227" s="39" t="s">
        <v>645</v>
      </c>
    </row>
    <row r="228" spans="1:5" ht="12.75">
      <c r="A228" s="35" t="s">
        <v>58</v>
      </c>
      <c r="E228" s="40" t="s">
        <v>5</v>
      </c>
    </row>
    <row r="229" spans="1:5" ht="89.25">
      <c r="A229" t="s">
        <v>59</v>
      </c>
      <c r="E229" s="39" t="s">
        <v>647</v>
      </c>
    </row>
    <row r="230" spans="1:16" ht="12.75">
      <c r="A230" t="s">
        <v>50</v>
      </c>
      <c s="34" t="s">
        <v>1201</v>
      </c>
      <c s="34" t="s">
        <v>1579</v>
      </c>
      <c s="35" t="s">
        <v>5</v>
      </c>
      <c s="6" t="s">
        <v>395</v>
      </c>
      <c s="36" t="s">
        <v>246</v>
      </c>
      <c s="37">
        <v>1</v>
      </c>
      <c s="36">
        <v>0</v>
      </c>
      <c s="36">
        <f>ROUND(G230*H230,6)</f>
      </c>
      <c r="L230" s="38">
        <v>0</v>
      </c>
      <c s="32">
        <f>ROUND(ROUND(L230,2)*ROUND(G230,3),2)</f>
      </c>
      <c s="36" t="s">
        <v>69</v>
      </c>
      <c>
        <f>(M230*21)/100</f>
      </c>
      <c t="s">
        <v>28</v>
      </c>
    </row>
    <row r="231" spans="1:5" ht="12.75">
      <c r="A231" s="35" t="s">
        <v>56</v>
      </c>
      <c r="E231" s="39" t="s">
        <v>395</v>
      </c>
    </row>
    <row r="232" spans="1:5" ht="12.75">
      <c r="A232" s="35" t="s">
        <v>58</v>
      </c>
      <c r="E232" s="40" t="s">
        <v>5</v>
      </c>
    </row>
    <row r="233" spans="1:5" ht="89.25">
      <c r="A233" t="s">
        <v>59</v>
      </c>
      <c r="E233" s="39" t="s">
        <v>396</v>
      </c>
    </row>
    <row r="234" spans="1:16" ht="12.75">
      <c r="A234" t="s">
        <v>50</v>
      </c>
      <c s="34" t="s">
        <v>1202</v>
      </c>
      <c s="34" t="s">
        <v>651</v>
      </c>
      <c s="35" t="s">
        <v>5</v>
      </c>
      <c s="6" t="s">
        <v>652</v>
      </c>
      <c s="36" t="s">
        <v>246</v>
      </c>
      <c s="37">
        <v>1</v>
      </c>
      <c s="36">
        <v>0</v>
      </c>
      <c s="36">
        <f>ROUND(G234*H234,6)</f>
      </c>
      <c r="L234" s="38">
        <v>0</v>
      </c>
      <c s="32">
        <f>ROUND(ROUND(L234,2)*ROUND(G234,3),2)</f>
      </c>
      <c s="36" t="s">
        <v>69</v>
      </c>
      <c>
        <f>(M234*21)/100</f>
      </c>
      <c t="s">
        <v>28</v>
      </c>
    </row>
    <row r="235" spans="1:5" ht="12.75">
      <c r="A235" s="35" t="s">
        <v>56</v>
      </c>
      <c r="E235" s="39" t="s">
        <v>652</v>
      </c>
    </row>
    <row r="236" spans="1:5" ht="12.75">
      <c r="A236" s="35" t="s">
        <v>58</v>
      </c>
      <c r="E236" s="40" t="s">
        <v>5</v>
      </c>
    </row>
    <row r="237" spans="1:5" ht="89.25">
      <c r="A237" t="s">
        <v>59</v>
      </c>
      <c r="E237" s="39" t="s">
        <v>653</v>
      </c>
    </row>
    <row r="238" spans="1:13" ht="12.75">
      <c r="A238" t="s">
        <v>47</v>
      </c>
      <c r="C238" s="31" t="s">
        <v>137</v>
      </c>
      <c r="E238" s="33" t="s">
        <v>1873</v>
      </c>
      <c r="J238" s="32">
        <f>0</f>
      </c>
      <c s="32">
        <f>0</f>
      </c>
      <c s="32">
        <f>0+L239+L243+L247+L251+L255+L259+L263+L267+L271</f>
      </c>
      <c s="32">
        <f>0+M239+M243+M247+M251+M255+M259+M263+M267+M271</f>
      </c>
    </row>
    <row r="239" spans="1:16" ht="12.75">
      <c r="A239" t="s">
        <v>50</v>
      </c>
      <c s="34" t="s">
        <v>143</v>
      </c>
      <c s="34" t="s">
        <v>1874</v>
      </c>
      <c s="35" t="s">
        <v>5</v>
      </c>
      <c s="6" t="s">
        <v>1875</v>
      </c>
      <c s="36" t="s">
        <v>65</v>
      </c>
      <c s="37">
        <v>20</v>
      </c>
      <c s="36">
        <v>0</v>
      </c>
      <c s="36">
        <f>ROUND(G239*H239,6)</f>
      </c>
      <c r="L239" s="38">
        <v>0</v>
      </c>
      <c s="32">
        <f>ROUND(ROUND(L239,2)*ROUND(G239,3),2)</f>
      </c>
      <c s="36" t="s">
        <v>55</v>
      </c>
      <c>
        <f>(M239*21)/100</f>
      </c>
      <c t="s">
        <v>28</v>
      </c>
    </row>
    <row r="240" spans="1:5" ht="12.75">
      <c r="A240" s="35" t="s">
        <v>56</v>
      </c>
      <c r="E240" s="39" t="s">
        <v>1875</v>
      </c>
    </row>
    <row r="241" spans="1:5" ht="12.75">
      <c r="A241" s="35" t="s">
        <v>58</v>
      </c>
      <c r="E241" s="40" t="s">
        <v>5</v>
      </c>
    </row>
    <row r="242" spans="1:5" ht="153">
      <c r="A242" t="s">
        <v>59</v>
      </c>
      <c r="E242" s="39" t="s">
        <v>1876</v>
      </c>
    </row>
    <row r="243" spans="1:16" ht="12.75">
      <c r="A243" t="s">
        <v>50</v>
      </c>
      <c s="34" t="s">
        <v>147</v>
      </c>
      <c s="34" t="s">
        <v>71</v>
      </c>
      <c s="35" t="s">
        <v>5</v>
      </c>
      <c s="6" t="s">
        <v>1877</v>
      </c>
      <c s="36" t="s">
        <v>65</v>
      </c>
      <c s="37">
        <v>4</v>
      </c>
      <c s="36">
        <v>0</v>
      </c>
      <c s="36">
        <f>ROUND(G243*H243,6)</f>
      </c>
      <c r="L243" s="38">
        <v>0</v>
      </c>
      <c s="32">
        <f>ROUND(ROUND(L243,2)*ROUND(G243,3),2)</f>
      </c>
      <c s="36" t="s">
        <v>69</v>
      </c>
      <c>
        <f>(M243*21)/100</f>
      </c>
      <c t="s">
        <v>28</v>
      </c>
    </row>
    <row r="244" spans="1:5" ht="12.75">
      <c r="A244" s="35" t="s">
        <v>56</v>
      </c>
      <c r="E244" s="39" t="s">
        <v>1877</v>
      </c>
    </row>
    <row r="245" spans="1:5" ht="12.75">
      <c r="A245" s="35" t="s">
        <v>58</v>
      </c>
      <c r="E245" s="40" t="s">
        <v>5</v>
      </c>
    </row>
    <row r="246" spans="1:5" ht="89.25">
      <c r="A246" t="s">
        <v>59</v>
      </c>
      <c r="E246" s="39" t="s">
        <v>1878</v>
      </c>
    </row>
    <row r="247" spans="1:16" ht="12.75">
      <c r="A247" t="s">
        <v>50</v>
      </c>
      <c s="34" t="s">
        <v>151</v>
      </c>
      <c s="34" t="s">
        <v>86</v>
      </c>
      <c s="35" t="s">
        <v>5</v>
      </c>
      <c s="6" t="s">
        <v>1879</v>
      </c>
      <c s="36" t="s">
        <v>65</v>
      </c>
      <c s="37">
        <v>16</v>
      </c>
      <c s="36">
        <v>0</v>
      </c>
      <c s="36">
        <f>ROUND(G247*H247,6)</f>
      </c>
      <c r="L247" s="38">
        <v>0</v>
      </c>
      <c s="32">
        <f>ROUND(ROUND(L247,2)*ROUND(G247,3),2)</f>
      </c>
      <c s="36" t="s">
        <v>69</v>
      </c>
      <c>
        <f>(M247*21)/100</f>
      </c>
      <c t="s">
        <v>28</v>
      </c>
    </row>
    <row r="248" spans="1:5" ht="12.75">
      <c r="A248" s="35" t="s">
        <v>56</v>
      </c>
      <c r="E248" s="39" t="s">
        <v>1879</v>
      </c>
    </row>
    <row r="249" spans="1:5" ht="12.75">
      <c r="A249" s="35" t="s">
        <v>58</v>
      </c>
      <c r="E249" s="40" t="s">
        <v>5</v>
      </c>
    </row>
    <row r="250" spans="1:5" ht="89.25">
      <c r="A250" t="s">
        <v>59</v>
      </c>
      <c r="E250" s="39" t="s">
        <v>1880</v>
      </c>
    </row>
    <row r="251" spans="1:16" ht="12.75">
      <c r="A251" t="s">
        <v>50</v>
      </c>
      <c s="34" t="s">
        <v>155</v>
      </c>
      <c s="34" t="s">
        <v>1881</v>
      </c>
      <c s="35" t="s">
        <v>5</v>
      </c>
      <c s="6" t="s">
        <v>1882</v>
      </c>
      <c s="36" t="s">
        <v>65</v>
      </c>
      <c s="37">
        <v>20</v>
      </c>
      <c s="36">
        <v>0</v>
      </c>
      <c s="36">
        <f>ROUND(G251*H251,6)</f>
      </c>
      <c r="L251" s="38">
        <v>0</v>
      </c>
      <c s="32">
        <f>ROUND(ROUND(L251,2)*ROUND(G251,3),2)</f>
      </c>
      <c s="36" t="s">
        <v>69</v>
      </c>
      <c>
        <f>(M251*21)/100</f>
      </c>
      <c t="s">
        <v>28</v>
      </c>
    </row>
    <row r="252" spans="1:5" ht="12.75">
      <c r="A252" s="35" t="s">
        <v>56</v>
      </c>
      <c r="E252" s="39" t="s">
        <v>1882</v>
      </c>
    </row>
    <row r="253" spans="1:5" ht="12.75">
      <c r="A253" s="35" t="s">
        <v>58</v>
      </c>
      <c r="E253" s="40" t="s">
        <v>5</v>
      </c>
    </row>
    <row r="254" spans="1:5" ht="89.25">
      <c r="A254" t="s">
        <v>59</v>
      </c>
      <c r="E254" s="39" t="s">
        <v>1883</v>
      </c>
    </row>
    <row r="255" spans="1:16" ht="12.75">
      <c r="A255" t="s">
        <v>50</v>
      </c>
      <c s="34" t="s">
        <v>158</v>
      </c>
      <c s="34" t="s">
        <v>1884</v>
      </c>
      <c s="35" t="s">
        <v>5</v>
      </c>
      <c s="6" t="s">
        <v>1885</v>
      </c>
      <c s="36" t="s">
        <v>65</v>
      </c>
      <c s="37">
        <v>216</v>
      </c>
      <c s="36">
        <v>0</v>
      </c>
      <c s="36">
        <f>ROUND(G255*H255,6)</f>
      </c>
      <c r="L255" s="38">
        <v>0</v>
      </c>
      <c s="32">
        <f>ROUND(ROUND(L255,2)*ROUND(G255,3),2)</f>
      </c>
      <c s="36" t="s">
        <v>55</v>
      </c>
      <c>
        <f>(M255*21)/100</f>
      </c>
      <c t="s">
        <v>28</v>
      </c>
    </row>
    <row r="256" spans="1:5" ht="12.75">
      <c r="A256" s="35" t="s">
        <v>56</v>
      </c>
      <c r="E256" s="39" t="s">
        <v>1885</v>
      </c>
    </row>
    <row r="257" spans="1:5" ht="12.75">
      <c r="A257" s="35" t="s">
        <v>58</v>
      </c>
      <c r="E257" s="40" t="s">
        <v>5</v>
      </c>
    </row>
    <row r="258" spans="1:5" ht="153">
      <c r="A258" t="s">
        <v>59</v>
      </c>
      <c r="E258" s="39" t="s">
        <v>1886</v>
      </c>
    </row>
    <row r="259" spans="1:16" ht="12.75">
      <c r="A259" t="s">
        <v>50</v>
      </c>
      <c s="34" t="s">
        <v>162</v>
      </c>
      <c s="34" t="s">
        <v>1838</v>
      </c>
      <c s="35" t="s">
        <v>5</v>
      </c>
      <c s="6" t="s">
        <v>1887</v>
      </c>
      <c s="36" t="s">
        <v>251</v>
      </c>
      <c s="37">
        <v>200</v>
      </c>
      <c s="36">
        <v>0</v>
      </c>
      <c s="36">
        <f>ROUND(G259*H259,6)</f>
      </c>
      <c r="L259" s="38">
        <v>0</v>
      </c>
      <c s="32">
        <f>ROUND(ROUND(L259,2)*ROUND(G259,3),2)</f>
      </c>
      <c s="36" t="s">
        <v>69</v>
      </c>
      <c>
        <f>(M259*21)/100</f>
      </c>
      <c t="s">
        <v>28</v>
      </c>
    </row>
    <row r="260" spans="1:5" ht="12.75">
      <c r="A260" s="35" t="s">
        <v>56</v>
      </c>
      <c r="E260" s="39" t="s">
        <v>1887</v>
      </c>
    </row>
    <row r="261" spans="1:5" ht="12.75">
      <c r="A261" s="35" t="s">
        <v>58</v>
      </c>
      <c r="E261" s="40" t="s">
        <v>5</v>
      </c>
    </row>
    <row r="262" spans="1:5" ht="102">
      <c r="A262" t="s">
        <v>59</v>
      </c>
      <c r="E262" s="39" t="s">
        <v>1888</v>
      </c>
    </row>
    <row r="263" spans="1:16" ht="12.75">
      <c r="A263" t="s">
        <v>50</v>
      </c>
      <c s="34" t="s">
        <v>166</v>
      </c>
      <c s="34" t="s">
        <v>1889</v>
      </c>
      <c s="35" t="s">
        <v>5</v>
      </c>
      <c s="6" t="s">
        <v>1890</v>
      </c>
      <c s="36" t="s">
        <v>251</v>
      </c>
      <c s="37">
        <v>16</v>
      </c>
      <c s="36">
        <v>0</v>
      </c>
      <c s="36">
        <f>ROUND(G263*H263,6)</f>
      </c>
      <c r="L263" s="38">
        <v>0</v>
      </c>
      <c s="32">
        <f>ROUND(ROUND(L263,2)*ROUND(G263,3),2)</f>
      </c>
      <c s="36" t="s">
        <v>69</v>
      </c>
      <c>
        <f>(M263*21)/100</f>
      </c>
      <c t="s">
        <v>28</v>
      </c>
    </row>
    <row r="264" spans="1:5" ht="12.75">
      <c r="A264" s="35" t="s">
        <v>56</v>
      </c>
      <c r="E264" s="39" t="s">
        <v>1890</v>
      </c>
    </row>
    <row r="265" spans="1:5" ht="12.75">
      <c r="A265" s="35" t="s">
        <v>58</v>
      </c>
      <c r="E265" s="40" t="s">
        <v>5</v>
      </c>
    </row>
    <row r="266" spans="1:5" ht="89.25">
      <c r="A266" t="s">
        <v>59</v>
      </c>
      <c r="E266" s="39" t="s">
        <v>1891</v>
      </c>
    </row>
    <row r="267" spans="1:16" ht="38.25">
      <c r="A267" t="s">
        <v>50</v>
      </c>
      <c s="34" t="s">
        <v>170</v>
      </c>
      <c s="34" t="s">
        <v>1892</v>
      </c>
      <c s="35" t="s">
        <v>5</v>
      </c>
      <c s="6" t="s">
        <v>1893</v>
      </c>
      <c s="36" t="s">
        <v>251</v>
      </c>
      <c s="37">
        <v>25</v>
      </c>
      <c s="36">
        <v>0</v>
      </c>
      <c s="36">
        <f>ROUND(G267*H267,6)</f>
      </c>
      <c r="L267" s="38">
        <v>0</v>
      </c>
      <c s="32">
        <f>ROUND(ROUND(L267,2)*ROUND(G267,3),2)</f>
      </c>
      <c s="36" t="s">
        <v>69</v>
      </c>
      <c>
        <f>(M267*21)/100</f>
      </c>
      <c t="s">
        <v>28</v>
      </c>
    </row>
    <row r="268" spans="1:5" ht="38.25">
      <c r="A268" s="35" t="s">
        <v>56</v>
      </c>
      <c r="E268" s="39" t="s">
        <v>1894</v>
      </c>
    </row>
    <row r="269" spans="1:5" ht="12.75">
      <c r="A269" s="35" t="s">
        <v>58</v>
      </c>
      <c r="E269" s="40" t="s">
        <v>5</v>
      </c>
    </row>
    <row r="270" spans="1:5" ht="216.75">
      <c r="A270" t="s">
        <v>59</v>
      </c>
      <c r="E270" s="39" t="s">
        <v>1895</v>
      </c>
    </row>
    <row r="271" spans="1:16" ht="12.75">
      <c r="A271" t="s">
        <v>50</v>
      </c>
      <c s="34" t="s">
        <v>176</v>
      </c>
      <c s="34" t="s">
        <v>1896</v>
      </c>
      <c s="35" t="s">
        <v>5</v>
      </c>
      <c s="6" t="s">
        <v>1897</v>
      </c>
      <c s="36" t="s">
        <v>65</v>
      </c>
      <c s="37">
        <v>25</v>
      </c>
      <c s="36">
        <v>0</v>
      </c>
      <c s="36">
        <f>ROUND(G271*H271,6)</f>
      </c>
      <c r="L271" s="38">
        <v>0</v>
      </c>
      <c s="32">
        <f>ROUND(ROUND(L271,2)*ROUND(G271,3),2)</f>
      </c>
      <c s="36" t="s">
        <v>55</v>
      </c>
      <c>
        <f>(M271*21)/100</f>
      </c>
      <c t="s">
        <v>28</v>
      </c>
    </row>
    <row r="272" spans="1:5" ht="12.75">
      <c r="A272" s="35" t="s">
        <v>56</v>
      </c>
      <c r="E272" s="39" t="s">
        <v>1897</v>
      </c>
    </row>
    <row r="273" spans="1:5" ht="12.75">
      <c r="A273" s="35" t="s">
        <v>58</v>
      </c>
      <c r="E273" s="40" t="s">
        <v>5</v>
      </c>
    </row>
    <row r="274" spans="1:5" ht="153">
      <c r="A274" t="s">
        <v>59</v>
      </c>
      <c r="E274" s="39" t="s">
        <v>1898</v>
      </c>
    </row>
    <row r="275" spans="1:13" ht="12.75">
      <c r="A275" t="s">
        <v>47</v>
      </c>
      <c r="C275" s="31" t="s">
        <v>174</v>
      </c>
      <c r="E275" s="33" t="s">
        <v>1899</v>
      </c>
      <c r="J275" s="32">
        <f>0</f>
      </c>
      <c s="32">
        <f>0</f>
      </c>
      <c s="32">
        <f>0+L276+L280+L284+L288+L292+L296+L300+L304+L308+L312+L316+L320+L324+L328+L332+L336</f>
      </c>
      <c s="32">
        <f>0+M276+M280+M284+M288+M292+M296+M300+M304+M308+M312+M316+M320+M324+M328+M332+M336</f>
      </c>
    </row>
    <row r="276" spans="1:16" ht="12.75">
      <c r="A276" t="s">
        <v>50</v>
      </c>
      <c s="34" t="s">
        <v>180</v>
      </c>
      <c s="34" t="s">
        <v>1900</v>
      </c>
      <c s="35" t="s">
        <v>5</v>
      </c>
      <c s="6" t="s">
        <v>1901</v>
      </c>
      <c s="36" t="s">
        <v>65</v>
      </c>
      <c s="37">
        <v>1</v>
      </c>
      <c s="36">
        <v>0</v>
      </c>
      <c s="36">
        <f>ROUND(G276*H276,6)</f>
      </c>
      <c r="L276" s="38">
        <v>0</v>
      </c>
      <c s="32">
        <f>ROUND(ROUND(L276,2)*ROUND(G276,3),2)</f>
      </c>
      <c s="36" t="s">
        <v>55</v>
      </c>
      <c>
        <f>(M276*21)/100</f>
      </c>
      <c t="s">
        <v>28</v>
      </c>
    </row>
    <row r="277" spans="1:5" ht="12.75">
      <c r="A277" s="35" t="s">
        <v>56</v>
      </c>
      <c r="E277" s="39" t="s">
        <v>1901</v>
      </c>
    </row>
    <row r="278" spans="1:5" ht="12.75">
      <c r="A278" s="35" t="s">
        <v>58</v>
      </c>
      <c r="E278" s="40" t="s">
        <v>5</v>
      </c>
    </row>
    <row r="279" spans="1:5" ht="153">
      <c r="A279" t="s">
        <v>59</v>
      </c>
      <c r="E279" s="39" t="s">
        <v>1902</v>
      </c>
    </row>
    <row r="280" spans="1:16" ht="12.75">
      <c r="A280" t="s">
        <v>50</v>
      </c>
      <c s="34" t="s">
        <v>184</v>
      </c>
      <c s="34" t="s">
        <v>1903</v>
      </c>
      <c s="35" t="s">
        <v>5</v>
      </c>
      <c s="6" t="s">
        <v>1904</v>
      </c>
      <c s="36" t="s">
        <v>65</v>
      </c>
      <c s="37">
        <v>1</v>
      </c>
      <c s="36">
        <v>0</v>
      </c>
      <c s="36">
        <f>ROUND(G280*H280,6)</f>
      </c>
      <c r="L280" s="38">
        <v>0</v>
      </c>
      <c s="32">
        <f>ROUND(ROUND(L280,2)*ROUND(G280,3),2)</f>
      </c>
      <c s="36" t="s">
        <v>69</v>
      </c>
      <c>
        <f>(M280*21)/100</f>
      </c>
      <c t="s">
        <v>28</v>
      </c>
    </row>
    <row r="281" spans="1:5" ht="12.75">
      <c r="A281" s="35" t="s">
        <v>56</v>
      </c>
      <c r="E281" s="39" t="s">
        <v>1904</v>
      </c>
    </row>
    <row r="282" spans="1:5" ht="12.75">
      <c r="A282" s="35" t="s">
        <v>58</v>
      </c>
      <c r="E282" s="40" t="s">
        <v>5</v>
      </c>
    </row>
    <row r="283" spans="1:5" ht="344.25">
      <c r="A283" t="s">
        <v>59</v>
      </c>
      <c r="E283" s="39" t="s">
        <v>1905</v>
      </c>
    </row>
    <row r="284" spans="1:16" ht="12.75">
      <c r="A284" t="s">
        <v>50</v>
      </c>
      <c s="34" t="s">
        <v>188</v>
      </c>
      <c s="34" t="s">
        <v>1906</v>
      </c>
      <c s="35" t="s">
        <v>5</v>
      </c>
      <c s="6" t="s">
        <v>1907</v>
      </c>
      <c s="36" t="s">
        <v>65</v>
      </c>
      <c s="37">
        <v>1</v>
      </c>
      <c s="36">
        <v>0</v>
      </c>
      <c s="36">
        <f>ROUND(G284*H284,6)</f>
      </c>
      <c r="L284" s="38">
        <v>0</v>
      </c>
      <c s="32">
        <f>ROUND(ROUND(L284,2)*ROUND(G284,3),2)</f>
      </c>
      <c s="36" t="s">
        <v>69</v>
      </c>
      <c>
        <f>(M284*21)/100</f>
      </c>
      <c t="s">
        <v>28</v>
      </c>
    </row>
    <row r="285" spans="1:5" ht="12.75">
      <c r="A285" s="35" t="s">
        <v>56</v>
      </c>
      <c r="E285" s="39" t="s">
        <v>1907</v>
      </c>
    </row>
    <row r="286" spans="1:5" ht="12.75">
      <c r="A286" s="35" t="s">
        <v>58</v>
      </c>
      <c r="E286" s="40" t="s">
        <v>5</v>
      </c>
    </row>
    <row r="287" spans="1:5" ht="102">
      <c r="A287" t="s">
        <v>59</v>
      </c>
      <c r="E287" s="39" t="s">
        <v>1908</v>
      </c>
    </row>
    <row r="288" spans="1:16" ht="12.75">
      <c r="A288" t="s">
        <v>50</v>
      </c>
      <c s="34" t="s">
        <v>192</v>
      </c>
      <c s="34" t="s">
        <v>1909</v>
      </c>
      <c s="35" t="s">
        <v>5</v>
      </c>
      <c s="6" t="s">
        <v>1910</v>
      </c>
      <c s="36" t="s">
        <v>65</v>
      </c>
      <c s="37">
        <v>1</v>
      </c>
      <c s="36">
        <v>0</v>
      </c>
      <c s="36">
        <f>ROUND(G288*H288,6)</f>
      </c>
      <c r="L288" s="38">
        <v>0</v>
      </c>
      <c s="32">
        <f>ROUND(ROUND(L288,2)*ROUND(G288,3),2)</f>
      </c>
      <c s="36" t="s">
        <v>69</v>
      </c>
      <c>
        <f>(M288*21)/100</f>
      </c>
      <c t="s">
        <v>28</v>
      </c>
    </row>
    <row r="289" spans="1:5" ht="12.75">
      <c r="A289" s="35" t="s">
        <v>56</v>
      </c>
      <c r="E289" s="39" t="s">
        <v>1910</v>
      </c>
    </row>
    <row r="290" spans="1:5" ht="12.75">
      <c r="A290" s="35" t="s">
        <v>58</v>
      </c>
      <c r="E290" s="40" t="s">
        <v>5</v>
      </c>
    </row>
    <row r="291" spans="1:5" ht="89.25">
      <c r="A291" t="s">
        <v>59</v>
      </c>
      <c r="E291" s="39" t="s">
        <v>1911</v>
      </c>
    </row>
    <row r="292" spans="1:16" ht="12.75">
      <c r="A292" t="s">
        <v>50</v>
      </c>
      <c s="34" t="s">
        <v>196</v>
      </c>
      <c s="34" t="s">
        <v>1912</v>
      </c>
      <c s="35" t="s">
        <v>5</v>
      </c>
      <c s="6" t="s">
        <v>1913</v>
      </c>
      <c s="36" t="s">
        <v>65</v>
      </c>
      <c s="37">
        <v>1</v>
      </c>
      <c s="36">
        <v>0</v>
      </c>
      <c s="36">
        <f>ROUND(G292*H292,6)</f>
      </c>
      <c r="L292" s="38">
        <v>0</v>
      </c>
      <c s="32">
        <f>ROUND(ROUND(L292,2)*ROUND(G292,3),2)</f>
      </c>
      <c s="36" t="s">
        <v>69</v>
      </c>
      <c>
        <f>(M292*21)/100</f>
      </c>
      <c t="s">
        <v>28</v>
      </c>
    </row>
    <row r="293" spans="1:5" ht="12.75">
      <c r="A293" s="35" t="s">
        <v>56</v>
      </c>
      <c r="E293" s="39" t="s">
        <v>1913</v>
      </c>
    </row>
    <row r="294" spans="1:5" ht="12.75">
      <c r="A294" s="35" t="s">
        <v>58</v>
      </c>
      <c r="E294" s="40" t="s">
        <v>5</v>
      </c>
    </row>
    <row r="295" spans="1:5" ht="89.25">
      <c r="A295" t="s">
        <v>59</v>
      </c>
      <c r="E295" s="39" t="s">
        <v>1914</v>
      </c>
    </row>
    <row r="296" spans="1:16" ht="12.75">
      <c r="A296" t="s">
        <v>50</v>
      </c>
      <c s="34" t="s">
        <v>200</v>
      </c>
      <c s="34" t="s">
        <v>1915</v>
      </c>
      <c s="35" t="s">
        <v>5</v>
      </c>
      <c s="6" t="s">
        <v>1916</v>
      </c>
      <c s="36" t="s">
        <v>209</v>
      </c>
      <c s="37">
        <v>100</v>
      </c>
      <c s="36">
        <v>0</v>
      </c>
      <c s="36">
        <f>ROUND(G296*H296,6)</f>
      </c>
      <c r="L296" s="38">
        <v>0</v>
      </c>
      <c s="32">
        <f>ROUND(ROUND(L296,2)*ROUND(G296,3),2)</f>
      </c>
      <c s="36" t="s">
        <v>55</v>
      </c>
      <c>
        <f>(M296*21)/100</f>
      </c>
      <c t="s">
        <v>28</v>
      </c>
    </row>
    <row r="297" spans="1:5" ht="12.75">
      <c r="A297" s="35" t="s">
        <v>56</v>
      </c>
      <c r="E297" s="39" t="s">
        <v>1916</v>
      </c>
    </row>
    <row r="298" spans="1:5" ht="12.75">
      <c r="A298" s="35" t="s">
        <v>58</v>
      </c>
      <c r="E298" s="40" t="s">
        <v>5</v>
      </c>
    </row>
    <row r="299" spans="1:5" ht="140.25">
      <c r="A299" t="s">
        <v>59</v>
      </c>
      <c r="E299" s="39" t="s">
        <v>1917</v>
      </c>
    </row>
    <row r="300" spans="1:16" ht="12.75">
      <c r="A300" t="s">
        <v>50</v>
      </c>
      <c s="34" t="s">
        <v>206</v>
      </c>
      <c s="34" t="s">
        <v>1918</v>
      </c>
      <c s="35" t="s">
        <v>5</v>
      </c>
      <c s="6" t="s">
        <v>1919</v>
      </c>
      <c s="36" t="s">
        <v>209</v>
      </c>
      <c s="37">
        <v>100</v>
      </c>
      <c s="36">
        <v>0</v>
      </c>
      <c s="36">
        <f>ROUND(G300*H300,6)</f>
      </c>
      <c r="L300" s="38">
        <v>0</v>
      </c>
      <c s="32">
        <f>ROUND(ROUND(L300,2)*ROUND(G300,3),2)</f>
      </c>
      <c s="36" t="s">
        <v>55</v>
      </c>
      <c>
        <f>(M300*21)/100</f>
      </c>
      <c t="s">
        <v>28</v>
      </c>
    </row>
    <row r="301" spans="1:5" ht="12.75">
      <c r="A301" s="35" t="s">
        <v>56</v>
      </c>
      <c r="E301" s="39" t="s">
        <v>1919</v>
      </c>
    </row>
    <row r="302" spans="1:5" ht="12.75">
      <c r="A302" s="35" t="s">
        <v>58</v>
      </c>
      <c r="E302" s="40" t="s">
        <v>5</v>
      </c>
    </row>
    <row r="303" spans="1:5" ht="89.25">
      <c r="A303" t="s">
        <v>59</v>
      </c>
      <c r="E303" s="39" t="s">
        <v>1920</v>
      </c>
    </row>
    <row r="304" spans="1:16" ht="12.75">
      <c r="A304" t="s">
        <v>50</v>
      </c>
      <c s="34" t="s">
        <v>211</v>
      </c>
      <c s="34" t="s">
        <v>1921</v>
      </c>
      <c s="35" t="s">
        <v>5</v>
      </c>
      <c s="6" t="s">
        <v>1922</v>
      </c>
      <c s="36" t="s">
        <v>65</v>
      </c>
      <c s="37">
        <v>3</v>
      </c>
      <c s="36">
        <v>0</v>
      </c>
      <c s="36">
        <f>ROUND(G304*H304,6)</f>
      </c>
      <c r="L304" s="38">
        <v>0</v>
      </c>
      <c s="32">
        <f>ROUND(ROUND(L304,2)*ROUND(G304,3),2)</f>
      </c>
      <c s="36" t="s">
        <v>55</v>
      </c>
      <c>
        <f>(M304*21)/100</f>
      </c>
      <c t="s">
        <v>28</v>
      </c>
    </row>
    <row r="305" spans="1:5" ht="12.75">
      <c r="A305" s="35" t="s">
        <v>56</v>
      </c>
      <c r="E305" s="39" t="s">
        <v>1922</v>
      </c>
    </row>
    <row r="306" spans="1:5" ht="12.75">
      <c r="A306" s="35" t="s">
        <v>58</v>
      </c>
      <c r="E306" s="40" t="s">
        <v>5</v>
      </c>
    </row>
    <row r="307" spans="1:5" ht="102">
      <c r="A307" t="s">
        <v>59</v>
      </c>
      <c r="E307" s="39" t="s">
        <v>1923</v>
      </c>
    </row>
    <row r="308" spans="1:16" ht="12.75">
      <c r="A308" t="s">
        <v>50</v>
      </c>
      <c s="34" t="s">
        <v>215</v>
      </c>
      <c s="34" t="s">
        <v>1924</v>
      </c>
      <c s="35" t="s">
        <v>5</v>
      </c>
      <c s="6" t="s">
        <v>1925</v>
      </c>
      <c s="36" t="s">
        <v>65</v>
      </c>
      <c s="37">
        <v>100</v>
      </c>
      <c s="36">
        <v>0</v>
      </c>
      <c s="36">
        <f>ROUND(G308*H308,6)</f>
      </c>
      <c r="L308" s="38">
        <v>0</v>
      </c>
      <c s="32">
        <f>ROUND(ROUND(L308,2)*ROUND(G308,3),2)</f>
      </c>
      <c s="36" t="s">
        <v>55</v>
      </c>
      <c>
        <f>(M308*21)/100</f>
      </c>
      <c t="s">
        <v>28</v>
      </c>
    </row>
    <row r="309" spans="1:5" ht="12.75">
      <c r="A309" s="35" t="s">
        <v>56</v>
      </c>
      <c r="E309" s="39" t="s">
        <v>1925</v>
      </c>
    </row>
    <row r="310" spans="1:5" ht="12.75">
      <c r="A310" s="35" t="s">
        <v>58</v>
      </c>
      <c r="E310" s="40" t="s">
        <v>5</v>
      </c>
    </row>
    <row r="311" spans="1:5" ht="102">
      <c r="A311" t="s">
        <v>59</v>
      </c>
      <c r="E311" s="39" t="s">
        <v>1926</v>
      </c>
    </row>
    <row r="312" spans="1:16" ht="12.75">
      <c r="A312" t="s">
        <v>50</v>
      </c>
      <c s="34" t="s">
        <v>219</v>
      </c>
      <c s="34" t="s">
        <v>1927</v>
      </c>
      <c s="35" t="s">
        <v>5</v>
      </c>
      <c s="6" t="s">
        <v>1928</v>
      </c>
      <c s="36" t="s">
        <v>65</v>
      </c>
      <c s="37">
        <v>2</v>
      </c>
      <c s="36">
        <v>0</v>
      </c>
      <c s="36">
        <f>ROUND(G312*H312,6)</f>
      </c>
      <c r="L312" s="38">
        <v>0</v>
      </c>
      <c s="32">
        <f>ROUND(ROUND(L312,2)*ROUND(G312,3),2)</f>
      </c>
      <c s="36" t="s">
        <v>55</v>
      </c>
      <c>
        <f>(M312*21)/100</f>
      </c>
      <c t="s">
        <v>28</v>
      </c>
    </row>
    <row r="313" spans="1:5" ht="12.75">
      <c r="A313" s="35" t="s">
        <v>56</v>
      </c>
      <c r="E313" s="39" t="s">
        <v>1928</v>
      </c>
    </row>
    <row r="314" spans="1:5" ht="12.75">
      <c r="A314" s="35" t="s">
        <v>58</v>
      </c>
      <c r="E314" s="40" t="s">
        <v>5</v>
      </c>
    </row>
    <row r="315" spans="1:5" ht="102">
      <c r="A315" t="s">
        <v>59</v>
      </c>
      <c r="E315" s="39" t="s">
        <v>1929</v>
      </c>
    </row>
    <row r="316" spans="1:16" ht="12.75">
      <c r="A316" t="s">
        <v>50</v>
      </c>
      <c s="34" t="s">
        <v>223</v>
      </c>
      <c s="34" t="s">
        <v>1930</v>
      </c>
      <c s="35" t="s">
        <v>5</v>
      </c>
      <c s="6" t="s">
        <v>1931</v>
      </c>
      <c s="36" t="s">
        <v>65</v>
      </c>
      <c s="37">
        <v>3</v>
      </c>
      <c s="36">
        <v>0</v>
      </c>
      <c s="36">
        <f>ROUND(G316*H316,6)</f>
      </c>
      <c r="L316" s="38">
        <v>0</v>
      </c>
      <c s="32">
        <f>ROUND(ROUND(L316,2)*ROUND(G316,3),2)</f>
      </c>
      <c s="36" t="s">
        <v>55</v>
      </c>
      <c>
        <f>(M316*21)/100</f>
      </c>
      <c t="s">
        <v>28</v>
      </c>
    </row>
    <row r="317" spans="1:5" ht="12.75">
      <c r="A317" s="35" t="s">
        <v>56</v>
      </c>
      <c r="E317" s="39" t="s">
        <v>1931</v>
      </c>
    </row>
    <row r="318" spans="1:5" ht="12.75">
      <c r="A318" s="35" t="s">
        <v>58</v>
      </c>
      <c r="E318" s="40" t="s">
        <v>5</v>
      </c>
    </row>
    <row r="319" spans="1:5" ht="102">
      <c r="A319" t="s">
        <v>59</v>
      </c>
      <c r="E319" s="39" t="s">
        <v>1932</v>
      </c>
    </row>
    <row r="320" spans="1:16" ht="12.75">
      <c r="A320" t="s">
        <v>50</v>
      </c>
      <c s="34" t="s">
        <v>227</v>
      </c>
      <c s="34" t="s">
        <v>1933</v>
      </c>
      <c s="35" t="s">
        <v>5</v>
      </c>
      <c s="6" t="s">
        <v>1934</v>
      </c>
      <c s="36" t="s">
        <v>65</v>
      </c>
      <c s="37">
        <v>35</v>
      </c>
      <c s="36">
        <v>0</v>
      </c>
      <c s="36">
        <f>ROUND(G320*H320,6)</f>
      </c>
      <c r="L320" s="38">
        <v>0</v>
      </c>
      <c s="32">
        <f>ROUND(ROUND(L320,2)*ROUND(G320,3),2)</f>
      </c>
      <c s="36" t="s">
        <v>55</v>
      </c>
      <c>
        <f>(M320*21)/100</f>
      </c>
      <c t="s">
        <v>28</v>
      </c>
    </row>
    <row r="321" spans="1:5" ht="12.75">
      <c r="A321" s="35" t="s">
        <v>56</v>
      </c>
      <c r="E321" s="39" t="s">
        <v>1934</v>
      </c>
    </row>
    <row r="322" spans="1:5" ht="12.75">
      <c r="A322" s="35" t="s">
        <v>58</v>
      </c>
      <c r="E322" s="40" t="s">
        <v>5</v>
      </c>
    </row>
    <row r="323" spans="1:5" ht="102">
      <c r="A323" t="s">
        <v>59</v>
      </c>
      <c r="E323" s="39" t="s">
        <v>1935</v>
      </c>
    </row>
    <row r="324" spans="1:16" ht="12.75">
      <c r="A324" t="s">
        <v>50</v>
      </c>
      <c s="34" t="s">
        <v>231</v>
      </c>
      <c s="34" t="s">
        <v>1936</v>
      </c>
      <c s="35" t="s">
        <v>5</v>
      </c>
      <c s="6" t="s">
        <v>1937</v>
      </c>
      <c s="36" t="s">
        <v>65</v>
      </c>
      <c s="37">
        <v>9</v>
      </c>
      <c s="36">
        <v>0</v>
      </c>
      <c s="36">
        <f>ROUND(G324*H324,6)</f>
      </c>
      <c r="L324" s="38">
        <v>0</v>
      </c>
      <c s="32">
        <f>ROUND(ROUND(L324,2)*ROUND(G324,3),2)</f>
      </c>
      <c s="36" t="s">
        <v>55</v>
      </c>
      <c>
        <f>(M324*21)/100</f>
      </c>
      <c t="s">
        <v>28</v>
      </c>
    </row>
    <row r="325" spans="1:5" ht="12.75">
      <c r="A325" s="35" t="s">
        <v>56</v>
      </c>
      <c r="E325" s="39" t="s">
        <v>1937</v>
      </c>
    </row>
    <row r="326" spans="1:5" ht="12.75">
      <c r="A326" s="35" t="s">
        <v>58</v>
      </c>
      <c r="E326" s="40" t="s">
        <v>5</v>
      </c>
    </row>
    <row r="327" spans="1:5" ht="153">
      <c r="A327" t="s">
        <v>59</v>
      </c>
      <c r="E327" s="39" t="s">
        <v>1938</v>
      </c>
    </row>
    <row r="328" spans="1:16" ht="12.75">
      <c r="A328" t="s">
        <v>50</v>
      </c>
      <c s="34" t="s">
        <v>235</v>
      </c>
      <c s="34" t="s">
        <v>1939</v>
      </c>
      <c s="35" t="s">
        <v>5</v>
      </c>
      <c s="6" t="s">
        <v>1940</v>
      </c>
      <c s="36" t="s">
        <v>251</v>
      </c>
      <c s="37">
        <v>1</v>
      </c>
      <c s="36">
        <v>0</v>
      </c>
      <c s="36">
        <f>ROUND(G328*H328,6)</f>
      </c>
      <c r="L328" s="38">
        <v>0</v>
      </c>
      <c s="32">
        <f>ROUND(ROUND(L328,2)*ROUND(G328,3),2)</f>
      </c>
      <c s="36" t="s">
        <v>69</v>
      </c>
      <c>
        <f>(M328*21)/100</f>
      </c>
      <c t="s">
        <v>28</v>
      </c>
    </row>
    <row r="329" spans="1:5" ht="12.75">
      <c r="A329" s="35" t="s">
        <v>56</v>
      </c>
      <c r="E329" s="39" t="s">
        <v>1940</v>
      </c>
    </row>
    <row r="330" spans="1:5" ht="12.75">
      <c r="A330" s="35" t="s">
        <v>58</v>
      </c>
      <c r="E330" s="40" t="s">
        <v>5</v>
      </c>
    </row>
    <row r="331" spans="1:5" ht="102">
      <c r="A331" t="s">
        <v>59</v>
      </c>
      <c r="E331" s="39" t="s">
        <v>1941</v>
      </c>
    </row>
    <row r="332" spans="1:16" ht="12.75">
      <c r="A332" t="s">
        <v>50</v>
      </c>
      <c s="34" t="s">
        <v>239</v>
      </c>
      <c s="34" t="s">
        <v>1942</v>
      </c>
      <c s="35" t="s">
        <v>5</v>
      </c>
      <c s="6" t="s">
        <v>1943</v>
      </c>
      <c s="36" t="s">
        <v>65</v>
      </c>
      <c s="37">
        <v>1</v>
      </c>
      <c s="36">
        <v>0</v>
      </c>
      <c s="36">
        <f>ROUND(G332*H332,6)</f>
      </c>
      <c r="L332" s="38">
        <v>0</v>
      </c>
      <c s="32">
        <f>ROUND(ROUND(L332,2)*ROUND(G332,3),2)</f>
      </c>
      <c s="36" t="s">
        <v>69</v>
      </c>
      <c>
        <f>(M332*21)/100</f>
      </c>
      <c t="s">
        <v>28</v>
      </c>
    </row>
    <row r="333" spans="1:5" ht="12.75">
      <c r="A333" s="35" t="s">
        <v>56</v>
      </c>
      <c r="E333" s="39" t="s">
        <v>1943</v>
      </c>
    </row>
    <row r="334" spans="1:5" ht="12.75">
      <c r="A334" s="35" t="s">
        <v>58</v>
      </c>
      <c r="E334" s="40" t="s">
        <v>5</v>
      </c>
    </row>
    <row r="335" spans="1:5" ht="102">
      <c r="A335" t="s">
        <v>59</v>
      </c>
      <c r="E335" s="39" t="s">
        <v>1944</v>
      </c>
    </row>
    <row r="336" spans="1:16" ht="12.75">
      <c r="A336" t="s">
        <v>50</v>
      </c>
      <c s="34" t="s">
        <v>243</v>
      </c>
      <c s="34" t="s">
        <v>1945</v>
      </c>
      <c s="35" t="s">
        <v>5</v>
      </c>
      <c s="6" t="s">
        <v>1946</v>
      </c>
      <c s="36" t="s">
        <v>65</v>
      </c>
      <c s="37">
        <v>9</v>
      </c>
      <c s="36">
        <v>0</v>
      </c>
      <c s="36">
        <f>ROUND(G336*H336,6)</f>
      </c>
      <c r="L336" s="38">
        <v>0</v>
      </c>
      <c s="32">
        <f>ROUND(ROUND(L336,2)*ROUND(G336,3),2)</f>
      </c>
      <c s="36" t="s">
        <v>69</v>
      </c>
      <c>
        <f>(M336*21)/100</f>
      </c>
      <c t="s">
        <v>28</v>
      </c>
    </row>
    <row r="337" spans="1:5" ht="12.75">
      <c r="A337" s="35" t="s">
        <v>56</v>
      </c>
      <c r="E337" s="39" t="s">
        <v>1946</v>
      </c>
    </row>
    <row r="338" spans="1:5" ht="12.75">
      <c r="A338" s="35" t="s">
        <v>58</v>
      </c>
      <c r="E338" s="40" t="s">
        <v>5</v>
      </c>
    </row>
    <row r="339" spans="1:5" ht="102">
      <c r="A339" t="s">
        <v>59</v>
      </c>
      <c r="E339" s="39" t="s">
        <v>1947</v>
      </c>
    </row>
    <row r="340" spans="1:13" ht="12.75">
      <c r="A340" t="s">
        <v>47</v>
      </c>
      <c r="C340" s="31" t="s">
        <v>204</v>
      </c>
      <c r="E340" s="33" t="s">
        <v>1948</v>
      </c>
      <c r="J340" s="32">
        <f>0</f>
      </c>
      <c s="32">
        <f>0</f>
      </c>
      <c s="32">
        <f>0+L341+L345+L349+L353+L357+L361+L365</f>
      </c>
      <c s="32">
        <f>0+M341+M345+M349+M353+M357+M361+M365</f>
      </c>
    </row>
    <row r="341" spans="1:16" ht="12.75">
      <c r="A341" t="s">
        <v>50</v>
      </c>
      <c s="34" t="s">
        <v>248</v>
      </c>
      <c s="34" t="s">
        <v>1949</v>
      </c>
      <c s="35" t="s">
        <v>5</v>
      </c>
      <c s="6" t="s">
        <v>1950</v>
      </c>
      <c s="36" t="s">
        <v>65</v>
      </c>
      <c s="37">
        <v>2</v>
      </c>
      <c s="36">
        <v>0</v>
      </c>
      <c s="36">
        <f>ROUND(G341*H341,6)</f>
      </c>
      <c r="L341" s="38">
        <v>0</v>
      </c>
      <c s="32">
        <f>ROUND(ROUND(L341,2)*ROUND(G341,3),2)</f>
      </c>
      <c s="36" t="s">
        <v>55</v>
      </c>
      <c>
        <f>(M341*21)/100</f>
      </c>
      <c t="s">
        <v>28</v>
      </c>
    </row>
    <row r="342" spans="1:5" ht="12.75">
      <c r="A342" s="35" t="s">
        <v>56</v>
      </c>
      <c r="E342" s="39" t="s">
        <v>1950</v>
      </c>
    </row>
    <row r="343" spans="1:5" ht="12.75">
      <c r="A343" s="35" t="s">
        <v>58</v>
      </c>
      <c r="E343" s="40" t="s">
        <v>5</v>
      </c>
    </row>
    <row r="344" spans="1:5" ht="153">
      <c r="A344" t="s">
        <v>59</v>
      </c>
      <c r="E344" s="39" t="s">
        <v>1951</v>
      </c>
    </row>
    <row r="345" spans="1:16" ht="25.5">
      <c r="A345" t="s">
        <v>50</v>
      </c>
      <c s="34" t="s">
        <v>253</v>
      </c>
      <c s="34" t="s">
        <v>94</v>
      </c>
      <c s="35" t="s">
        <v>5</v>
      </c>
      <c s="6" t="s">
        <v>1952</v>
      </c>
      <c s="36" t="s">
        <v>65</v>
      </c>
      <c s="37">
        <v>2</v>
      </c>
      <c s="36">
        <v>0</v>
      </c>
      <c s="36">
        <f>ROUND(G345*H345,6)</f>
      </c>
      <c r="L345" s="38">
        <v>0</v>
      </c>
      <c s="32">
        <f>ROUND(ROUND(L345,2)*ROUND(G345,3),2)</f>
      </c>
      <c s="36" t="s">
        <v>69</v>
      </c>
      <c>
        <f>(M345*21)/100</f>
      </c>
      <c t="s">
        <v>28</v>
      </c>
    </row>
    <row r="346" spans="1:5" ht="25.5">
      <c r="A346" s="35" t="s">
        <v>56</v>
      </c>
      <c r="E346" s="39" t="s">
        <v>1952</v>
      </c>
    </row>
    <row r="347" spans="1:5" ht="12.75">
      <c r="A347" s="35" t="s">
        <v>58</v>
      </c>
      <c r="E347" s="40" t="s">
        <v>5</v>
      </c>
    </row>
    <row r="348" spans="1:5" ht="153">
      <c r="A348" t="s">
        <v>59</v>
      </c>
      <c r="E348" s="39" t="s">
        <v>1953</v>
      </c>
    </row>
    <row r="349" spans="1:16" ht="12.75">
      <c r="A349" t="s">
        <v>50</v>
      </c>
      <c s="34" t="s">
        <v>257</v>
      </c>
      <c s="34" t="s">
        <v>1954</v>
      </c>
      <c s="35" t="s">
        <v>5</v>
      </c>
      <c s="6" t="s">
        <v>1955</v>
      </c>
      <c s="36" t="s">
        <v>65</v>
      </c>
      <c s="37">
        <v>3</v>
      </c>
      <c s="36">
        <v>0</v>
      </c>
      <c s="36">
        <f>ROUND(G349*H349,6)</f>
      </c>
      <c r="L349" s="38">
        <v>0</v>
      </c>
      <c s="32">
        <f>ROUND(ROUND(L349,2)*ROUND(G349,3),2)</f>
      </c>
      <c s="36" t="s">
        <v>55</v>
      </c>
      <c>
        <f>(M349*21)/100</f>
      </c>
      <c t="s">
        <v>28</v>
      </c>
    </row>
    <row r="350" spans="1:5" ht="12.75">
      <c r="A350" s="35" t="s">
        <v>56</v>
      </c>
      <c r="E350" s="39" t="s">
        <v>1955</v>
      </c>
    </row>
    <row r="351" spans="1:5" ht="12.75">
      <c r="A351" s="35" t="s">
        <v>58</v>
      </c>
      <c r="E351" s="40" t="s">
        <v>5</v>
      </c>
    </row>
    <row r="352" spans="1:5" ht="153">
      <c r="A352" t="s">
        <v>59</v>
      </c>
      <c r="E352" s="39" t="s">
        <v>1956</v>
      </c>
    </row>
    <row r="353" spans="1:16" ht="25.5">
      <c r="A353" t="s">
        <v>50</v>
      </c>
      <c s="34" t="s">
        <v>261</v>
      </c>
      <c s="34" t="s">
        <v>98</v>
      </c>
      <c s="35" t="s">
        <v>5</v>
      </c>
      <c s="6" t="s">
        <v>1957</v>
      </c>
      <c s="36" t="s">
        <v>65</v>
      </c>
      <c s="37">
        <v>3</v>
      </c>
      <c s="36">
        <v>0</v>
      </c>
      <c s="36">
        <f>ROUND(G353*H353,6)</f>
      </c>
      <c r="L353" s="38">
        <v>0</v>
      </c>
      <c s="32">
        <f>ROUND(ROUND(L353,2)*ROUND(G353,3),2)</f>
      </c>
      <c s="36" t="s">
        <v>69</v>
      </c>
      <c>
        <f>(M353*21)/100</f>
      </c>
      <c t="s">
        <v>28</v>
      </c>
    </row>
    <row r="354" spans="1:5" ht="38.25">
      <c r="A354" s="35" t="s">
        <v>56</v>
      </c>
      <c r="E354" s="39" t="s">
        <v>1958</v>
      </c>
    </row>
    <row r="355" spans="1:5" ht="12.75">
      <c r="A355" s="35" t="s">
        <v>58</v>
      </c>
      <c r="E355" s="40" t="s">
        <v>5</v>
      </c>
    </row>
    <row r="356" spans="1:5" ht="216.75">
      <c r="A356" t="s">
        <v>59</v>
      </c>
      <c r="E356" s="39" t="s">
        <v>1959</v>
      </c>
    </row>
    <row r="357" spans="1:16" ht="12.75">
      <c r="A357" t="s">
        <v>50</v>
      </c>
      <c s="34" t="s">
        <v>262</v>
      </c>
      <c s="34" t="s">
        <v>106</v>
      </c>
      <c s="35" t="s">
        <v>5</v>
      </c>
      <c s="6" t="s">
        <v>1960</v>
      </c>
      <c s="36" t="s">
        <v>65</v>
      </c>
      <c s="37">
        <v>3</v>
      </c>
      <c s="36">
        <v>0</v>
      </c>
      <c s="36">
        <f>ROUND(G357*H357,6)</f>
      </c>
      <c r="L357" s="38">
        <v>0</v>
      </c>
      <c s="32">
        <f>ROUND(ROUND(L357,2)*ROUND(G357,3),2)</f>
      </c>
      <c s="36" t="s">
        <v>69</v>
      </c>
      <c>
        <f>(M357*21)/100</f>
      </c>
      <c t="s">
        <v>28</v>
      </c>
    </row>
    <row r="358" spans="1:5" ht="12.75">
      <c r="A358" s="35" t="s">
        <v>56</v>
      </c>
      <c r="E358" s="39" t="s">
        <v>1960</v>
      </c>
    </row>
    <row r="359" spans="1:5" ht="12.75">
      <c r="A359" s="35" t="s">
        <v>58</v>
      </c>
      <c r="E359" s="40" t="s">
        <v>5</v>
      </c>
    </row>
    <row r="360" spans="1:5" ht="102">
      <c r="A360" t="s">
        <v>59</v>
      </c>
      <c r="E360" s="39" t="s">
        <v>1961</v>
      </c>
    </row>
    <row r="361" spans="1:16" ht="12.75">
      <c r="A361" t="s">
        <v>50</v>
      </c>
      <c s="34" t="s">
        <v>263</v>
      </c>
      <c s="34" t="s">
        <v>224</v>
      </c>
      <c s="35" t="s">
        <v>5</v>
      </c>
      <c s="6" t="s">
        <v>225</v>
      </c>
      <c s="36" t="s">
        <v>209</v>
      </c>
      <c s="37">
        <v>100</v>
      </c>
      <c s="36">
        <v>0</v>
      </c>
      <c s="36">
        <f>ROUND(G361*H361,6)</f>
      </c>
      <c r="L361" s="38">
        <v>0</v>
      </c>
      <c s="32">
        <f>ROUND(ROUND(L361,2)*ROUND(G361,3),2)</f>
      </c>
      <c s="36" t="s">
        <v>55</v>
      </c>
      <c>
        <f>(M361*21)/100</f>
      </c>
      <c t="s">
        <v>28</v>
      </c>
    </row>
    <row r="362" spans="1:5" ht="12.75">
      <c r="A362" s="35" t="s">
        <v>56</v>
      </c>
      <c r="E362" s="39" t="s">
        <v>225</v>
      </c>
    </row>
    <row r="363" spans="1:5" ht="12.75">
      <c r="A363" s="35" t="s">
        <v>58</v>
      </c>
      <c r="E363" s="40" t="s">
        <v>5</v>
      </c>
    </row>
    <row r="364" spans="1:5" ht="153">
      <c r="A364" t="s">
        <v>59</v>
      </c>
      <c r="E364" s="39" t="s">
        <v>226</v>
      </c>
    </row>
    <row r="365" spans="1:16" ht="38.25">
      <c r="A365" t="s">
        <v>50</v>
      </c>
      <c s="34" t="s">
        <v>267</v>
      </c>
      <c s="34" t="s">
        <v>1962</v>
      </c>
      <c s="35" t="s">
        <v>5</v>
      </c>
      <c s="6" t="s">
        <v>1633</v>
      </c>
      <c s="36" t="s">
        <v>209</v>
      </c>
      <c s="37">
        <v>120</v>
      </c>
      <c s="36">
        <v>0</v>
      </c>
      <c s="36">
        <f>ROUND(G365*H365,6)</f>
      </c>
      <c r="L365" s="38">
        <v>0</v>
      </c>
      <c s="32">
        <f>ROUND(ROUND(L365,2)*ROUND(G365,3),2)</f>
      </c>
      <c s="36" t="s">
        <v>55</v>
      </c>
      <c>
        <f>(M365*21)/100</f>
      </c>
      <c t="s">
        <v>28</v>
      </c>
    </row>
    <row r="366" spans="1:5" ht="38.25">
      <c r="A366" s="35" t="s">
        <v>56</v>
      </c>
      <c r="E366" s="39" t="s">
        <v>1963</v>
      </c>
    </row>
    <row r="367" spans="1:5" ht="12.75">
      <c r="A367" s="35" t="s">
        <v>58</v>
      </c>
      <c r="E367" s="40" t="s">
        <v>5</v>
      </c>
    </row>
    <row r="368" spans="1:5" ht="229.5">
      <c r="A368" t="s">
        <v>59</v>
      </c>
      <c r="E368" s="39" t="s">
        <v>1964</v>
      </c>
    </row>
    <row r="369" spans="1:13" ht="12.75">
      <c r="A369" t="s">
        <v>47</v>
      </c>
      <c r="C369" s="31" t="s">
        <v>347</v>
      </c>
      <c r="E369" s="33" t="s">
        <v>1965</v>
      </c>
      <c r="J369" s="32">
        <f>0</f>
      </c>
      <c s="32">
        <f>0</f>
      </c>
      <c s="32">
        <f>0+L370+L374+L378+L382+L386+L390+L394+L398</f>
      </c>
      <c s="32">
        <f>0+M370+M374+M378+M382+M386+M390+M394+M398</f>
      </c>
    </row>
    <row r="370" spans="1:16" ht="12.75">
      <c r="A370" t="s">
        <v>50</v>
      </c>
      <c s="34" t="s">
        <v>271</v>
      </c>
      <c s="34" t="s">
        <v>1949</v>
      </c>
      <c s="35" t="s">
        <v>5</v>
      </c>
      <c s="6" t="s">
        <v>1950</v>
      </c>
      <c s="36" t="s">
        <v>65</v>
      </c>
      <c s="37">
        <v>1</v>
      </c>
      <c s="36">
        <v>0</v>
      </c>
      <c s="36">
        <f>ROUND(G370*H370,6)</f>
      </c>
      <c r="L370" s="38">
        <v>0</v>
      </c>
      <c s="32">
        <f>ROUND(ROUND(L370,2)*ROUND(G370,3),2)</f>
      </c>
      <c s="36" t="s">
        <v>55</v>
      </c>
      <c>
        <f>(M370*21)/100</f>
      </c>
      <c t="s">
        <v>28</v>
      </c>
    </row>
    <row r="371" spans="1:5" ht="12.75">
      <c r="A371" s="35" t="s">
        <v>56</v>
      </c>
      <c r="E371" s="39" t="s">
        <v>1950</v>
      </c>
    </row>
    <row r="372" spans="1:5" ht="12.75">
      <c r="A372" s="35" t="s">
        <v>58</v>
      </c>
      <c r="E372" s="40" t="s">
        <v>5</v>
      </c>
    </row>
    <row r="373" spans="1:5" ht="153">
      <c r="A373" t="s">
        <v>59</v>
      </c>
      <c r="E373" s="39" t="s">
        <v>1951</v>
      </c>
    </row>
    <row r="374" spans="1:16" ht="25.5">
      <c r="A374" t="s">
        <v>50</v>
      </c>
      <c s="34" t="s">
        <v>275</v>
      </c>
      <c s="34" t="s">
        <v>1966</v>
      </c>
      <c s="35" t="s">
        <v>5</v>
      </c>
      <c s="6" t="s">
        <v>1967</v>
      </c>
      <c s="36" t="s">
        <v>65</v>
      </c>
      <c s="37">
        <v>1</v>
      </c>
      <c s="36">
        <v>0</v>
      </c>
      <c s="36">
        <f>ROUND(G374*H374,6)</f>
      </c>
      <c r="L374" s="38">
        <v>0</v>
      </c>
      <c s="32">
        <f>ROUND(ROUND(L374,2)*ROUND(G374,3),2)</f>
      </c>
      <c s="36" t="s">
        <v>55</v>
      </c>
      <c>
        <f>(M374*21)/100</f>
      </c>
      <c t="s">
        <v>28</v>
      </c>
    </row>
    <row r="375" spans="1:5" ht="25.5">
      <c r="A375" s="35" t="s">
        <v>56</v>
      </c>
      <c r="E375" s="39" t="s">
        <v>1967</v>
      </c>
    </row>
    <row r="376" spans="1:5" ht="12.75">
      <c r="A376" s="35" t="s">
        <v>58</v>
      </c>
      <c r="E376" s="40" t="s">
        <v>5</v>
      </c>
    </row>
    <row r="377" spans="1:5" ht="153">
      <c r="A377" t="s">
        <v>59</v>
      </c>
      <c r="E377" s="39" t="s">
        <v>1968</v>
      </c>
    </row>
    <row r="378" spans="1:16" ht="12.75">
      <c r="A378" t="s">
        <v>50</v>
      </c>
      <c s="34" t="s">
        <v>279</v>
      </c>
      <c s="34" t="s">
        <v>1969</v>
      </c>
      <c s="35" t="s">
        <v>5</v>
      </c>
      <c s="6" t="s">
        <v>1970</v>
      </c>
      <c s="36" t="s">
        <v>209</v>
      </c>
      <c s="37">
        <v>50</v>
      </c>
      <c s="36">
        <v>0</v>
      </c>
      <c s="36">
        <f>ROUND(G378*H378,6)</f>
      </c>
      <c r="L378" s="38">
        <v>0</v>
      </c>
      <c s="32">
        <f>ROUND(ROUND(L378,2)*ROUND(G378,3),2)</f>
      </c>
      <c s="36" t="s">
        <v>55</v>
      </c>
      <c>
        <f>(M378*21)/100</f>
      </c>
      <c t="s">
        <v>28</v>
      </c>
    </row>
    <row r="379" spans="1:5" ht="12.75">
      <c r="A379" s="35" t="s">
        <v>56</v>
      </c>
      <c r="E379" s="39" t="s">
        <v>1970</v>
      </c>
    </row>
    <row r="380" spans="1:5" ht="12.75">
      <c r="A380" s="35" t="s">
        <v>58</v>
      </c>
      <c r="E380" s="40" t="s">
        <v>5</v>
      </c>
    </row>
    <row r="381" spans="1:5" ht="140.25">
      <c r="A381" t="s">
        <v>59</v>
      </c>
      <c r="E381" s="39" t="s">
        <v>1971</v>
      </c>
    </row>
    <row r="382" spans="1:16" ht="12.75">
      <c r="A382" t="s">
        <v>50</v>
      </c>
      <c s="34" t="s">
        <v>283</v>
      </c>
      <c s="34" t="s">
        <v>1972</v>
      </c>
      <c s="35" t="s">
        <v>5</v>
      </c>
      <c s="6" t="s">
        <v>1973</v>
      </c>
      <c s="36" t="s">
        <v>209</v>
      </c>
      <c s="37">
        <v>50</v>
      </c>
      <c s="36">
        <v>0</v>
      </c>
      <c s="36">
        <f>ROUND(G382*H382,6)</f>
      </c>
      <c r="L382" s="38">
        <v>0</v>
      </c>
      <c s="32">
        <f>ROUND(ROUND(L382,2)*ROUND(G382,3),2)</f>
      </c>
      <c s="36" t="s">
        <v>55</v>
      </c>
      <c>
        <f>(M382*21)/100</f>
      </c>
      <c t="s">
        <v>28</v>
      </c>
    </row>
    <row r="383" spans="1:5" ht="12.75">
      <c r="A383" s="35" t="s">
        <v>56</v>
      </c>
      <c r="E383" s="39" t="s">
        <v>1973</v>
      </c>
    </row>
    <row r="384" spans="1:5" ht="12.75">
      <c r="A384" s="35" t="s">
        <v>58</v>
      </c>
      <c r="E384" s="40" t="s">
        <v>5</v>
      </c>
    </row>
    <row r="385" spans="1:5" ht="102">
      <c r="A385" t="s">
        <v>59</v>
      </c>
      <c r="E385" s="39" t="s">
        <v>1974</v>
      </c>
    </row>
    <row r="386" spans="1:16" ht="12.75">
      <c r="A386" t="s">
        <v>50</v>
      </c>
      <c s="34" t="s">
        <v>287</v>
      </c>
      <c s="34" t="s">
        <v>324</v>
      </c>
      <c s="35" t="s">
        <v>5</v>
      </c>
      <c s="6" t="s">
        <v>325</v>
      </c>
      <c s="36" t="s">
        <v>65</v>
      </c>
      <c s="37">
        <v>50</v>
      </c>
      <c s="36">
        <v>0</v>
      </c>
      <c s="36">
        <f>ROUND(G386*H386,6)</f>
      </c>
      <c r="L386" s="38">
        <v>0</v>
      </c>
      <c s="32">
        <f>ROUND(ROUND(L386,2)*ROUND(G386,3),2)</f>
      </c>
      <c s="36" t="s">
        <v>55</v>
      </c>
      <c>
        <f>(M386*21)/100</f>
      </c>
      <c t="s">
        <v>28</v>
      </c>
    </row>
    <row r="387" spans="1:5" ht="12.75">
      <c r="A387" s="35" t="s">
        <v>56</v>
      </c>
      <c r="E387" s="39" t="s">
        <v>325</v>
      </c>
    </row>
    <row r="388" spans="1:5" ht="12.75">
      <c r="A388" s="35" t="s">
        <v>58</v>
      </c>
      <c r="E388" s="40" t="s">
        <v>5</v>
      </c>
    </row>
    <row r="389" spans="1:5" ht="153">
      <c r="A389" t="s">
        <v>59</v>
      </c>
      <c r="E389" s="39" t="s">
        <v>326</v>
      </c>
    </row>
    <row r="390" spans="1:16" ht="12.75">
      <c r="A390" t="s">
        <v>50</v>
      </c>
      <c s="34" t="s">
        <v>291</v>
      </c>
      <c s="34" t="s">
        <v>1975</v>
      </c>
      <c s="35" t="s">
        <v>5</v>
      </c>
      <c s="6" t="s">
        <v>1976</v>
      </c>
      <c s="36" t="s">
        <v>65</v>
      </c>
      <c s="37">
        <v>50</v>
      </c>
      <c s="36">
        <v>0</v>
      </c>
      <c s="36">
        <f>ROUND(G390*H390,6)</f>
      </c>
      <c r="L390" s="38">
        <v>0</v>
      </c>
      <c s="32">
        <f>ROUND(ROUND(L390,2)*ROUND(G390,3),2)</f>
      </c>
      <c s="36" t="s">
        <v>69</v>
      </c>
      <c>
        <f>(M390*21)/100</f>
      </c>
      <c t="s">
        <v>28</v>
      </c>
    </row>
    <row r="391" spans="1:5" ht="12.75">
      <c r="A391" s="35" t="s">
        <v>56</v>
      </c>
      <c r="E391" s="39" t="s">
        <v>1976</v>
      </c>
    </row>
    <row r="392" spans="1:5" ht="12.75">
      <c r="A392" s="35" t="s">
        <v>58</v>
      </c>
      <c r="E392" s="40" t="s">
        <v>5</v>
      </c>
    </row>
    <row r="393" spans="1:5" ht="89.25">
      <c r="A393" t="s">
        <v>59</v>
      </c>
      <c r="E393" s="39" t="s">
        <v>1977</v>
      </c>
    </row>
    <row r="394" spans="1:16" ht="25.5">
      <c r="A394" t="s">
        <v>50</v>
      </c>
      <c s="34" t="s">
        <v>295</v>
      </c>
      <c s="34" t="s">
        <v>1849</v>
      </c>
      <c s="35" t="s">
        <v>5</v>
      </c>
      <c s="6" t="s">
        <v>1850</v>
      </c>
      <c s="36" t="s">
        <v>65</v>
      </c>
      <c s="37">
        <v>1</v>
      </c>
      <c s="36">
        <v>0</v>
      </c>
      <c s="36">
        <f>ROUND(G394*H394,6)</f>
      </c>
      <c r="L394" s="38">
        <v>0</v>
      </c>
      <c s="32">
        <f>ROUND(ROUND(L394,2)*ROUND(G394,3),2)</f>
      </c>
      <c s="36" t="s">
        <v>55</v>
      </c>
      <c>
        <f>(M394*21)/100</f>
      </c>
      <c t="s">
        <v>28</v>
      </c>
    </row>
    <row r="395" spans="1:5" ht="25.5">
      <c r="A395" s="35" t="s">
        <v>56</v>
      </c>
      <c r="E395" s="39" t="s">
        <v>1850</v>
      </c>
    </row>
    <row r="396" spans="1:5" ht="12.75">
      <c r="A396" s="35" t="s">
        <v>58</v>
      </c>
      <c r="E396" s="40" t="s">
        <v>5</v>
      </c>
    </row>
    <row r="397" spans="1:5" ht="204">
      <c r="A397" t="s">
        <v>59</v>
      </c>
      <c r="E397" s="39" t="s">
        <v>1851</v>
      </c>
    </row>
    <row r="398" spans="1:16" ht="12.75">
      <c r="A398" t="s">
        <v>50</v>
      </c>
      <c s="34" t="s">
        <v>299</v>
      </c>
      <c s="34" t="s">
        <v>114</v>
      </c>
      <c s="35" t="s">
        <v>5</v>
      </c>
      <c s="6" t="s">
        <v>1852</v>
      </c>
      <c s="36" t="s">
        <v>65</v>
      </c>
      <c s="37">
        <v>1</v>
      </c>
      <c s="36">
        <v>0</v>
      </c>
      <c s="36">
        <f>ROUND(G398*H398,6)</f>
      </c>
      <c r="L398" s="38">
        <v>0</v>
      </c>
      <c s="32">
        <f>ROUND(ROUND(L398,2)*ROUND(G398,3),2)</f>
      </c>
      <c s="36" t="s">
        <v>69</v>
      </c>
      <c>
        <f>(M398*21)/100</f>
      </c>
      <c t="s">
        <v>28</v>
      </c>
    </row>
    <row r="399" spans="1:5" ht="12.75">
      <c r="A399" s="35" t="s">
        <v>56</v>
      </c>
      <c r="E399" s="39" t="s">
        <v>1852</v>
      </c>
    </row>
    <row r="400" spans="1:5" ht="12.75">
      <c r="A400" s="35" t="s">
        <v>58</v>
      </c>
      <c r="E400" s="40" t="s">
        <v>5</v>
      </c>
    </row>
    <row r="401" spans="1:5" ht="89.25">
      <c r="A401" t="s">
        <v>59</v>
      </c>
      <c r="E401" s="39" t="s">
        <v>1853</v>
      </c>
    </row>
    <row r="402" spans="1:13" ht="12.75">
      <c r="A402" t="s">
        <v>47</v>
      </c>
      <c r="C402" s="31" t="s">
        <v>610</v>
      </c>
      <c r="E402" s="33" t="s">
        <v>1978</v>
      </c>
      <c r="J402" s="32">
        <f>0</f>
      </c>
      <c s="32">
        <f>0</f>
      </c>
      <c s="32">
        <f>0+L403+L407+L411+L415+L419+L423+L427+L431+L435+L439+L443</f>
      </c>
      <c s="32">
        <f>0+M403+M407+M411+M415+M419+M423+M427+M431+M435+M439+M443</f>
      </c>
    </row>
    <row r="403" spans="1:16" ht="12.75">
      <c r="A403" t="s">
        <v>50</v>
      </c>
      <c s="34" t="s">
        <v>303</v>
      </c>
      <c s="34" t="s">
        <v>1979</v>
      </c>
      <c s="35" t="s">
        <v>5</v>
      </c>
      <c s="6" t="s">
        <v>1980</v>
      </c>
      <c s="36" t="s">
        <v>65</v>
      </c>
      <c s="37">
        <v>101</v>
      </c>
      <c s="36">
        <v>0</v>
      </c>
      <c s="36">
        <f>ROUND(G403*H403,6)</f>
      </c>
      <c r="L403" s="38">
        <v>0</v>
      </c>
      <c s="32">
        <f>ROUND(ROUND(L403,2)*ROUND(G403,3),2)</f>
      </c>
      <c s="36" t="s">
        <v>55</v>
      </c>
      <c>
        <f>(M403*21)/100</f>
      </c>
      <c t="s">
        <v>28</v>
      </c>
    </row>
    <row r="404" spans="1:5" ht="12.75">
      <c r="A404" s="35" t="s">
        <v>56</v>
      </c>
      <c r="E404" s="39" t="s">
        <v>1980</v>
      </c>
    </row>
    <row r="405" spans="1:5" ht="12.75">
      <c r="A405" s="35" t="s">
        <v>58</v>
      </c>
      <c r="E405" s="40" t="s">
        <v>5</v>
      </c>
    </row>
    <row r="406" spans="1:5" ht="140.25">
      <c r="A406" t="s">
        <v>59</v>
      </c>
      <c r="E406" s="39" t="s">
        <v>1981</v>
      </c>
    </row>
    <row r="407" spans="1:16" ht="12.75">
      <c r="A407" t="s">
        <v>50</v>
      </c>
      <c s="34" t="s">
        <v>307</v>
      </c>
      <c s="34" t="s">
        <v>1982</v>
      </c>
      <c s="35" t="s">
        <v>5</v>
      </c>
      <c s="6" t="s">
        <v>1983</v>
      </c>
      <c s="36" t="s">
        <v>251</v>
      </c>
      <c s="37">
        <v>101</v>
      </c>
      <c s="36">
        <v>0</v>
      </c>
      <c s="36">
        <f>ROUND(G407*H407,6)</f>
      </c>
      <c r="L407" s="38">
        <v>0</v>
      </c>
      <c s="32">
        <f>ROUND(ROUND(L407,2)*ROUND(G407,3),2)</f>
      </c>
      <c s="36" t="s">
        <v>69</v>
      </c>
      <c>
        <f>(M407*21)/100</f>
      </c>
      <c t="s">
        <v>28</v>
      </c>
    </row>
    <row r="408" spans="1:5" ht="12.75">
      <c r="A408" s="35" t="s">
        <v>56</v>
      </c>
      <c r="E408" s="39" t="s">
        <v>1983</v>
      </c>
    </row>
    <row r="409" spans="1:5" ht="12.75">
      <c r="A409" s="35" t="s">
        <v>58</v>
      </c>
      <c r="E409" s="40" t="s">
        <v>5</v>
      </c>
    </row>
    <row r="410" spans="1:5" ht="89.25">
      <c r="A410" t="s">
        <v>59</v>
      </c>
      <c r="E410" s="39" t="s">
        <v>1984</v>
      </c>
    </row>
    <row r="411" spans="1:16" ht="12.75">
      <c r="A411" t="s">
        <v>50</v>
      </c>
      <c s="34" t="s">
        <v>311</v>
      </c>
      <c s="34" t="s">
        <v>1985</v>
      </c>
      <c s="35" t="s">
        <v>5</v>
      </c>
      <c s="6" t="s">
        <v>1986</v>
      </c>
      <c s="36" t="s">
        <v>251</v>
      </c>
      <c s="37">
        <v>101</v>
      </c>
      <c s="36">
        <v>0</v>
      </c>
      <c s="36">
        <f>ROUND(G411*H411,6)</f>
      </c>
      <c r="L411" s="38">
        <v>0</v>
      </c>
      <c s="32">
        <f>ROUND(ROUND(L411,2)*ROUND(G411,3),2)</f>
      </c>
      <c s="36" t="s">
        <v>69</v>
      </c>
      <c>
        <f>(M411*21)/100</f>
      </c>
      <c t="s">
        <v>28</v>
      </c>
    </row>
    <row r="412" spans="1:5" ht="12.75">
      <c r="A412" s="35" t="s">
        <v>56</v>
      </c>
      <c r="E412" s="39" t="s">
        <v>1986</v>
      </c>
    </row>
    <row r="413" spans="1:5" ht="12.75">
      <c r="A413" s="35" t="s">
        <v>58</v>
      </c>
      <c r="E413" s="40" t="s">
        <v>5</v>
      </c>
    </row>
    <row r="414" spans="1:5" ht="89.25">
      <c r="A414" t="s">
        <v>59</v>
      </c>
      <c r="E414" s="39" t="s">
        <v>1987</v>
      </c>
    </row>
    <row r="415" spans="1:16" ht="12.75">
      <c r="A415" t="s">
        <v>50</v>
      </c>
      <c s="34" t="s">
        <v>315</v>
      </c>
      <c s="34" t="s">
        <v>1988</v>
      </c>
      <c s="35" t="s">
        <v>5</v>
      </c>
      <c s="6" t="s">
        <v>1989</v>
      </c>
      <c s="36" t="s">
        <v>65</v>
      </c>
      <c s="37">
        <v>646</v>
      </c>
      <c s="36">
        <v>0</v>
      </c>
      <c s="36">
        <f>ROUND(G415*H415,6)</f>
      </c>
      <c r="L415" s="38">
        <v>0</v>
      </c>
      <c s="32">
        <f>ROUND(ROUND(L415,2)*ROUND(G415,3),2)</f>
      </c>
      <c s="36" t="s">
        <v>55</v>
      </c>
      <c>
        <f>(M415*21)/100</f>
      </c>
      <c t="s">
        <v>28</v>
      </c>
    </row>
    <row r="416" spans="1:5" ht="12.75">
      <c r="A416" s="35" t="s">
        <v>56</v>
      </c>
      <c r="E416" s="39" t="s">
        <v>1989</v>
      </c>
    </row>
    <row r="417" spans="1:5" ht="12.75">
      <c r="A417" s="35" t="s">
        <v>58</v>
      </c>
      <c r="E417" s="40" t="s">
        <v>5</v>
      </c>
    </row>
    <row r="418" spans="1:5" ht="140.25">
      <c r="A418" t="s">
        <v>59</v>
      </c>
      <c r="E418" s="39" t="s">
        <v>1990</v>
      </c>
    </row>
    <row r="419" spans="1:16" ht="12.75">
      <c r="A419" t="s">
        <v>50</v>
      </c>
      <c s="34" t="s">
        <v>319</v>
      </c>
      <c s="34" t="s">
        <v>1991</v>
      </c>
      <c s="35" t="s">
        <v>5</v>
      </c>
      <c s="6" t="s">
        <v>1992</v>
      </c>
      <c s="36" t="s">
        <v>251</v>
      </c>
      <c s="37">
        <v>590</v>
      </c>
      <c s="36">
        <v>0</v>
      </c>
      <c s="36">
        <f>ROUND(G419*H419,6)</f>
      </c>
      <c r="L419" s="38">
        <v>0</v>
      </c>
      <c s="32">
        <f>ROUND(ROUND(L419,2)*ROUND(G419,3),2)</f>
      </c>
      <c s="36" t="s">
        <v>69</v>
      </c>
      <c>
        <f>(M419*21)/100</f>
      </c>
      <c t="s">
        <v>28</v>
      </c>
    </row>
    <row r="420" spans="1:5" ht="12.75">
      <c r="A420" s="35" t="s">
        <v>56</v>
      </c>
      <c r="E420" s="39" t="s">
        <v>1992</v>
      </c>
    </row>
    <row r="421" spans="1:5" ht="12.75">
      <c r="A421" s="35" t="s">
        <v>58</v>
      </c>
      <c r="E421" s="40" t="s">
        <v>5</v>
      </c>
    </row>
    <row r="422" spans="1:5" ht="89.25">
      <c r="A422" t="s">
        <v>59</v>
      </c>
      <c r="E422" s="39" t="s">
        <v>1993</v>
      </c>
    </row>
    <row r="423" spans="1:16" ht="12.75">
      <c r="A423" t="s">
        <v>50</v>
      </c>
      <c s="34" t="s">
        <v>323</v>
      </c>
      <c s="34" t="s">
        <v>1994</v>
      </c>
      <c s="35" t="s">
        <v>5</v>
      </c>
      <c s="6" t="s">
        <v>1995</v>
      </c>
      <c s="36" t="s">
        <v>251</v>
      </c>
      <c s="37">
        <v>33</v>
      </c>
      <c s="36">
        <v>0</v>
      </c>
      <c s="36">
        <f>ROUND(G423*H423,6)</f>
      </c>
      <c r="L423" s="38">
        <v>0</v>
      </c>
      <c s="32">
        <f>ROUND(ROUND(L423,2)*ROUND(G423,3),2)</f>
      </c>
      <c s="36" t="s">
        <v>69</v>
      </c>
      <c>
        <f>(M423*21)/100</f>
      </c>
      <c t="s">
        <v>28</v>
      </c>
    </row>
    <row r="424" spans="1:5" ht="12.75">
      <c r="A424" s="35" t="s">
        <v>56</v>
      </c>
      <c r="E424" s="39" t="s">
        <v>1995</v>
      </c>
    </row>
    <row r="425" spans="1:5" ht="12.75">
      <c r="A425" s="35" t="s">
        <v>58</v>
      </c>
      <c r="E425" s="40" t="s">
        <v>5</v>
      </c>
    </row>
    <row r="426" spans="1:5" ht="89.25">
      <c r="A426" t="s">
        <v>59</v>
      </c>
      <c r="E426" s="39" t="s">
        <v>1996</v>
      </c>
    </row>
    <row r="427" spans="1:16" ht="12.75">
      <c r="A427" t="s">
        <v>50</v>
      </c>
      <c s="34" t="s">
        <v>327</v>
      </c>
      <c s="34" t="s">
        <v>1997</v>
      </c>
      <c s="35" t="s">
        <v>5</v>
      </c>
      <c s="6" t="s">
        <v>1998</v>
      </c>
      <c s="36" t="s">
        <v>251</v>
      </c>
      <c s="37">
        <v>23</v>
      </c>
      <c s="36">
        <v>0</v>
      </c>
      <c s="36">
        <f>ROUND(G427*H427,6)</f>
      </c>
      <c r="L427" s="38">
        <v>0</v>
      </c>
      <c s="32">
        <f>ROUND(ROUND(L427,2)*ROUND(G427,3),2)</f>
      </c>
      <c s="36" t="s">
        <v>69</v>
      </c>
      <c>
        <f>(M427*21)/100</f>
      </c>
      <c t="s">
        <v>28</v>
      </c>
    </row>
    <row r="428" spans="1:5" ht="12.75">
      <c r="A428" s="35" t="s">
        <v>56</v>
      </c>
      <c r="E428" s="39" t="s">
        <v>1998</v>
      </c>
    </row>
    <row r="429" spans="1:5" ht="12.75">
      <c r="A429" s="35" t="s">
        <v>58</v>
      </c>
      <c r="E429" s="40" t="s">
        <v>5</v>
      </c>
    </row>
    <row r="430" spans="1:5" ht="242.25">
      <c r="A430" t="s">
        <v>59</v>
      </c>
      <c r="E430" s="39" t="s">
        <v>1999</v>
      </c>
    </row>
    <row r="431" spans="1:16" ht="12.75">
      <c r="A431" t="s">
        <v>50</v>
      </c>
      <c s="34" t="s">
        <v>331</v>
      </c>
      <c s="34" t="s">
        <v>2000</v>
      </c>
      <c s="35" t="s">
        <v>5</v>
      </c>
      <c s="6" t="s">
        <v>2001</v>
      </c>
      <c s="36" t="s">
        <v>65</v>
      </c>
      <c s="37">
        <v>745</v>
      </c>
      <c s="36">
        <v>0</v>
      </c>
      <c s="36">
        <f>ROUND(G431*H431,6)</f>
      </c>
      <c r="L431" s="38">
        <v>0</v>
      </c>
      <c s="32">
        <f>ROUND(ROUND(L431,2)*ROUND(G431,3),2)</f>
      </c>
      <c s="36" t="s">
        <v>55</v>
      </c>
      <c>
        <f>(M431*21)/100</f>
      </c>
      <c t="s">
        <v>28</v>
      </c>
    </row>
    <row r="432" spans="1:5" ht="12.75">
      <c r="A432" s="35" t="s">
        <v>56</v>
      </c>
      <c r="E432" s="39" t="s">
        <v>2001</v>
      </c>
    </row>
    <row r="433" spans="1:5" ht="12.75">
      <c r="A433" s="35" t="s">
        <v>58</v>
      </c>
      <c r="E433" s="40" t="s">
        <v>5</v>
      </c>
    </row>
    <row r="434" spans="1:5" ht="140.25">
      <c r="A434" t="s">
        <v>59</v>
      </c>
      <c r="E434" s="39" t="s">
        <v>2002</v>
      </c>
    </row>
    <row r="435" spans="1:16" ht="12.75">
      <c r="A435" t="s">
        <v>50</v>
      </c>
      <c s="34" t="s">
        <v>335</v>
      </c>
      <c s="34" t="s">
        <v>2003</v>
      </c>
      <c s="35" t="s">
        <v>5</v>
      </c>
      <c s="6" t="s">
        <v>2004</v>
      </c>
      <c s="36" t="s">
        <v>251</v>
      </c>
      <c s="37">
        <v>745</v>
      </c>
      <c s="36">
        <v>0</v>
      </c>
      <c s="36">
        <f>ROUND(G435*H435,6)</f>
      </c>
      <c r="L435" s="38">
        <v>0</v>
      </c>
      <c s="32">
        <f>ROUND(ROUND(L435,2)*ROUND(G435,3),2)</f>
      </c>
      <c s="36" t="s">
        <v>69</v>
      </c>
      <c>
        <f>(M435*21)/100</f>
      </c>
      <c t="s">
        <v>28</v>
      </c>
    </row>
    <row r="436" spans="1:5" ht="12.75">
      <c r="A436" s="35" t="s">
        <v>56</v>
      </c>
      <c r="E436" s="39" t="s">
        <v>2004</v>
      </c>
    </row>
    <row r="437" spans="1:5" ht="12.75">
      <c r="A437" s="35" t="s">
        <v>58</v>
      </c>
      <c r="E437" s="40" t="s">
        <v>5</v>
      </c>
    </row>
    <row r="438" spans="1:5" ht="89.25">
      <c r="A438" t="s">
        <v>59</v>
      </c>
      <c r="E438" s="39" t="s">
        <v>2005</v>
      </c>
    </row>
    <row r="439" spans="1:16" ht="12.75">
      <c r="A439" t="s">
        <v>50</v>
      </c>
      <c s="34" t="s">
        <v>1199</v>
      </c>
      <c s="34" t="s">
        <v>2006</v>
      </c>
      <c s="35" t="s">
        <v>5</v>
      </c>
      <c s="6" t="s">
        <v>2007</v>
      </c>
      <c s="36" t="s">
        <v>251</v>
      </c>
      <c s="37">
        <v>1</v>
      </c>
      <c s="36">
        <v>0</v>
      </c>
      <c s="36">
        <f>ROUND(G439*H439,6)</f>
      </c>
      <c r="L439" s="38">
        <v>0</v>
      </c>
      <c s="32">
        <f>ROUND(ROUND(L439,2)*ROUND(G439,3),2)</f>
      </c>
      <c s="36" t="s">
        <v>69</v>
      </c>
      <c>
        <f>(M439*21)/100</f>
      </c>
      <c t="s">
        <v>28</v>
      </c>
    </row>
    <row r="440" spans="1:5" ht="12.75">
      <c r="A440" s="35" t="s">
        <v>56</v>
      </c>
      <c r="E440" s="39" t="s">
        <v>2007</v>
      </c>
    </row>
    <row r="441" spans="1:5" ht="12.75">
      <c r="A441" s="35" t="s">
        <v>58</v>
      </c>
      <c r="E441" s="40" t="s">
        <v>5</v>
      </c>
    </row>
    <row r="442" spans="1:5" ht="89.25">
      <c r="A442" t="s">
        <v>59</v>
      </c>
      <c r="E442" s="39" t="s">
        <v>2008</v>
      </c>
    </row>
    <row r="443" spans="1:16" ht="12.75">
      <c r="A443" t="s">
        <v>50</v>
      </c>
      <c s="34" t="s">
        <v>1200</v>
      </c>
      <c s="34" t="s">
        <v>2009</v>
      </c>
      <c s="35" t="s">
        <v>5</v>
      </c>
      <c s="6" t="s">
        <v>2010</v>
      </c>
      <c s="36" t="s">
        <v>251</v>
      </c>
      <c s="37">
        <v>1</v>
      </c>
      <c s="36">
        <v>0</v>
      </c>
      <c s="36">
        <f>ROUND(G443*H443,6)</f>
      </c>
      <c r="L443" s="38">
        <v>0</v>
      </c>
      <c s="32">
        <f>ROUND(ROUND(L443,2)*ROUND(G443,3),2)</f>
      </c>
      <c s="36" t="s">
        <v>69</v>
      </c>
      <c>
        <f>(M443*21)/100</f>
      </c>
      <c t="s">
        <v>28</v>
      </c>
    </row>
    <row r="444" spans="1:5" ht="12.75">
      <c r="A444" s="35" t="s">
        <v>56</v>
      </c>
      <c r="E444" s="39" t="s">
        <v>2010</v>
      </c>
    </row>
    <row r="445" spans="1:5" ht="12.75">
      <c r="A445" s="35" t="s">
        <v>58</v>
      </c>
      <c r="E445" s="40" t="s">
        <v>5</v>
      </c>
    </row>
    <row r="446" spans="1:5" ht="89.25">
      <c r="A446" t="s">
        <v>59</v>
      </c>
      <c r="E446" s="39" t="s">
        <v>2011</v>
      </c>
    </row>
    <row r="447" spans="1:13" ht="12.75">
      <c r="A447" t="s">
        <v>47</v>
      </c>
      <c r="C447" s="31" t="s">
        <v>2012</v>
      </c>
      <c r="E447" s="33" t="s">
        <v>554</v>
      </c>
      <c r="J447" s="32">
        <f>0</f>
      </c>
      <c s="32">
        <f>0</f>
      </c>
      <c s="32">
        <f>0+L448+L452+L456+L460</f>
      </c>
      <c s="32">
        <f>0+M448+M452+M456+M460</f>
      </c>
    </row>
    <row r="448" spans="1:16" ht="12.75">
      <c r="A448" t="s">
        <v>50</v>
      </c>
      <c s="34" t="s">
        <v>339</v>
      </c>
      <c s="34" t="s">
        <v>122</v>
      </c>
      <c s="35" t="s">
        <v>5</v>
      </c>
      <c s="6" t="s">
        <v>123</v>
      </c>
      <c s="36" t="s">
        <v>65</v>
      </c>
      <c s="37">
        <v>5</v>
      </c>
      <c s="36">
        <v>0</v>
      </c>
      <c s="36">
        <f>ROUND(G448*H448,6)</f>
      </c>
      <c r="L448" s="38">
        <v>0</v>
      </c>
      <c s="32">
        <f>ROUND(ROUND(L448,2)*ROUND(G448,3),2)</f>
      </c>
      <c s="36" t="s">
        <v>55</v>
      </c>
      <c>
        <f>(M448*21)/100</f>
      </c>
      <c t="s">
        <v>28</v>
      </c>
    </row>
    <row r="449" spans="1:5" ht="12.75">
      <c r="A449" s="35" t="s">
        <v>56</v>
      </c>
      <c r="E449" s="39" t="s">
        <v>123</v>
      </c>
    </row>
    <row r="450" spans="1:5" ht="12.75">
      <c r="A450" s="35" t="s">
        <v>58</v>
      </c>
      <c r="E450" s="40" t="s">
        <v>5</v>
      </c>
    </row>
    <row r="451" spans="1:5" ht="153">
      <c r="A451" t="s">
        <v>59</v>
      </c>
      <c r="E451" s="39" t="s">
        <v>124</v>
      </c>
    </row>
    <row r="452" spans="1:16" ht="12.75">
      <c r="A452" t="s">
        <v>50</v>
      </c>
      <c s="34" t="s">
        <v>343</v>
      </c>
      <c s="34" t="s">
        <v>2013</v>
      </c>
      <c s="35" t="s">
        <v>5</v>
      </c>
      <c s="6" t="s">
        <v>1998</v>
      </c>
      <c s="36" t="s">
        <v>251</v>
      </c>
      <c s="37">
        <v>5</v>
      </c>
      <c s="36">
        <v>0</v>
      </c>
      <c s="36">
        <f>ROUND(G452*H452,6)</f>
      </c>
      <c r="L452" s="38">
        <v>0</v>
      </c>
      <c s="32">
        <f>ROUND(ROUND(L452,2)*ROUND(G452,3),2)</f>
      </c>
      <c s="36" t="s">
        <v>69</v>
      </c>
      <c>
        <f>(M452*21)/100</f>
      </c>
      <c t="s">
        <v>28</v>
      </c>
    </row>
    <row r="453" spans="1:5" ht="12.75">
      <c r="A453" s="35" t="s">
        <v>56</v>
      </c>
      <c r="E453" s="39" t="s">
        <v>1998</v>
      </c>
    </row>
    <row r="454" spans="1:5" ht="12.75">
      <c r="A454" s="35" t="s">
        <v>58</v>
      </c>
      <c r="E454" s="40" t="s">
        <v>5</v>
      </c>
    </row>
    <row r="455" spans="1:5" ht="293.25">
      <c r="A455" t="s">
        <v>59</v>
      </c>
      <c r="E455" s="39" t="s">
        <v>2014</v>
      </c>
    </row>
    <row r="456" spans="1:16" ht="12.75">
      <c r="A456" t="s">
        <v>50</v>
      </c>
      <c s="34" t="s">
        <v>349</v>
      </c>
      <c s="34" t="s">
        <v>130</v>
      </c>
      <c s="35" t="s">
        <v>5</v>
      </c>
      <c s="6" t="s">
        <v>131</v>
      </c>
      <c s="36" t="s">
        <v>65</v>
      </c>
      <c s="37">
        <v>5</v>
      </c>
      <c s="36">
        <v>0</v>
      </c>
      <c s="36">
        <f>ROUND(G456*H456,6)</f>
      </c>
      <c r="L456" s="38">
        <v>0</v>
      </c>
      <c s="32">
        <f>ROUND(ROUND(L456,2)*ROUND(G456,3),2)</f>
      </c>
      <c s="36" t="s">
        <v>55</v>
      </c>
      <c>
        <f>(M456*21)/100</f>
      </c>
      <c t="s">
        <v>28</v>
      </c>
    </row>
    <row r="457" spans="1:5" ht="12.75">
      <c r="A457" s="35" t="s">
        <v>56</v>
      </c>
      <c r="E457" s="39" t="s">
        <v>131</v>
      </c>
    </row>
    <row r="458" spans="1:5" ht="12.75">
      <c r="A458" s="35" t="s">
        <v>58</v>
      </c>
      <c r="E458" s="40" t="s">
        <v>5</v>
      </c>
    </row>
    <row r="459" spans="1:5" ht="153">
      <c r="A459" t="s">
        <v>59</v>
      </c>
      <c r="E459" s="39" t="s">
        <v>132</v>
      </c>
    </row>
    <row r="460" spans="1:16" ht="12.75">
      <c r="A460" t="s">
        <v>50</v>
      </c>
      <c s="34" t="s">
        <v>353</v>
      </c>
      <c s="34" t="s">
        <v>1812</v>
      </c>
      <c s="35" t="s">
        <v>5</v>
      </c>
      <c s="6" t="s">
        <v>1813</v>
      </c>
      <c s="36" t="s">
        <v>65</v>
      </c>
      <c s="37">
        <v>10</v>
      </c>
      <c s="36">
        <v>0</v>
      </c>
      <c s="36">
        <f>ROUND(G460*H460,6)</f>
      </c>
      <c r="L460" s="38">
        <v>0</v>
      </c>
      <c s="32">
        <f>ROUND(ROUND(L460,2)*ROUND(G460,3),2)</f>
      </c>
      <c s="36" t="s">
        <v>55</v>
      </c>
      <c>
        <f>(M460*21)/100</f>
      </c>
      <c t="s">
        <v>28</v>
      </c>
    </row>
    <row r="461" spans="1:5" ht="12.75">
      <c r="A461" s="35" t="s">
        <v>56</v>
      </c>
      <c r="E461" s="39" t="s">
        <v>1813</v>
      </c>
    </row>
    <row r="462" spans="1:5" ht="12.75">
      <c r="A462" s="35" t="s">
        <v>58</v>
      </c>
      <c r="E462" s="40" t="s">
        <v>5</v>
      </c>
    </row>
    <row r="463" spans="1:5" ht="102">
      <c r="A463" t="s">
        <v>59</v>
      </c>
      <c r="E463" s="39" t="s">
        <v>1814</v>
      </c>
    </row>
    <row r="464" spans="1:13" ht="12.75">
      <c r="A464" t="s">
        <v>47</v>
      </c>
      <c r="C464" s="31" t="s">
        <v>2015</v>
      </c>
      <c r="E464" s="33" t="s">
        <v>2016</v>
      </c>
      <c r="J464" s="32">
        <f>0</f>
      </c>
      <c s="32">
        <f>0</f>
      </c>
      <c s="32">
        <f>0+L465+L469+L473+L477+L481+L485+L489+L493+L497+L501+L505+L509+L513</f>
      </c>
      <c s="32">
        <f>0+M465+M469+M473+M477+M481+M485+M489+M493+M497+M501+M505+M509+M513</f>
      </c>
    </row>
    <row r="465" spans="1:16" ht="12.75">
      <c r="A465" t="s">
        <v>50</v>
      </c>
      <c s="34" t="s">
        <v>357</v>
      </c>
      <c s="34" t="s">
        <v>224</v>
      </c>
      <c s="35" t="s">
        <v>5</v>
      </c>
      <c s="6" t="s">
        <v>225</v>
      </c>
      <c s="36" t="s">
        <v>209</v>
      </c>
      <c s="37">
        <v>27500</v>
      </c>
      <c s="36">
        <v>0</v>
      </c>
      <c s="36">
        <f>ROUND(G465*H465,6)</f>
      </c>
      <c r="L465" s="38">
        <v>0</v>
      </c>
      <c s="32">
        <f>ROUND(ROUND(L465,2)*ROUND(G465,3),2)</f>
      </c>
      <c s="36" t="s">
        <v>55</v>
      </c>
      <c>
        <f>(M465*21)/100</f>
      </c>
      <c t="s">
        <v>28</v>
      </c>
    </row>
    <row r="466" spans="1:5" ht="12.75">
      <c r="A466" s="35" t="s">
        <v>56</v>
      </c>
      <c r="E466" s="39" t="s">
        <v>225</v>
      </c>
    </row>
    <row r="467" spans="1:5" ht="12.75">
      <c r="A467" s="35" t="s">
        <v>58</v>
      </c>
      <c r="E467" s="40" t="s">
        <v>5</v>
      </c>
    </row>
    <row r="468" spans="1:5" ht="153">
      <c r="A468" t="s">
        <v>59</v>
      </c>
      <c r="E468" s="39" t="s">
        <v>226</v>
      </c>
    </row>
    <row r="469" spans="1:16" ht="38.25">
      <c r="A469" t="s">
        <v>50</v>
      </c>
      <c s="34" t="s">
        <v>361</v>
      </c>
      <c s="34" t="s">
        <v>2017</v>
      </c>
      <c s="35" t="s">
        <v>5</v>
      </c>
      <c s="6" t="s">
        <v>2018</v>
      </c>
      <c s="36" t="s">
        <v>209</v>
      </c>
      <c s="37">
        <v>4500</v>
      </c>
      <c s="36">
        <v>0</v>
      </c>
      <c s="36">
        <f>ROUND(G469*H469,6)</f>
      </c>
      <c r="L469" s="38">
        <v>0</v>
      </c>
      <c s="32">
        <f>ROUND(ROUND(L469,2)*ROUND(G469,3),2)</f>
      </c>
      <c s="36" t="s">
        <v>55</v>
      </c>
      <c>
        <f>(M469*21)/100</f>
      </c>
      <c t="s">
        <v>28</v>
      </c>
    </row>
    <row r="470" spans="1:5" ht="38.25">
      <c r="A470" s="35" t="s">
        <v>56</v>
      </c>
      <c r="E470" s="39" t="s">
        <v>2019</v>
      </c>
    </row>
    <row r="471" spans="1:5" ht="12.75">
      <c r="A471" s="35" t="s">
        <v>58</v>
      </c>
      <c r="E471" s="40" t="s">
        <v>5</v>
      </c>
    </row>
    <row r="472" spans="1:5" ht="229.5">
      <c r="A472" t="s">
        <v>59</v>
      </c>
      <c r="E472" s="39" t="s">
        <v>2020</v>
      </c>
    </row>
    <row r="473" spans="1:16" ht="38.25">
      <c r="A473" t="s">
        <v>50</v>
      </c>
      <c s="34" t="s">
        <v>365</v>
      </c>
      <c s="34" t="s">
        <v>2021</v>
      </c>
      <c s="35" t="s">
        <v>5</v>
      </c>
      <c s="6" t="s">
        <v>2018</v>
      </c>
      <c s="36" t="s">
        <v>209</v>
      </c>
      <c s="37">
        <v>7500</v>
      </c>
      <c s="36">
        <v>0</v>
      </c>
      <c s="36">
        <f>ROUND(G473*H473,6)</f>
      </c>
      <c r="L473" s="38">
        <v>0</v>
      </c>
      <c s="32">
        <f>ROUND(ROUND(L473,2)*ROUND(G473,3),2)</f>
      </c>
      <c s="36" t="s">
        <v>55</v>
      </c>
      <c>
        <f>(M473*21)/100</f>
      </c>
      <c t="s">
        <v>28</v>
      </c>
    </row>
    <row r="474" spans="1:5" ht="38.25">
      <c r="A474" s="35" t="s">
        <v>56</v>
      </c>
      <c r="E474" s="39" t="s">
        <v>2019</v>
      </c>
    </row>
    <row r="475" spans="1:5" ht="12.75">
      <c r="A475" s="35" t="s">
        <v>58</v>
      </c>
      <c r="E475" s="40" t="s">
        <v>5</v>
      </c>
    </row>
    <row r="476" spans="1:5" ht="229.5">
      <c r="A476" t="s">
        <v>59</v>
      </c>
      <c r="E476" s="39" t="s">
        <v>2022</v>
      </c>
    </row>
    <row r="477" spans="1:16" ht="38.25">
      <c r="A477" t="s">
        <v>50</v>
      </c>
      <c s="34" t="s">
        <v>369</v>
      </c>
      <c s="34" t="s">
        <v>2023</v>
      </c>
      <c s="35" t="s">
        <v>5</v>
      </c>
      <c s="6" t="s">
        <v>2018</v>
      </c>
      <c s="36" t="s">
        <v>209</v>
      </c>
      <c s="37">
        <v>1000</v>
      </c>
      <c s="36">
        <v>0</v>
      </c>
      <c s="36">
        <f>ROUND(G477*H477,6)</f>
      </c>
      <c r="L477" s="38">
        <v>0</v>
      </c>
      <c s="32">
        <f>ROUND(ROUND(L477,2)*ROUND(G477,3),2)</f>
      </c>
      <c s="36" t="s">
        <v>55</v>
      </c>
      <c>
        <f>(M477*21)/100</f>
      </c>
      <c t="s">
        <v>28</v>
      </c>
    </row>
    <row r="478" spans="1:5" ht="38.25">
      <c r="A478" s="35" t="s">
        <v>56</v>
      </c>
      <c r="E478" s="39" t="s">
        <v>2019</v>
      </c>
    </row>
    <row r="479" spans="1:5" ht="12.75">
      <c r="A479" s="35" t="s">
        <v>58</v>
      </c>
      <c r="E479" s="40" t="s">
        <v>5</v>
      </c>
    </row>
    <row r="480" spans="1:5" ht="229.5">
      <c r="A480" t="s">
        <v>59</v>
      </c>
      <c r="E480" s="39" t="s">
        <v>2024</v>
      </c>
    </row>
    <row r="481" spans="1:16" ht="38.25">
      <c r="A481" t="s">
        <v>50</v>
      </c>
      <c s="34" t="s">
        <v>373</v>
      </c>
      <c s="34" t="s">
        <v>1843</v>
      </c>
      <c s="35" t="s">
        <v>5</v>
      </c>
      <c s="6" t="s">
        <v>1633</v>
      </c>
      <c s="36" t="s">
        <v>209</v>
      </c>
      <c s="37">
        <v>20000</v>
      </c>
      <c s="36">
        <v>0</v>
      </c>
      <c s="36">
        <f>ROUND(G481*H481,6)</f>
      </c>
      <c r="L481" s="38">
        <v>0</v>
      </c>
      <c s="32">
        <f>ROUND(ROUND(L481,2)*ROUND(G481,3),2)</f>
      </c>
      <c s="36" t="s">
        <v>55</v>
      </c>
      <c>
        <f>(M481*21)/100</f>
      </c>
      <c t="s">
        <v>28</v>
      </c>
    </row>
    <row r="482" spans="1:5" ht="38.25">
      <c r="A482" s="35" t="s">
        <v>56</v>
      </c>
      <c r="E482" s="39" t="s">
        <v>1844</v>
      </c>
    </row>
    <row r="483" spans="1:5" ht="12.75">
      <c r="A483" s="35" t="s">
        <v>58</v>
      </c>
      <c r="E483" s="40" t="s">
        <v>5</v>
      </c>
    </row>
    <row r="484" spans="1:5" ht="229.5">
      <c r="A484" t="s">
        <v>59</v>
      </c>
      <c r="E484" s="39" t="s">
        <v>1845</v>
      </c>
    </row>
    <row r="485" spans="1:16" ht="12.75">
      <c r="A485" t="s">
        <v>50</v>
      </c>
      <c s="34" t="s">
        <v>377</v>
      </c>
      <c s="34" t="s">
        <v>236</v>
      </c>
      <c s="35" t="s">
        <v>5</v>
      </c>
      <c s="6" t="s">
        <v>237</v>
      </c>
      <c s="36" t="s">
        <v>209</v>
      </c>
      <c s="37">
        <v>550</v>
      </c>
      <c s="36">
        <v>0</v>
      </c>
      <c s="36">
        <f>ROUND(G485*H485,6)</f>
      </c>
      <c r="L485" s="38">
        <v>0</v>
      </c>
      <c s="32">
        <f>ROUND(ROUND(L485,2)*ROUND(G485,3),2)</f>
      </c>
      <c s="36" t="s">
        <v>55</v>
      </c>
      <c>
        <f>(M485*21)/100</f>
      </c>
      <c t="s">
        <v>28</v>
      </c>
    </row>
    <row r="486" spans="1:5" ht="12.75">
      <c r="A486" s="35" t="s">
        <v>56</v>
      </c>
      <c r="E486" s="39" t="s">
        <v>237</v>
      </c>
    </row>
    <row r="487" spans="1:5" ht="12.75">
      <c r="A487" s="35" t="s">
        <v>58</v>
      </c>
      <c r="E487" s="40" t="s">
        <v>5</v>
      </c>
    </row>
    <row r="488" spans="1:5" ht="153">
      <c r="A488" t="s">
        <v>59</v>
      </c>
      <c r="E488" s="39" t="s">
        <v>238</v>
      </c>
    </row>
    <row r="489" spans="1:16" ht="12.75">
      <c r="A489" t="s">
        <v>50</v>
      </c>
      <c s="34" t="s">
        <v>381</v>
      </c>
      <c s="34" t="s">
        <v>126</v>
      </c>
      <c s="35" t="s">
        <v>5</v>
      </c>
      <c s="6" t="s">
        <v>2025</v>
      </c>
      <c s="36" t="s">
        <v>209</v>
      </c>
      <c s="37">
        <v>600</v>
      </c>
      <c s="36">
        <v>0</v>
      </c>
      <c s="36">
        <f>ROUND(G489*H489,6)</f>
      </c>
      <c r="L489" s="38">
        <v>0</v>
      </c>
      <c s="32">
        <f>ROUND(ROUND(L489,2)*ROUND(G489,3),2)</f>
      </c>
      <c s="36" t="s">
        <v>69</v>
      </c>
      <c>
        <f>(M489*21)/100</f>
      </c>
      <c t="s">
        <v>28</v>
      </c>
    </row>
    <row r="490" spans="1:5" ht="12.75">
      <c r="A490" s="35" t="s">
        <v>56</v>
      </c>
      <c r="E490" s="39" t="s">
        <v>2025</v>
      </c>
    </row>
    <row r="491" spans="1:5" ht="12.75">
      <c r="A491" s="35" t="s">
        <v>58</v>
      </c>
      <c r="E491" s="40" t="s">
        <v>5</v>
      </c>
    </row>
    <row r="492" spans="1:5" ht="102">
      <c r="A492" t="s">
        <v>59</v>
      </c>
      <c r="E492" s="39" t="s">
        <v>2026</v>
      </c>
    </row>
    <row r="493" spans="1:16" ht="12.75">
      <c r="A493" t="s">
        <v>50</v>
      </c>
      <c s="34" t="s">
        <v>385</v>
      </c>
      <c s="34" t="s">
        <v>2027</v>
      </c>
      <c s="35" t="s">
        <v>5</v>
      </c>
      <c s="6" t="s">
        <v>2028</v>
      </c>
      <c s="36" t="s">
        <v>65</v>
      </c>
      <c s="37">
        <v>4</v>
      </c>
      <c s="36">
        <v>0</v>
      </c>
      <c s="36">
        <f>ROUND(G493*H493,6)</f>
      </c>
      <c r="L493" s="38">
        <v>0</v>
      </c>
      <c s="32">
        <f>ROUND(ROUND(L493,2)*ROUND(G493,3),2)</f>
      </c>
      <c s="36" t="s">
        <v>69</v>
      </c>
      <c>
        <f>(M493*21)/100</f>
      </c>
      <c t="s">
        <v>28</v>
      </c>
    </row>
    <row r="494" spans="1:5" ht="12.75">
      <c r="A494" s="35" t="s">
        <v>56</v>
      </c>
      <c r="E494" s="39" t="s">
        <v>2028</v>
      </c>
    </row>
    <row r="495" spans="1:5" ht="12.75">
      <c r="A495" s="35" t="s">
        <v>58</v>
      </c>
      <c r="E495" s="40" t="s">
        <v>5</v>
      </c>
    </row>
    <row r="496" spans="1:5" ht="89.25">
      <c r="A496" t="s">
        <v>59</v>
      </c>
      <c r="E496" s="39" t="s">
        <v>2029</v>
      </c>
    </row>
    <row r="497" spans="1:16" ht="12.75">
      <c r="A497" t="s">
        <v>50</v>
      </c>
      <c s="34" t="s">
        <v>616</v>
      </c>
      <c s="34" t="s">
        <v>2030</v>
      </c>
      <c s="35" t="s">
        <v>5</v>
      </c>
      <c s="6" t="s">
        <v>2031</v>
      </c>
      <c s="36" t="s">
        <v>251</v>
      </c>
      <c s="37">
        <v>4</v>
      </c>
      <c s="36">
        <v>0</v>
      </c>
      <c s="36">
        <f>ROUND(G497*H497,6)</f>
      </c>
      <c r="L497" s="38">
        <v>0</v>
      </c>
      <c s="32">
        <f>ROUND(ROUND(L497,2)*ROUND(G497,3),2)</f>
      </c>
      <c s="36" t="s">
        <v>69</v>
      </c>
      <c>
        <f>(M497*21)/100</f>
      </c>
      <c t="s">
        <v>28</v>
      </c>
    </row>
    <row r="498" spans="1:5" ht="12.75">
      <c r="A498" s="35" t="s">
        <v>56</v>
      </c>
      <c r="E498" s="39" t="s">
        <v>2031</v>
      </c>
    </row>
    <row r="499" spans="1:5" ht="12.75">
      <c r="A499" s="35" t="s">
        <v>58</v>
      </c>
      <c r="E499" s="40" t="s">
        <v>5</v>
      </c>
    </row>
    <row r="500" spans="1:5" ht="102">
      <c r="A500" t="s">
        <v>59</v>
      </c>
      <c r="E500" s="39" t="s">
        <v>2032</v>
      </c>
    </row>
    <row r="501" spans="1:16" ht="25.5">
      <c r="A501" t="s">
        <v>50</v>
      </c>
      <c s="34" t="s">
        <v>617</v>
      </c>
      <c s="34" t="s">
        <v>899</v>
      </c>
      <c s="35" t="s">
        <v>5</v>
      </c>
      <c s="6" t="s">
        <v>900</v>
      </c>
      <c s="36" t="s">
        <v>65</v>
      </c>
      <c s="37">
        <v>16</v>
      </c>
      <c s="36">
        <v>0</v>
      </c>
      <c s="36">
        <f>ROUND(G501*H501,6)</f>
      </c>
      <c r="L501" s="38">
        <v>0</v>
      </c>
      <c s="32">
        <f>ROUND(ROUND(L501,2)*ROUND(G501,3),2)</f>
      </c>
      <c s="36" t="s">
        <v>55</v>
      </c>
      <c>
        <f>(M501*21)/100</f>
      </c>
      <c t="s">
        <v>28</v>
      </c>
    </row>
    <row r="502" spans="1:5" ht="25.5">
      <c r="A502" s="35" t="s">
        <v>56</v>
      </c>
      <c r="E502" s="39" t="s">
        <v>900</v>
      </c>
    </row>
    <row r="503" spans="1:5" ht="12.75">
      <c r="A503" s="35" t="s">
        <v>58</v>
      </c>
      <c r="E503" s="40" t="s">
        <v>5</v>
      </c>
    </row>
    <row r="504" spans="1:5" ht="204">
      <c r="A504" t="s">
        <v>59</v>
      </c>
      <c r="E504" s="39" t="s">
        <v>901</v>
      </c>
    </row>
    <row r="505" spans="1:16" ht="12.75">
      <c r="A505" t="s">
        <v>50</v>
      </c>
      <c s="34" t="s">
        <v>389</v>
      </c>
      <c s="34" t="s">
        <v>896</v>
      </c>
      <c s="35" t="s">
        <v>5</v>
      </c>
      <c s="6" t="s">
        <v>897</v>
      </c>
      <c s="36" t="s">
        <v>65</v>
      </c>
      <c s="37">
        <v>16</v>
      </c>
      <c s="36">
        <v>0</v>
      </c>
      <c s="36">
        <f>ROUND(G505*H505,6)</f>
      </c>
      <c r="L505" s="38">
        <v>0</v>
      </c>
      <c s="32">
        <f>ROUND(ROUND(L505,2)*ROUND(G505,3),2)</f>
      </c>
      <c s="36" t="s">
        <v>55</v>
      </c>
      <c>
        <f>(M505*21)/100</f>
      </c>
      <c t="s">
        <v>28</v>
      </c>
    </row>
    <row r="506" spans="1:5" ht="12.75">
      <c r="A506" s="35" t="s">
        <v>56</v>
      </c>
      <c r="E506" s="39" t="s">
        <v>897</v>
      </c>
    </row>
    <row r="507" spans="1:5" ht="12.75">
      <c r="A507" s="35" t="s">
        <v>58</v>
      </c>
      <c r="E507" s="40" t="s">
        <v>5</v>
      </c>
    </row>
    <row r="508" spans="1:5" ht="153">
      <c r="A508" t="s">
        <v>59</v>
      </c>
      <c r="E508" s="39" t="s">
        <v>898</v>
      </c>
    </row>
    <row r="509" spans="1:16" ht="12.75">
      <c r="A509" t="s">
        <v>50</v>
      </c>
      <c s="34" t="s">
        <v>393</v>
      </c>
      <c s="34" t="s">
        <v>2033</v>
      </c>
      <c s="35" t="s">
        <v>5</v>
      </c>
      <c s="6" t="s">
        <v>2034</v>
      </c>
      <c s="36" t="s">
        <v>251</v>
      </c>
      <c s="37">
        <v>6</v>
      </c>
      <c s="36">
        <v>0</v>
      </c>
      <c s="36">
        <f>ROUND(G509*H509,6)</f>
      </c>
      <c r="L509" s="38">
        <v>0</v>
      </c>
      <c s="32">
        <f>ROUND(ROUND(L509,2)*ROUND(G509,3),2)</f>
      </c>
      <c s="36" t="s">
        <v>69</v>
      </c>
      <c>
        <f>(M509*21)/100</f>
      </c>
      <c t="s">
        <v>28</v>
      </c>
    </row>
    <row r="510" spans="1:5" ht="12.75">
      <c r="A510" s="35" t="s">
        <v>56</v>
      </c>
      <c r="E510" s="39" t="s">
        <v>2034</v>
      </c>
    </row>
    <row r="511" spans="1:5" ht="12.75">
      <c r="A511" s="35" t="s">
        <v>58</v>
      </c>
      <c r="E511" s="40" t="s">
        <v>5</v>
      </c>
    </row>
    <row r="512" spans="1:5" ht="89.25">
      <c r="A512" t="s">
        <v>59</v>
      </c>
      <c r="E512" s="39" t="s">
        <v>2035</v>
      </c>
    </row>
    <row r="513" spans="1:16" ht="12.75">
      <c r="A513" t="s">
        <v>50</v>
      </c>
      <c s="34" t="s">
        <v>397</v>
      </c>
      <c s="34" t="s">
        <v>2036</v>
      </c>
      <c s="35" t="s">
        <v>5</v>
      </c>
      <c s="6" t="s">
        <v>2037</v>
      </c>
      <c s="36" t="s">
        <v>251</v>
      </c>
      <c s="37">
        <v>6</v>
      </c>
      <c s="36">
        <v>0</v>
      </c>
      <c s="36">
        <f>ROUND(G513*H513,6)</f>
      </c>
      <c r="L513" s="38">
        <v>0</v>
      </c>
      <c s="32">
        <f>ROUND(ROUND(L513,2)*ROUND(G513,3),2)</f>
      </c>
      <c s="36" t="s">
        <v>69</v>
      </c>
      <c>
        <f>(M513*21)/100</f>
      </c>
      <c t="s">
        <v>28</v>
      </c>
    </row>
    <row r="514" spans="1:5" ht="12.75">
      <c r="A514" s="35" t="s">
        <v>56</v>
      </c>
      <c r="E514" s="39" t="s">
        <v>2037</v>
      </c>
    </row>
    <row r="515" spans="1:5" ht="12.75">
      <c r="A515" s="35" t="s">
        <v>58</v>
      </c>
      <c r="E515" s="40" t="s">
        <v>5</v>
      </c>
    </row>
    <row r="516" spans="1:5" ht="89.25">
      <c r="A516" t="s">
        <v>59</v>
      </c>
      <c r="E516" s="39" t="s">
        <v>2038</v>
      </c>
    </row>
    <row r="517" spans="1:13" ht="12.75">
      <c r="A517" t="s">
        <v>47</v>
      </c>
      <c r="C517" s="31" t="s">
        <v>2039</v>
      </c>
      <c r="E517" s="33" t="s">
        <v>2040</v>
      </c>
      <c r="J517" s="32">
        <f>0</f>
      </c>
      <c s="32">
        <f>0</f>
      </c>
      <c s="32">
        <f>0+L518+L522+L526+L530+L534+L538+L542+L546+L550+L554+L558+L562+L566+L570+L574+L578+L582+L586</f>
      </c>
      <c s="32">
        <f>0+M518+M522+M526+M530+M534+M538+M542+M546+M550+M554+M558+M562+M566+M570+M574+M578+M582+M586</f>
      </c>
    </row>
    <row r="518" spans="1:16" ht="12.75">
      <c r="A518" t="s">
        <v>50</v>
      </c>
      <c s="34" t="s">
        <v>401</v>
      </c>
      <c s="34" t="s">
        <v>2041</v>
      </c>
      <c s="35" t="s">
        <v>5</v>
      </c>
      <c s="6" t="s">
        <v>2042</v>
      </c>
      <c s="36" t="s">
        <v>209</v>
      </c>
      <c s="37">
        <v>500</v>
      </c>
      <c s="36">
        <v>0</v>
      </c>
      <c s="36">
        <f>ROUND(G518*H518,6)</f>
      </c>
      <c r="L518" s="38">
        <v>0</v>
      </c>
      <c s="32">
        <f>ROUND(ROUND(L518,2)*ROUND(G518,3),2)</f>
      </c>
      <c s="36" t="s">
        <v>55</v>
      </c>
      <c>
        <f>(M518*21)/100</f>
      </c>
      <c t="s">
        <v>28</v>
      </c>
    </row>
    <row r="519" spans="1:5" ht="12.75">
      <c r="A519" s="35" t="s">
        <v>56</v>
      </c>
      <c r="E519" s="39" t="s">
        <v>2042</v>
      </c>
    </row>
    <row r="520" spans="1:5" ht="12.75">
      <c r="A520" s="35" t="s">
        <v>58</v>
      </c>
      <c r="E520" s="40" t="s">
        <v>5</v>
      </c>
    </row>
    <row r="521" spans="1:5" ht="153">
      <c r="A521" t="s">
        <v>59</v>
      </c>
      <c r="E521" s="39" t="s">
        <v>2043</v>
      </c>
    </row>
    <row r="522" spans="1:16" ht="12.75">
      <c r="A522" t="s">
        <v>50</v>
      </c>
      <c s="34" t="s">
        <v>405</v>
      </c>
      <c s="34" t="s">
        <v>159</v>
      </c>
      <c s="35" t="s">
        <v>5</v>
      </c>
      <c s="6" t="s">
        <v>2044</v>
      </c>
      <c s="36" t="s">
        <v>209</v>
      </c>
      <c s="37">
        <v>500</v>
      </c>
      <c s="36">
        <v>0</v>
      </c>
      <c s="36">
        <f>ROUND(G522*H522,6)</f>
      </c>
      <c r="L522" s="38">
        <v>0</v>
      </c>
      <c s="32">
        <f>ROUND(ROUND(L522,2)*ROUND(G522,3),2)</f>
      </c>
      <c s="36" t="s">
        <v>69</v>
      </c>
      <c>
        <f>(M522*21)/100</f>
      </c>
      <c t="s">
        <v>28</v>
      </c>
    </row>
    <row r="523" spans="1:5" ht="12.75">
      <c r="A523" s="35" t="s">
        <v>56</v>
      </c>
      <c r="E523" s="39" t="s">
        <v>2044</v>
      </c>
    </row>
    <row r="524" spans="1:5" ht="12.75">
      <c r="A524" s="35" t="s">
        <v>58</v>
      </c>
      <c r="E524" s="40" t="s">
        <v>5</v>
      </c>
    </row>
    <row r="525" spans="1:5" ht="102">
      <c r="A525" t="s">
        <v>59</v>
      </c>
      <c r="E525" s="39" t="s">
        <v>2045</v>
      </c>
    </row>
    <row r="526" spans="1:16" ht="12.75">
      <c r="A526" t="s">
        <v>50</v>
      </c>
      <c s="34" t="s">
        <v>51</v>
      </c>
      <c s="34" t="s">
        <v>336</v>
      </c>
      <c s="35" t="s">
        <v>5</v>
      </c>
      <c s="6" t="s">
        <v>337</v>
      </c>
      <c s="36" t="s">
        <v>209</v>
      </c>
      <c s="37">
        <v>12000</v>
      </c>
      <c s="36">
        <v>0</v>
      </c>
      <c s="36">
        <f>ROUND(G526*H526,6)</f>
      </c>
      <c r="L526" s="38">
        <v>0</v>
      </c>
      <c s="32">
        <f>ROUND(ROUND(L526,2)*ROUND(G526,3),2)</f>
      </c>
      <c s="36" t="s">
        <v>55</v>
      </c>
      <c>
        <f>(M526*21)/100</f>
      </c>
      <c t="s">
        <v>28</v>
      </c>
    </row>
    <row r="527" spans="1:5" ht="12.75">
      <c r="A527" s="35" t="s">
        <v>56</v>
      </c>
      <c r="E527" s="39" t="s">
        <v>337</v>
      </c>
    </row>
    <row r="528" spans="1:5" ht="12.75">
      <c r="A528" s="35" t="s">
        <v>58</v>
      </c>
      <c r="E528" s="40" t="s">
        <v>5</v>
      </c>
    </row>
    <row r="529" spans="1:5" ht="153">
      <c r="A529" t="s">
        <v>59</v>
      </c>
      <c r="E529" s="39" t="s">
        <v>338</v>
      </c>
    </row>
    <row r="530" spans="1:16" ht="12.75">
      <c r="A530" t="s">
        <v>50</v>
      </c>
      <c s="34" t="s">
        <v>409</v>
      </c>
      <c s="34" t="s">
        <v>340</v>
      </c>
      <c s="35" t="s">
        <v>5</v>
      </c>
      <c s="6" t="s">
        <v>341</v>
      </c>
      <c s="36" t="s">
        <v>209</v>
      </c>
      <c s="37">
        <v>7350</v>
      </c>
      <c s="36">
        <v>0</v>
      </c>
      <c s="36">
        <f>ROUND(G530*H530,6)</f>
      </c>
      <c r="L530" s="38">
        <v>0</v>
      </c>
      <c s="32">
        <f>ROUND(ROUND(L530,2)*ROUND(G530,3),2)</f>
      </c>
      <c s="36" t="s">
        <v>55</v>
      </c>
      <c>
        <f>(M530*21)/100</f>
      </c>
      <c t="s">
        <v>28</v>
      </c>
    </row>
    <row r="531" spans="1:5" ht="12.75">
      <c r="A531" s="35" t="s">
        <v>56</v>
      </c>
      <c r="E531" s="39" t="s">
        <v>341</v>
      </c>
    </row>
    <row r="532" spans="1:5" ht="12.75">
      <c r="A532" s="35" t="s">
        <v>58</v>
      </c>
      <c r="E532" s="40" t="s">
        <v>5</v>
      </c>
    </row>
    <row r="533" spans="1:5" ht="102">
      <c r="A533" t="s">
        <v>59</v>
      </c>
      <c r="E533" s="39" t="s">
        <v>342</v>
      </c>
    </row>
    <row r="534" spans="1:16" ht="12.75">
      <c r="A534" t="s">
        <v>50</v>
      </c>
      <c s="34" t="s">
        <v>416</v>
      </c>
      <c s="34" t="s">
        <v>344</v>
      </c>
      <c s="35" t="s">
        <v>5</v>
      </c>
      <c s="6" t="s">
        <v>345</v>
      </c>
      <c s="36" t="s">
        <v>209</v>
      </c>
      <c s="37">
        <v>5250</v>
      </c>
      <c s="36">
        <v>0</v>
      </c>
      <c s="36">
        <f>ROUND(G534*H534,6)</f>
      </c>
      <c r="L534" s="38">
        <v>0</v>
      </c>
      <c s="32">
        <f>ROUND(ROUND(L534,2)*ROUND(G534,3),2)</f>
      </c>
      <c s="36" t="s">
        <v>55</v>
      </c>
      <c>
        <f>(M534*21)/100</f>
      </c>
      <c t="s">
        <v>28</v>
      </c>
    </row>
    <row r="535" spans="1:5" ht="12.75">
      <c r="A535" s="35" t="s">
        <v>56</v>
      </c>
      <c r="E535" s="39" t="s">
        <v>345</v>
      </c>
    </row>
    <row r="536" spans="1:5" ht="12.75">
      <c r="A536" s="35" t="s">
        <v>58</v>
      </c>
      <c r="E536" s="40" t="s">
        <v>5</v>
      </c>
    </row>
    <row r="537" spans="1:5" ht="102">
      <c r="A537" t="s">
        <v>59</v>
      </c>
      <c r="E537" s="39" t="s">
        <v>346</v>
      </c>
    </row>
    <row r="538" spans="1:16" ht="12.75">
      <c r="A538" t="s">
        <v>50</v>
      </c>
      <c s="34" t="s">
        <v>640</v>
      </c>
      <c s="34" t="s">
        <v>595</v>
      </c>
      <c s="35" t="s">
        <v>5</v>
      </c>
      <c s="6" t="s">
        <v>596</v>
      </c>
      <c s="36" t="s">
        <v>209</v>
      </c>
      <c s="37">
        <v>200</v>
      </c>
      <c s="36">
        <v>0</v>
      </c>
      <c s="36">
        <f>ROUND(G538*H538,6)</f>
      </c>
      <c r="L538" s="38">
        <v>0</v>
      </c>
      <c s="32">
        <f>ROUND(ROUND(L538,2)*ROUND(G538,3),2)</f>
      </c>
      <c s="36" t="s">
        <v>55</v>
      </c>
      <c>
        <f>(M538*21)/100</f>
      </c>
      <c t="s">
        <v>28</v>
      </c>
    </row>
    <row r="539" spans="1:5" ht="12.75">
      <c r="A539" s="35" t="s">
        <v>56</v>
      </c>
      <c r="E539" s="39" t="s">
        <v>596</v>
      </c>
    </row>
    <row r="540" spans="1:5" ht="12.75">
      <c r="A540" s="35" t="s">
        <v>58</v>
      </c>
      <c r="E540" s="40" t="s">
        <v>5</v>
      </c>
    </row>
    <row r="541" spans="1:5" ht="204">
      <c r="A541" t="s">
        <v>59</v>
      </c>
      <c r="E541" s="39" t="s">
        <v>597</v>
      </c>
    </row>
    <row r="542" spans="1:16" ht="12.75">
      <c r="A542" t="s">
        <v>50</v>
      </c>
      <c s="34" t="s">
        <v>1068</v>
      </c>
      <c s="34" t="s">
        <v>163</v>
      </c>
      <c s="35" t="s">
        <v>5</v>
      </c>
      <c s="6" t="s">
        <v>598</v>
      </c>
      <c s="36" t="s">
        <v>209</v>
      </c>
      <c s="37">
        <v>210</v>
      </c>
      <c s="36">
        <v>0</v>
      </c>
      <c s="36">
        <f>ROUND(G542*H542,6)</f>
      </c>
      <c r="L542" s="38">
        <v>0</v>
      </c>
      <c s="32">
        <f>ROUND(ROUND(L542,2)*ROUND(G542,3),2)</f>
      </c>
      <c s="36" t="s">
        <v>69</v>
      </c>
      <c>
        <f>(M542*21)/100</f>
      </c>
      <c t="s">
        <v>28</v>
      </c>
    </row>
    <row r="543" spans="1:5" ht="12.75">
      <c r="A543" s="35" t="s">
        <v>56</v>
      </c>
      <c r="E543" s="39" t="s">
        <v>598</v>
      </c>
    </row>
    <row r="544" spans="1:5" ht="12.75">
      <c r="A544" s="35" t="s">
        <v>58</v>
      </c>
      <c r="E544" s="40" t="s">
        <v>5</v>
      </c>
    </row>
    <row r="545" spans="1:5" ht="102">
      <c r="A545" t="s">
        <v>59</v>
      </c>
      <c r="E545" s="39" t="s">
        <v>599</v>
      </c>
    </row>
    <row r="546" spans="1:16" ht="12.75">
      <c r="A546" t="s">
        <v>50</v>
      </c>
      <c s="34" t="s">
        <v>644</v>
      </c>
      <c s="34" t="s">
        <v>600</v>
      </c>
      <c s="35" t="s">
        <v>5</v>
      </c>
      <c s="6" t="s">
        <v>601</v>
      </c>
      <c s="36" t="s">
        <v>65</v>
      </c>
      <c s="37">
        <v>200</v>
      </c>
      <c s="36">
        <v>0</v>
      </c>
      <c s="36">
        <f>ROUND(G546*H546,6)</f>
      </c>
      <c r="L546" s="38">
        <v>0</v>
      </c>
      <c s="32">
        <f>ROUND(ROUND(L546,2)*ROUND(G546,3),2)</f>
      </c>
      <c s="36" t="s">
        <v>69</v>
      </c>
      <c>
        <f>(M546*21)/100</f>
      </c>
      <c t="s">
        <v>28</v>
      </c>
    </row>
    <row r="547" spans="1:5" ht="12.75">
      <c r="A547" s="35" t="s">
        <v>56</v>
      </c>
      <c r="E547" s="39" t="s">
        <v>601</v>
      </c>
    </row>
    <row r="548" spans="1:5" ht="12.75">
      <c r="A548" s="35" t="s">
        <v>58</v>
      </c>
      <c r="E548" s="40" t="s">
        <v>5</v>
      </c>
    </row>
    <row r="549" spans="1:5" ht="89.25">
      <c r="A549" t="s">
        <v>59</v>
      </c>
      <c r="E549" s="39" t="s">
        <v>602</v>
      </c>
    </row>
    <row r="550" spans="1:16" ht="12.75">
      <c r="A550" t="s">
        <v>50</v>
      </c>
      <c s="34" t="s">
        <v>478</v>
      </c>
      <c s="34" t="s">
        <v>324</v>
      </c>
      <c s="35" t="s">
        <v>5</v>
      </c>
      <c s="6" t="s">
        <v>325</v>
      </c>
      <c s="36" t="s">
        <v>65</v>
      </c>
      <c s="37">
        <v>16000</v>
      </c>
      <c s="36">
        <v>0</v>
      </c>
      <c s="36">
        <f>ROUND(G550*H550,6)</f>
      </c>
      <c r="L550" s="38">
        <v>0</v>
      </c>
      <c s="32">
        <f>ROUND(ROUND(L550,2)*ROUND(G550,3),2)</f>
      </c>
      <c s="36" t="s">
        <v>55</v>
      </c>
      <c>
        <f>(M550*21)/100</f>
      </c>
      <c t="s">
        <v>28</v>
      </c>
    </row>
    <row r="551" spans="1:5" ht="12.75">
      <c r="A551" s="35" t="s">
        <v>56</v>
      </c>
      <c r="E551" s="39" t="s">
        <v>325</v>
      </c>
    </row>
    <row r="552" spans="1:5" ht="12.75">
      <c r="A552" s="35" t="s">
        <v>58</v>
      </c>
      <c r="E552" s="40" t="s">
        <v>5</v>
      </c>
    </row>
    <row r="553" spans="1:5" ht="153">
      <c r="A553" t="s">
        <v>59</v>
      </c>
      <c r="E553" s="39" t="s">
        <v>326</v>
      </c>
    </row>
    <row r="554" spans="1:16" ht="12.75">
      <c r="A554" t="s">
        <v>50</v>
      </c>
      <c s="34" t="s">
        <v>482</v>
      </c>
      <c s="34" t="s">
        <v>328</v>
      </c>
      <c s="35" t="s">
        <v>5</v>
      </c>
      <c s="6" t="s">
        <v>329</v>
      </c>
      <c s="36" t="s">
        <v>251</v>
      </c>
      <c s="37">
        <v>8000</v>
      </c>
      <c s="36">
        <v>0</v>
      </c>
      <c s="36">
        <f>ROUND(G554*H554,6)</f>
      </c>
      <c r="L554" s="38">
        <v>0</v>
      </c>
      <c s="32">
        <f>ROUND(ROUND(L554,2)*ROUND(G554,3),2)</f>
      </c>
      <c s="36" t="s">
        <v>69</v>
      </c>
      <c>
        <f>(M554*21)/100</f>
      </c>
      <c t="s">
        <v>28</v>
      </c>
    </row>
    <row r="555" spans="1:5" ht="12.75">
      <c r="A555" s="35" t="s">
        <v>56</v>
      </c>
      <c r="E555" s="39" t="s">
        <v>329</v>
      </c>
    </row>
    <row r="556" spans="1:5" ht="12.75">
      <c r="A556" s="35" t="s">
        <v>58</v>
      </c>
      <c r="E556" s="40" t="s">
        <v>5</v>
      </c>
    </row>
    <row r="557" spans="1:5" ht="102">
      <c r="A557" t="s">
        <v>59</v>
      </c>
      <c r="E557" s="39" t="s">
        <v>330</v>
      </c>
    </row>
    <row r="558" spans="1:16" ht="12.75">
      <c r="A558" t="s">
        <v>50</v>
      </c>
      <c s="34" t="s">
        <v>648</v>
      </c>
      <c s="34" t="s">
        <v>332</v>
      </c>
      <c s="35" t="s">
        <v>5</v>
      </c>
      <c s="6" t="s">
        <v>333</v>
      </c>
      <c s="36" t="s">
        <v>251</v>
      </c>
      <c s="37">
        <v>8000</v>
      </c>
      <c s="36">
        <v>0</v>
      </c>
      <c s="36">
        <f>ROUND(G558*H558,6)</f>
      </c>
      <c r="L558" s="38">
        <v>0</v>
      </c>
      <c s="32">
        <f>ROUND(ROUND(L558,2)*ROUND(G558,3),2)</f>
      </c>
      <c s="36" t="s">
        <v>69</v>
      </c>
      <c>
        <f>(M558*21)/100</f>
      </c>
      <c t="s">
        <v>28</v>
      </c>
    </row>
    <row r="559" spans="1:5" ht="12.75">
      <c r="A559" s="35" t="s">
        <v>56</v>
      </c>
      <c r="E559" s="39" t="s">
        <v>333</v>
      </c>
    </row>
    <row r="560" spans="1:5" ht="12.75">
      <c r="A560" s="35" t="s">
        <v>58</v>
      </c>
      <c r="E560" s="40" t="s">
        <v>5</v>
      </c>
    </row>
    <row r="561" spans="1:5" ht="102">
      <c r="A561" t="s">
        <v>59</v>
      </c>
      <c r="E561" s="39" t="s">
        <v>334</v>
      </c>
    </row>
    <row r="562" spans="1:16" ht="12.75">
      <c r="A562" t="s">
        <v>50</v>
      </c>
      <c s="34" t="s">
        <v>650</v>
      </c>
      <c s="34" t="s">
        <v>1846</v>
      </c>
      <c s="35" t="s">
        <v>5</v>
      </c>
      <c s="6" t="s">
        <v>1847</v>
      </c>
      <c s="36" t="s">
        <v>251</v>
      </c>
      <c s="37">
        <v>8000</v>
      </c>
      <c s="36">
        <v>0</v>
      </c>
      <c s="36">
        <f>ROUND(G562*H562,6)</f>
      </c>
      <c r="L562" s="38">
        <v>0</v>
      </c>
      <c s="32">
        <f>ROUND(ROUND(L562,2)*ROUND(G562,3),2)</f>
      </c>
      <c s="36" t="s">
        <v>69</v>
      </c>
      <c>
        <f>(M562*21)/100</f>
      </c>
      <c t="s">
        <v>28</v>
      </c>
    </row>
    <row r="563" spans="1:5" ht="12.75">
      <c r="A563" s="35" t="s">
        <v>56</v>
      </c>
      <c r="E563" s="39" t="s">
        <v>1847</v>
      </c>
    </row>
    <row r="564" spans="1:5" ht="12.75">
      <c r="A564" s="35" t="s">
        <v>58</v>
      </c>
      <c r="E564" s="40" t="s">
        <v>5</v>
      </c>
    </row>
    <row r="565" spans="1:5" ht="89.25">
      <c r="A565" t="s">
        <v>59</v>
      </c>
      <c r="E565" s="39" t="s">
        <v>1848</v>
      </c>
    </row>
    <row r="566" spans="1:16" ht="25.5">
      <c r="A566" t="s">
        <v>50</v>
      </c>
      <c s="34" t="s">
        <v>1193</v>
      </c>
      <c s="34" t="s">
        <v>2046</v>
      </c>
      <c s="35" t="s">
        <v>5</v>
      </c>
      <c s="6" t="s">
        <v>2047</v>
      </c>
      <c s="36" t="s">
        <v>209</v>
      </c>
      <c s="37">
        <v>35</v>
      </c>
      <c s="36">
        <v>0</v>
      </c>
      <c s="36">
        <f>ROUND(G566*H566,6)</f>
      </c>
      <c r="L566" s="38">
        <v>0</v>
      </c>
      <c s="32">
        <f>ROUND(ROUND(L566,2)*ROUND(G566,3),2)</f>
      </c>
      <c s="36" t="s">
        <v>55</v>
      </c>
      <c>
        <f>(M566*21)/100</f>
      </c>
      <c t="s">
        <v>28</v>
      </c>
    </row>
    <row r="567" spans="1:5" ht="25.5">
      <c r="A567" s="35" t="s">
        <v>56</v>
      </c>
      <c r="E567" s="39" t="s">
        <v>2047</v>
      </c>
    </row>
    <row r="568" spans="1:5" ht="12.75">
      <c r="A568" s="35" t="s">
        <v>58</v>
      </c>
      <c r="E568" s="40" t="s">
        <v>5</v>
      </c>
    </row>
    <row r="569" spans="1:5" ht="255">
      <c r="A569" t="s">
        <v>59</v>
      </c>
      <c r="E569" s="39" t="s">
        <v>2048</v>
      </c>
    </row>
    <row r="570" spans="1:16" ht="12.75">
      <c r="A570" t="s">
        <v>50</v>
      </c>
      <c s="34" t="s">
        <v>1194</v>
      </c>
      <c s="34" t="s">
        <v>171</v>
      </c>
      <c s="35" t="s">
        <v>5</v>
      </c>
      <c s="6" t="s">
        <v>2049</v>
      </c>
      <c s="36" t="s">
        <v>251</v>
      </c>
      <c s="37">
        <v>35</v>
      </c>
      <c s="36">
        <v>0</v>
      </c>
      <c s="36">
        <f>ROUND(G570*H570,6)</f>
      </c>
      <c r="L570" s="38">
        <v>0</v>
      </c>
      <c s="32">
        <f>ROUND(ROUND(L570,2)*ROUND(G570,3),2)</f>
      </c>
      <c s="36" t="s">
        <v>69</v>
      </c>
      <c>
        <f>(M570*21)/100</f>
      </c>
      <c t="s">
        <v>28</v>
      </c>
    </row>
    <row r="571" spans="1:5" ht="12.75">
      <c r="A571" s="35" t="s">
        <v>56</v>
      </c>
      <c r="E571" s="39" t="s">
        <v>2049</v>
      </c>
    </row>
    <row r="572" spans="1:5" ht="12.75">
      <c r="A572" s="35" t="s">
        <v>58</v>
      </c>
      <c r="E572" s="40" t="s">
        <v>5</v>
      </c>
    </row>
    <row r="573" spans="1:5" ht="102">
      <c r="A573" t="s">
        <v>59</v>
      </c>
      <c r="E573" s="39" t="s">
        <v>2050</v>
      </c>
    </row>
    <row r="574" spans="1:16" ht="12.75">
      <c r="A574" t="s">
        <v>50</v>
      </c>
      <c s="34" t="s">
        <v>1195</v>
      </c>
      <c s="34" t="s">
        <v>2051</v>
      </c>
      <c s="35" t="s">
        <v>5</v>
      </c>
      <c s="6" t="s">
        <v>2052</v>
      </c>
      <c s="36" t="s">
        <v>65</v>
      </c>
      <c s="37">
        <v>1000</v>
      </c>
      <c s="36">
        <v>0</v>
      </c>
      <c s="36">
        <f>ROUND(G574*H574,6)</f>
      </c>
      <c r="L574" s="38">
        <v>0</v>
      </c>
      <c s="32">
        <f>ROUND(ROUND(L574,2)*ROUND(G574,3),2)</f>
      </c>
      <c s="36" t="s">
        <v>55</v>
      </c>
      <c>
        <f>(M574*21)/100</f>
      </c>
      <c t="s">
        <v>28</v>
      </c>
    </row>
    <row r="575" spans="1:5" ht="12.75">
      <c r="A575" s="35" t="s">
        <v>56</v>
      </c>
      <c r="E575" s="39" t="s">
        <v>2052</v>
      </c>
    </row>
    <row r="576" spans="1:5" ht="12.75">
      <c r="A576" s="35" t="s">
        <v>58</v>
      </c>
      <c r="E576" s="40" t="s">
        <v>5</v>
      </c>
    </row>
    <row r="577" spans="1:5" ht="204">
      <c r="A577" t="s">
        <v>59</v>
      </c>
      <c r="E577" s="39" t="s">
        <v>2053</v>
      </c>
    </row>
    <row r="578" spans="1:16" ht="12.75">
      <c r="A578" t="s">
        <v>50</v>
      </c>
      <c s="34" t="s">
        <v>1196</v>
      </c>
      <c s="34" t="s">
        <v>1024</v>
      </c>
      <c s="35" t="s">
        <v>5</v>
      </c>
      <c s="6" t="s">
        <v>2054</v>
      </c>
      <c s="36" t="s">
        <v>251</v>
      </c>
      <c s="37">
        <v>1000</v>
      </c>
      <c s="36">
        <v>0</v>
      </c>
      <c s="36">
        <f>ROUND(G578*H578,6)</f>
      </c>
      <c r="L578" s="38">
        <v>0</v>
      </c>
      <c s="32">
        <f>ROUND(ROUND(L578,2)*ROUND(G578,3),2)</f>
      </c>
      <c s="36" t="s">
        <v>69</v>
      </c>
      <c>
        <f>(M578*21)/100</f>
      </c>
      <c t="s">
        <v>28</v>
      </c>
    </row>
    <row r="579" spans="1:5" ht="12.75">
      <c r="A579" s="35" t="s">
        <v>56</v>
      </c>
      <c r="E579" s="39" t="s">
        <v>2054</v>
      </c>
    </row>
    <row r="580" spans="1:5" ht="12.75">
      <c r="A580" s="35" t="s">
        <v>58</v>
      </c>
      <c r="E580" s="40" t="s">
        <v>5</v>
      </c>
    </row>
    <row r="581" spans="1:5" ht="102">
      <c r="A581" t="s">
        <v>59</v>
      </c>
      <c r="E581" s="39" t="s">
        <v>2055</v>
      </c>
    </row>
    <row r="582" spans="1:16" ht="12.75">
      <c r="A582" t="s">
        <v>50</v>
      </c>
      <c s="34" t="s">
        <v>1197</v>
      </c>
      <c s="34" t="s">
        <v>2056</v>
      </c>
      <c s="35" t="s">
        <v>5</v>
      </c>
      <c s="6" t="s">
        <v>2057</v>
      </c>
      <c s="36" t="s">
        <v>251</v>
      </c>
      <c s="37">
        <v>10</v>
      </c>
      <c s="36">
        <v>0</v>
      </c>
      <c s="36">
        <f>ROUND(G582*H582,6)</f>
      </c>
      <c r="L582" s="38">
        <v>0</v>
      </c>
      <c s="32">
        <f>ROUND(ROUND(L582,2)*ROUND(G582,3),2)</f>
      </c>
      <c s="36" t="s">
        <v>69</v>
      </c>
      <c>
        <f>(M582*21)/100</f>
      </c>
      <c t="s">
        <v>28</v>
      </c>
    </row>
    <row r="583" spans="1:5" ht="12.75">
      <c r="A583" s="35" t="s">
        <v>56</v>
      </c>
      <c r="E583" s="39" t="s">
        <v>2057</v>
      </c>
    </row>
    <row r="584" spans="1:5" ht="12.75">
      <c r="A584" s="35" t="s">
        <v>58</v>
      </c>
      <c r="E584" s="40" t="s">
        <v>5</v>
      </c>
    </row>
    <row r="585" spans="1:5" ht="89.25">
      <c r="A585" t="s">
        <v>59</v>
      </c>
      <c r="E585" s="39" t="s">
        <v>2058</v>
      </c>
    </row>
    <row r="586" spans="1:16" ht="12.75">
      <c r="A586" t="s">
        <v>50</v>
      </c>
      <c s="34" t="s">
        <v>1198</v>
      </c>
      <c s="34" t="s">
        <v>2059</v>
      </c>
      <c s="35" t="s">
        <v>5</v>
      </c>
      <c s="6" t="s">
        <v>2060</v>
      </c>
      <c s="36" t="s">
        <v>251</v>
      </c>
      <c s="37">
        <v>10</v>
      </c>
      <c s="36">
        <v>0</v>
      </c>
      <c s="36">
        <f>ROUND(G586*H586,6)</f>
      </c>
      <c r="L586" s="38">
        <v>0</v>
      </c>
      <c s="32">
        <f>ROUND(ROUND(L586,2)*ROUND(G586,3),2)</f>
      </c>
      <c s="36" t="s">
        <v>69</v>
      </c>
      <c>
        <f>(M586*21)/100</f>
      </c>
      <c t="s">
        <v>28</v>
      </c>
    </row>
    <row r="587" spans="1:5" ht="12.75">
      <c r="A587" s="35" t="s">
        <v>56</v>
      </c>
      <c r="E587" s="39" t="s">
        <v>2060</v>
      </c>
    </row>
    <row r="588" spans="1:5" ht="12.75">
      <c r="A588" s="35" t="s">
        <v>58</v>
      </c>
      <c r="E588" s="40" t="s">
        <v>5</v>
      </c>
    </row>
    <row r="589" spans="1:5" ht="89.25">
      <c r="A589" t="s">
        <v>59</v>
      </c>
      <c r="E589" s="39" t="s">
        <v>2061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2.xml><?xml version="1.0" encoding="utf-8"?>
<worksheet xmlns="http://schemas.openxmlformats.org/spreadsheetml/2006/main" xmlns:r="http://schemas.openxmlformats.org/officeDocument/2006/relationships">
  <dimension ref="A1:T37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2062</v>
      </c>
      <c s="41">
        <f>Rekapitulace!C21</f>
      </c>
      <c s="20" t="s">
        <v>0</v>
      </c>
      <c t="s">
        <v>23</v>
      </c>
      <c t="s">
        <v>28</v>
      </c>
    </row>
    <row r="4" spans="1:16" ht="32" customHeight="1">
      <c r="A4" s="24" t="s">
        <v>20</v>
      </c>
      <c s="25" t="s">
        <v>29</v>
      </c>
      <c s="27" t="s">
        <v>2062</v>
      </c>
      <c r="E4" s="26" t="s">
        <v>2063</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COUNTIFS(L8:L368,"=0",A8:A368,"P")+COUNTIFS(L8:L368,"",A8:A368,"P")+SUM(Q8:Q368)</f>
      </c>
    </row>
    <row r="8" spans="1:13" ht="12.75">
      <c r="A8" t="s">
        <v>45</v>
      </c>
      <c r="C8" s="28" t="s">
        <v>2066</v>
      </c>
      <c r="E8" s="30" t="s">
        <v>2065</v>
      </c>
      <c r="J8" s="29">
        <f>0+J9+J198+J363</f>
      </c>
      <c s="29">
        <f>0+K9+K198+K363</f>
      </c>
      <c s="29">
        <f>0+L9+L198+L363</f>
      </c>
      <c s="29">
        <f>0+M9+M198+M363</f>
      </c>
    </row>
    <row r="9" spans="1:13" ht="12.75">
      <c r="A9" t="s">
        <v>47</v>
      </c>
      <c r="C9" s="31" t="s">
        <v>62</v>
      </c>
      <c r="E9" s="33" t="s">
        <v>2067</v>
      </c>
      <c r="J9" s="32">
        <f>0</f>
      </c>
      <c s="32">
        <f>0</f>
      </c>
      <c s="32">
        <f>0+L10+L14+L18+L22+L26+L30+L34+L38+L42+L46+L50+L54+L58+L62+L66+L70+L74+L78+L82+L86+L90+L94+L98+L102+L106+L110+L114+L118+L122+L126+L130+L134+L138+L142+L146+L150+L154+L158+L162+L166+L170+L174+L178+L182+L186+L190+L194</f>
      </c>
      <c s="32">
        <f>0+M10+M14+M18+M22+M26+M30+M34+M38+M42+M46+M50+M54+M58+M62+M66+M70+M74+M78+M82+M86+M90+M94+M98+M102+M106+M110+M114+M118+M122+M126+M130+M134+M138+M142+M146+M150+M154+M158+M162+M166+M170+M174+M178+M182+M186+M190+M194</f>
      </c>
    </row>
    <row r="10" spans="1:16" ht="12.75">
      <c r="A10" t="s">
        <v>50</v>
      </c>
      <c s="34" t="s">
        <v>62</v>
      </c>
      <c s="34" t="s">
        <v>2068</v>
      </c>
      <c s="35" t="s">
        <v>5</v>
      </c>
      <c s="6" t="s">
        <v>2069</v>
      </c>
      <c s="36" t="s">
        <v>209</v>
      </c>
      <c s="37">
        <v>20</v>
      </c>
      <c s="36">
        <v>0</v>
      </c>
      <c s="36">
        <f>ROUND(G10*H10,6)</f>
      </c>
      <c r="L10" s="38">
        <v>0</v>
      </c>
      <c s="32">
        <f>ROUND(ROUND(L10,2)*ROUND(G10,3),2)</f>
      </c>
      <c s="36" t="s">
        <v>55</v>
      </c>
      <c>
        <f>(M10*21)/100</f>
      </c>
      <c t="s">
        <v>28</v>
      </c>
    </row>
    <row r="11" spans="1:5" ht="12.75">
      <c r="A11" s="35" t="s">
        <v>56</v>
      </c>
      <c r="E11" s="39" t="s">
        <v>2069</v>
      </c>
    </row>
    <row r="12" spans="1:5" ht="51">
      <c r="A12" s="35" t="s">
        <v>58</v>
      </c>
      <c r="E12" s="42" t="s">
        <v>2070</v>
      </c>
    </row>
    <row r="13" spans="1:5" ht="153">
      <c r="A13" t="s">
        <v>59</v>
      </c>
      <c r="E13" s="39" t="s">
        <v>2071</v>
      </c>
    </row>
    <row r="14" spans="1:16" ht="12.75">
      <c r="A14" t="s">
        <v>50</v>
      </c>
      <c s="34" t="s">
        <v>28</v>
      </c>
      <c s="34" t="s">
        <v>2072</v>
      </c>
      <c s="35" t="s">
        <v>5</v>
      </c>
      <c s="6" t="s">
        <v>2073</v>
      </c>
      <c s="36" t="s">
        <v>209</v>
      </c>
      <c s="37">
        <v>150</v>
      </c>
      <c s="36">
        <v>0</v>
      </c>
      <c s="36">
        <f>ROUND(G14*H14,6)</f>
      </c>
      <c r="L14" s="38">
        <v>0</v>
      </c>
      <c s="32">
        <f>ROUND(ROUND(L14,2)*ROUND(G14,3),2)</f>
      </c>
      <c s="36" t="s">
        <v>55</v>
      </c>
      <c>
        <f>(M14*21)/100</f>
      </c>
      <c t="s">
        <v>28</v>
      </c>
    </row>
    <row r="15" spans="1:5" ht="12.75">
      <c r="A15" s="35" t="s">
        <v>56</v>
      </c>
      <c r="E15" s="39" t="s">
        <v>2073</v>
      </c>
    </row>
    <row r="16" spans="1:5" ht="51">
      <c r="A16" s="35" t="s">
        <v>58</v>
      </c>
      <c r="E16" s="42" t="s">
        <v>2074</v>
      </c>
    </row>
    <row r="17" spans="1:5" ht="153">
      <c r="A17" t="s">
        <v>59</v>
      </c>
      <c r="E17" s="39" t="s">
        <v>2075</v>
      </c>
    </row>
    <row r="18" spans="1:16" ht="12.75">
      <c r="A18" t="s">
        <v>50</v>
      </c>
      <c s="34" t="s">
        <v>26</v>
      </c>
      <c s="34" t="s">
        <v>2076</v>
      </c>
      <c s="35" t="s">
        <v>5</v>
      </c>
      <c s="6" t="s">
        <v>2077</v>
      </c>
      <c s="36" t="s">
        <v>209</v>
      </c>
      <c s="37">
        <v>90</v>
      </c>
      <c s="36">
        <v>0</v>
      </c>
      <c s="36">
        <f>ROUND(G18*H18,6)</f>
      </c>
      <c r="L18" s="38">
        <v>0</v>
      </c>
      <c s="32">
        <f>ROUND(ROUND(L18,2)*ROUND(G18,3),2)</f>
      </c>
      <c s="36" t="s">
        <v>55</v>
      </c>
      <c>
        <f>(M18*21)/100</f>
      </c>
      <c t="s">
        <v>28</v>
      </c>
    </row>
    <row r="19" spans="1:5" ht="12.75">
      <c r="A19" s="35" t="s">
        <v>56</v>
      </c>
      <c r="E19" s="39" t="s">
        <v>2077</v>
      </c>
    </row>
    <row r="20" spans="1:5" ht="51">
      <c r="A20" s="35" t="s">
        <v>58</v>
      </c>
      <c r="E20" s="42" t="s">
        <v>2078</v>
      </c>
    </row>
    <row r="21" spans="1:5" ht="153">
      <c r="A21" t="s">
        <v>59</v>
      </c>
      <c r="E21" s="39" t="s">
        <v>2079</v>
      </c>
    </row>
    <row r="22" spans="1:16" ht="12.75">
      <c r="A22" t="s">
        <v>50</v>
      </c>
      <c s="34" t="s">
        <v>74</v>
      </c>
      <c s="34" t="s">
        <v>2080</v>
      </c>
      <c s="35" t="s">
        <v>5</v>
      </c>
      <c s="6" t="s">
        <v>2081</v>
      </c>
      <c s="36" t="s">
        <v>209</v>
      </c>
      <c s="37">
        <v>285</v>
      </c>
      <c s="36">
        <v>0</v>
      </c>
      <c s="36">
        <f>ROUND(G22*H22,6)</f>
      </c>
      <c r="L22" s="38">
        <v>0</v>
      </c>
      <c s="32">
        <f>ROUND(ROUND(L22,2)*ROUND(G22,3),2)</f>
      </c>
      <c s="36" t="s">
        <v>55</v>
      </c>
      <c>
        <f>(M22*21)/100</f>
      </c>
      <c t="s">
        <v>28</v>
      </c>
    </row>
    <row r="23" spans="1:5" ht="12.75">
      <c r="A23" s="35" t="s">
        <v>56</v>
      </c>
      <c r="E23" s="39" t="s">
        <v>2081</v>
      </c>
    </row>
    <row r="24" spans="1:5" ht="229.5">
      <c r="A24" s="35" t="s">
        <v>58</v>
      </c>
      <c r="E24" s="42" t="s">
        <v>2082</v>
      </c>
    </row>
    <row r="25" spans="1:5" ht="153">
      <c r="A25" t="s">
        <v>59</v>
      </c>
      <c r="E25" s="39" t="s">
        <v>2083</v>
      </c>
    </row>
    <row r="26" spans="1:16" ht="12.75">
      <c r="A26" t="s">
        <v>50</v>
      </c>
      <c s="34" t="s">
        <v>78</v>
      </c>
      <c s="34" t="s">
        <v>2084</v>
      </c>
      <c s="35" t="s">
        <v>5</v>
      </c>
      <c s="6" t="s">
        <v>2085</v>
      </c>
      <c s="36" t="s">
        <v>209</v>
      </c>
      <c s="37">
        <v>802</v>
      </c>
      <c s="36">
        <v>0</v>
      </c>
      <c s="36">
        <f>ROUND(G26*H26,6)</f>
      </c>
      <c r="L26" s="38">
        <v>0</v>
      </c>
      <c s="32">
        <f>ROUND(ROUND(L26,2)*ROUND(G26,3),2)</f>
      </c>
      <c s="36" t="s">
        <v>55</v>
      </c>
      <c>
        <f>(M26*21)/100</f>
      </c>
      <c t="s">
        <v>28</v>
      </c>
    </row>
    <row r="27" spans="1:5" ht="12.75">
      <c r="A27" s="35" t="s">
        <v>56</v>
      </c>
      <c r="E27" s="39" t="s">
        <v>2085</v>
      </c>
    </row>
    <row r="28" spans="1:5" ht="229.5">
      <c r="A28" s="35" t="s">
        <v>58</v>
      </c>
      <c r="E28" s="42" t="s">
        <v>2086</v>
      </c>
    </row>
    <row r="29" spans="1:5" ht="153">
      <c r="A29" t="s">
        <v>59</v>
      </c>
      <c r="E29" s="39" t="s">
        <v>2087</v>
      </c>
    </row>
    <row r="30" spans="1:16" ht="12.75">
      <c r="A30" t="s">
        <v>50</v>
      </c>
      <c s="34" t="s">
        <v>27</v>
      </c>
      <c s="34" t="s">
        <v>2088</v>
      </c>
      <c s="35" t="s">
        <v>5</v>
      </c>
      <c s="6" t="s">
        <v>2089</v>
      </c>
      <c s="36" t="s">
        <v>209</v>
      </c>
      <c s="37">
        <v>184</v>
      </c>
      <c s="36">
        <v>0</v>
      </c>
      <c s="36">
        <f>ROUND(G30*H30,6)</f>
      </c>
      <c r="L30" s="38">
        <v>0</v>
      </c>
      <c s="32">
        <f>ROUND(ROUND(L30,2)*ROUND(G30,3),2)</f>
      </c>
      <c s="36" t="s">
        <v>55</v>
      </c>
      <c>
        <f>(M30*21)/100</f>
      </c>
      <c t="s">
        <v>28</v>
      </c>
    </row>
    <row r="31" spans="1:5" ht="12.75">
      <c r="A31" s="35" t="s">
        <v>56</v>
      </c>
      <c r="E31" s="39" t="s">
        <v>2089</v>
      </c>
    </row>
    <row r="32" spans="1:5" ht="229.5">
      <c r="A32" s="35" t="s">
        <v>58</v>
      </c>
      <c r="E32" s="42" t="s">
        <v>2090</v>
      </c>
    </row>
    <row r="33" spans="1:5" ht="153">
      <c r="A33" t="s">
        <v>59</v>
      </c>
      <c r="E33" s="39" t="s">
        <v>2091</v>
      </c>
    </row>
    <row r="34" spans="1:16" ht="12.75">
      <c r="A34" t="s">
        <v>50</v>
      </c>
      <c s="34" t="s">
        <v>85</v>
      </c>
      <c s="34" t="s">
        <v>2092</v>
      </c>
      <c s="35" t="s">
        <v>5</v>
      </c>
      <c s="6" t="s">
        <v>2093</v>
      </c>
      <c s="36" t="s">
        <v>209</v>
      </c>
      <c s="37">
        <v>28</v>
      </c>
      <c s="36">
        <v>0</v>
      </c>
      <c s="36">
        <f>ROUND(G34*H34,6)</f>
      </c>
      <c r="L34" s="38">
        <v>0</v>
      </c>
      <c s="32">
        <f>ROUND(ROUND(L34,2)*ROUND(G34,3),2)</f>
      </c>
      <c s="36" t="s">
        <v>55</v>
      </c>
      <c>
        <f>(M34*21)/100</f>
      </c>
      <c t="s">
        <v>28</v>
      </c>
    </row>
    <row r="35" spans="1:5" ht="12.75">
      <c r="A35" s="35" t="s">
        <v>56</v>
      </c>
      <c r="E35" s="39" t="s">
        <v>2093</v>
      </c>
    </row>
    <row r="36" spans="1:5" ht="229.5">
      <c r="A36" s="35" t="s">
        <v>58</v>
      </c>
      <c r="E36" s="42" t="s">
        <v>2094</v>
      </c>
    </row>
    <row r="37" spans="1:5" ht="153">
      <c r="A37" t="s">
        <v>59</v>
      </c>
      <c r="E37" s="39" t="s">
        <v>2095</v>
      </c>
    </row>
    <row r="38" spans="1:16" ht="12.75">
      <c r="A38" t="s">
        <v>50</v>
      </c>
      <c s="34" t="s">
        <v>89</v>
      </c>
      <c s="34" t="s">
        <v>2096</v>
      </c>
      <c s="35" t="s">
        <v>5</v>
      </c>
      <c s="6" t="s">
        <v>2097</v>
      </c>
      <c s="36" t="s">
        <v>209</v>
      </c>
      <c s="37">
        <v>138</v>
      </c>
      <c s="36">
        <v>0</v>
      </c>
      <c s="36">
        <f>ROUND(G38*H38,6)</f>
      </c>
      <c r="L38" s="38">
        <v>0</v>
      </c>
      <c s="32">
        <f>ROUND(ROUND(L38,2)*ROUND(G38,3),2)</f>
      </c>
      <c s="36" t="s">
        <v>55</v>
      </c>
      <c>
        <f>(M38*21)/100</f>
      </c>
      <c t="s">
        <v>28</v>
      </c>
    </row>
    <row r="39" spans="1:5" ht="12.75">
      <c r="A39" s="35" t="s">
        <v>56</v>
      </c>
      <c r="E39" s="39" t="s">
        <v>2097</v>
      </c>
    </row>
    <row r="40" spans="1:5" ht="229.5">
      <c r="A40" s="35" t="s">
        <v>58</v>
      </c>
      <c r="E40" s="42" t="s">
        <v>2098</v>
      </c>
    </row>
    <row r="41" spans="1:5" ht="153">
      <c r="A41" t="s">
        <v>59</v>
      </c>
      <c r="E41" s="39" t="s">
        <v>2099</v>
      </c>
    </row>
    <row r="42" spans="1:16" ht="12.75">
      <c r="A42" t="s">
        <v>50</v>
      </c>
      <c s="34" t="s">
        <v>93</v>
      </c>
      <c s="34" t="s">
        <v>2100</v>
      </c>
      <c s="35" t="s">
        <v>5</v>
      </c>
      <c s="6" t="s">
        <v>2101</v>
      </c>
      <c s="36" t="s">
        <v>209</v>
      </c>
      <c s="37">
        <v>13</v>
      </c>
      <c s="36">
        <v>0</v>
      </c>
      <c s="36">
        <f>ROUND(G42*H42,6)</f>
      </c>
      <c r="L42" s="38">
        <v>0</v>
      </c>
      <c s="32">
        <f>ROUND(ROUND(L42,2)*ROUND(G42,3),2)</f>
      </c>
      <c s="36" t="s">
        <v>55</v>
      </c>
      <c>
        <f>(M42*21)/100</f>
      </c>
      <c t="s">
        <v>28</v>
      </c>
    </row>
    <row r="43" spans="1:5" ht="12.75">
      <c r="A43" s="35" t="s">
        <v>56</v>
      </c>
      <c r="E43" s="39" t="s">
        <v>2101</v>
      </c>
    </row>
    <row r="44" spans="1:5" ht="51">
      <c r="A44" s="35" t="s">
        <v>58</v>
      </c>
      <c r="E44" s="42" t="s">
        <v>2102</v>
      </c>
    </row>
    <row r="45" spans="1:5" ht="153">
      <c r="A45" t="s">
        <v>59</v>
      </c>
      <c r="E45" s="39" t="s">
        <v>2103</v>
      </c>
    </row>
    <row r="46" spans="1:16" ht="12.75">
      <c r="A46" t="s">
        <v>50</v>
      </c>
      <c s="34" t="s">
        <v>97</v>
      </c>
      <c s="34" t="s">
        <v>2104</v>
      </c>
      <c s="35" t="s">
        <v>5</v>
      </c>
      <c s="6" t="s">
        <v>2105</v>
      </c>
      <c s="36" t="s">
        <v>209</v>
      </c>
      <c s="37">
        <v>756</v>
      </c>
      <c s="36">
        <v>0</v>
      </c>
      <c s="36">
        <f>ROUND(G46*H46,6)</f>
      </c>
      <c r="L46" s="38">
        <v>0</v>
      </c>
      <c s="32">
        <f>ROUND(ROUND(L46,2)*ROUND(G46,3),2)</f>
      </c>
      <c s="36" t="s">
        <v>55</v>
      </c>
      <c>
        <f>(M46*21)/100</f>
      </c>
      <c t="s">
        <v>28</v>
      </c>
    </row>
    <row r="47" spans="1:5" ht="12.75">
      <c r="A47" s="35" t="s">
        <v>56</v>
      </c>
      <c r="E47" s="39" t="s">
        <v>2105</v>
      </c>
    </row>
    <row r="48" spans="1:5" ht="204">
      <c r="A48" s="35" t="s">
        <v>58</v>
      </c>
      <c r="E48" s="42" t="s">
        <v>2106</v>
      </c>
    </row>
    <row r="49" spans="1:5" ht="153">
      <c r="A49" t="s">
        <v>59</v>
      </c>
      <c r="E49" s="39" t="s">
        <v>2107</v>
      </c>
    </row>
    <row r="50" spans="1:16" ht="12.75">
      <c r="A50" t="s">
        <v>50</v>
      </c>
      <c s="34" t="s">
        <v>101</v>
      </c>
      <c s="34" t="s">
        <v>2108</v>
      </c>
      <c s="35" t="s">
        <v>5</v>
      </c>
      <c s="6" t="s">
        <v>2109</v>
      </c>
      <c s="36" t="s">
        <v>65</v>
      </c>
      <c s="37">
        <v>140</v>
      </c>
      <c s="36">
        <v>0</v>
      </c>
      <c s="36">
        <f>ROUND(G50*H50,6)</f>
      </c>
      <c r="L50" s="38">
        <v>0</v>
      </c>
      <c s="32">
        <f>ROUND(ROUND(L50,2)*ROUND(G50,3),2)</f>
      </c>
      <c s="36" t="s">
        <v>55</v>
      </c>
      <c>
        <f>(M50*21)/100</f>
      </c>
      <c t="s">
        <v>28</v>
      </c>
    </row>
    <row r="51" spans="1:5" ht="12.75">
      <c r="A51" s="35" t="s">
        <v>56</v>
      </c>
      <c r="E51" s="39" t="s">
        <v>2109</v>
      </c>
    </row>
    <row r="52" spans="1:5" ht="12.75">
      <c r="A52" s="35" t="s">
        <v>58</v>
      </c>
      <c r="E52" s="40" t="s">
        <v>5</v>
      </c>
    </row>
    <row r="53" spans="1:5" ht="153">
      <c r="A53" t="s">
        <v>59</v>
      </c>
      <c r="E53" s="39" t="s">
        <v>2110</v>
      </c>
    </row>
    <row r="54" spans="1:16" ht="12.75">
      <c r="A54" t="s">
        <v>50</v>
      </c>
      <c s="34" t="s">
        <v>105</v>
      </c>
      <c s="34" t="s">
        <v>2111</v>
      </c>
      <c s="35" t="s">
        <v>5</v>
      </c>
      <c s="6" t="s">
        <v>2112</v>
      </c>
      <c s="36" t="s">
        <v>65</v>
      </c>
      <c s="37">
        <v>89</v>
      </c>
      <c s="36">
        <v>0</v>
      </c>
      <c s="36">
        <f>ROUND(G54*H54,6)</f>
      </c>
      <c r="L54" s="38">
        <v>0</v>
      </c>
      <c s="32">
        <f>ROUND(ROUND(L54,2)*ROUND(G54,3),2)</f>
      </c>
      <c s="36" t="s">
        <v>55</v>
      </c>
      <c>
        <f>(M54*21)/100</f>
      </c>
      <c t="s">
        <v>28</v>
      </c>
    </row>
    <row r="55" spans="1:5" ht="12.75">
      <c r="A55" s="35" t="s">
        <v>56</v>
      </c>
      <c r="E55" s="39" t="s">
        <v>2112</v>
      </c>
    </row>
    <row r="56" spans="1:5" ht="12.75">
      <c r="A56" s="35" t="s">
        <v>58</v>
      </c>
      <c r="E56" s="40" t="s">
        <v>5</v>
      </c>
    </row>
    <row r="57" spans="1:5" ht="153">
      <c r="A57" t="s">
        <v>59</v>
      </c>
      <c r="E57" s="39" t="s">
        <v>2113</v>
      </c>
    </row>
    <row r="58" spans="1:16" ht="12.75">
      <c r="A58" t="s">
        <v>50</v>
      </c>
      <c s="34" t="s">
        <v>109</v>
      </c>
      <c s="34" t="s">
        <v>2114</v>
      </c>
      <c s="35" t="s">
        <v>5</v>
      </c>
      <c s="6" t="s">
        <v>2115</v>
      </c>
      <c s="36" t="s">
        <v>251</v>
      </c>
      <c s="37">
        <v>56</v>
      </c>
      <c s="36">
        <v>0</v>
      </c>
      <c s="36">
        <f>ROUND(G58*H58,6)</f>
      </c>
      <c r="L58" s="38">
        <v>0</v>
      </c>
      <c s="32">
        <f>ROUND(ROUND(L58,2)*ROUND(G58,3),2)</f>
      </c>
      <c s="36" t="s">
        <v>69</v>
      </c>
      <c>
        <f>(M58*21)/100</f>
      </c>
      <c t="s">
        <v>28</v>
      </c>
    </row>
    <row r="59" spans="1:5" ht="12.75">
      <c r="A59" s="35" t="s">
        <v>56</v>
      </c>
      <c r="E59" s="39" t="s">
        <v>2115</v>
      </c>
    </row>
    <row r="60" spans="1:5" ht="204">
      <c r="A60" s="35" t="s">
        <v>58</v>
      </c>
      <c r="E60" s="42" t="s">
        <v>2116</v>
      </c>
    </row>
    <row r="61" spans="1:5" ht="140.25">
      <c r="A61" t="s">
        <v>59</v>
      </c>
      <c r="E61" s="39" t="s">
        <v>2117</v>
      </c>
    </row>
    <row r="62" spans="1:16" ht="12.75">
      <c r="A62" t="s">
        <v>50</v>
      </c>
      <c s="34" t="s">
        <v>113</v>
      </c>
      <c s="34" t="s">
        <v>2118</v>
      </c>
      <c s="35" t="s">
        <v>5</v>
      </c>
      <c s="6" t="s">
        <v>2119</v>
      </c>
      <c s="36" t="s">
        <v>65</v>
      </c>
      <c s="37">
        <v>56</v>
      </c>
      <c s="36">
        <v>0</v>
      </c>
      <c s="36">
        <f>ROUND(G62*H62,6)</f>
      </c>
      <c r="L62" s="38">
        <v>0</v>
      </c>
      <c s="32">
        <f>ROUND(ROUND(L62,2)*ROUND(G62,3),2)</f>
      </c>
      <c s="36" t="s">
        <v>55</v>
      </c>
      <c>
        <f>(M62*21)/100</f>
      </c>
      <c t="s">
        <v>28</v>
      </c>
    </row>
    <row r="63" spans="1:5" ht="12.75">
      <c r="A63" s="35" t="s">
        <v>56</v>
      </c>
      <c r="E63" s="39" t="s">
        <v>2119</v>
      </c>
    </row>
    <row r="64" spans="1:5" ht="204">
      <c r="A64" s="35" t="s">
        <v>58</v>
      </c>
      <c r="E64" s="42" t="s">
        <v>2116</v>
      </c>
    </row>
    <row r="65" spans="1:5" ht="153">
      <c r="A65" t="s">
        <v>59</v>
      </c>
      <c r="E65" s="39" t="s">
        <v>2120</v>
      </c>
    </row>
    <row r="66" spans="1:16" ht="12.75">
      <c r="A66" t="s">
        <v>50</v>
      </c>
      <c s="34" t="s">
        <v>117</v>
      </c>
      <c s="34" t="s">
        <v>2121</v>
      </c>
      <c s="35" t="s">
        <v>5</v>
      </c>
      <c s="6" t="s">
        <v>2122</v>
      </c>
      <c s="36" t="s">
        <v>65</v>
      </c>
      <c s="37">
        <v>2</v>
      </c>
      <c s="36">
        <v>0</v>
      </c>
      <c s="36">
        <f>ROUND(G66*H66,6)</f>
      </c>
      <c r="L66" s="38">
        <v>0</v>
      </c>
      <c s="32">
        <f>ROUND(ROUND(L66,2)*ROUND(G66,3),2)</f>
      </c>
      <c s="36" t="s">
        <v>55</v>
      </c>
      <c>
        <f>(M66*21)/100</f>
      </c>
      <c t="s">
        <v>28</v>
      </c>
    </row>
    <row r="67" spans="1:5" ht="12.75">
      <c r="A67" s="35" t="s">
        <v>56</v>
      </c>
      <c r="E67" s="39" t="s">
        <v>2122</v>
      </c>
    </row>
    <row r="68" spans="1:5" ht="51">
      <c r="A68" s="35" t="s">
        <v>58</v>
      </c>
      <c r="E68" s="42" t="s">
        <v>2123</v>
      </c>
    </row>
    <row r="69" spans="1:5" ht="153">
      <c r="A69" t="s">
        <v>59</v>
      </c>
      <c r="E69" s="39" t="s">
        <v>2124</v>
      </c>
    </row>
    <row r="70" spans="1:16" ht="12.75">
      <c r="A70" t="s">
        <v>50</v>
      </c>
      <c s="34" t="s">
        <v>121</v>
      </c>
      <c s="34" t="s">
        <v>2125</v>
      </c>
      <c s="35" t="s">
        <v>5</v>
      </c>
      <c s="6" t="s">
        <v>2126</v>
      </c>
      <c s="36" t="s">
        <v>65</v>
      </c>
      <c s="37">
        <v>16</v>
      </c>
      <c s="36">
        <v>0</v>
      </c>
      <c s="36">
        <f>ROUND(G70*H70,6)</f>
      </c>
      <c r="L70" s="38">
        <v>0</v>
      </c>
      <c s="32">
        <f>ROUND(ROUND(L70,2)*ROUND(G70,3),2)</f>
      </c>
      <c s="36" t="s">
        <v>55</v>
      </c>
      <c>
        <f>(M70*21)/100</f>
      </c>
      <c t="s">
        <v>28</v>
      </c>
    </row>
    <row r="71" spans="1:5" ht="12.75">
      <c r="A71" s="35" t="s">
        <v>56</v>
      </c>
      <c r="E71" s="39" t="s">
        <v>2126</v>
      </c>
    </row>
    <row r="72" spans="1:5" ht="178.5">
      <c r="A72" s="35" t="s">
        <v>58</v>
      </c>
      <c r="E72" s="42" t="s">
        <v>2127</v>
      </c>
    </row>
    <row r="73" spans="1:5" ht="153">
      <c r="A73" t="s">
        <v>59</v>
      </c>
      <c r="E73" s="39" t="s">
        <v>2128</v>
      </c>
    </row>
    <row r="74" spans="1:16" ht="12.75">
      <c r="A74" t="s">
        <v>50</v>
      </c>
      <c s="34" t="s">
        <v>125</v>
      </c>
      <c s="34" t="s">
        <v>2129</v>
      </c>
      <c s="35" t="s">
        <v>5</v>
      </c>
      <c s="6" t="s">
        <v>2130</v>
      </c>
      <c s="36" t="s">
        <v>65</v>
      </c>
      <c s="37">
        <v>20</v>
      </c>
      <c s="36">
        <v>0</v>
      </c>
      <c s="36">
        <f>ROUND(G74*H74,6)</f>
      </c>
      <c r="L74" s="38">
        <v>0</v>
      </c>
      <c s="32">
        <f>ROUND(ROUND(L74,2)*ROUND(G74,3),2)</f>
      </c>
      <c s="36" t="s">
        <v>55</v>
      </c>
      <c>
        <f>(M74*21)/100</f>
      </c>
      <c t="s">
        <v>28</v>
      </c>
    </row>
    <row r="75" spans="1:5" ht="12.75">
      <c r="A75" s="35" t="s">
        <v>56</v>
      </c>
      <c r="E75" s="39" t="s">
        <v>2130</v>
      </c>
    </row>
    <row r="76" spans="1:5" ht="178.5">
      <c r="A76" s="35" t="s">
        <v>58</v>
      </c>
      <c r="E76" s="42" t="s">
        <v>2131</v>
      </c>
    </row>
    <row r="77" spans="1:5" ht="153">
      <c r="A77" t="s">
        <v>59</v>
      </c>
      <c r="E77" s="39" t="s">
        <v>2132</v>
      </c>
    </row>
    <row r="78" spans="1:16" ht="38.25">
      <c r="A78" t="s">
        <v>50</v>
      </c>
      <c s="34" t="s">
        <v>129</v>
      </c>
      <c s="34" t="s">
        <v>2133</v>
      </c>
      <c s="35" t="s">
        <v>5</v>
      </c>
      <c s="6" t="s">
        <v>2134</v>
      </c>
      <c s="36" t="s">
        <v>2135</v>
      </c>
      <c s="37">
        <v>2</v>
      </c>
      <c s="36">
        <v>0</v>
      </c>
      <c s="36">
        <f>ROUND(G78*H78,6)</f>
      </c>
      <c r="L78" s="38">
        <v>0</v>
      </c>
      <c s="32">
        <f>ROUND(ROUND(L78,2)*ROUND(G78,3),2)</f>
      </c>
      <c s="36" t="s">
        <v>69</v>
      </c>
      <c>
        <f>(M78*21)/100</f>
      </c>
      <c t="s">
        <v>28</v>
      </c>
    </row>
    <row r="79" spans="1:5" ht="38.25">
      <c r="A79" s="35" t="s">
        <v>56</v>
      </c>
      <c r="E79" s="39" t="s">
        <v>2134</v>
      </c>
    </row>
    <row r="80" spans="1:5" ht="51">
      <c r="A80" s="35" t="s">
        <v>58</v>
      </c>
      <c r="E80" s="42" t="s">
        <v>2136</v>
      </c>
    </row>
    <row r="81" spans="1:5" ht="216.75">
      <c r="A81" t="s">
        <v>59</v>
      </c>
      <c r="E81" s="39" t="s">
        <v>2137</v>
      </c>
    </row>
    <row r="82" spans="1:16" ht="25.5">
      <c r="A82" t="s">
        <v>50</v>
      </c>
      <c s="34" t="s">
        <v>133</v>
      </c>
      <c s="34" t="s">
        <v>2138</v>
      </c>
      <c s="35" t="s">
        <v>5</v>
      </c>
      <c s="6" t="s">
        <v>2139</v>
      </c>
      <c s="36" t="s">
        <v>2135</v>
      </c>
      <c s="37">
        <v>1</v>
      </c>
      <c s="36">
        <v>0</v>
      </c>
      <c s="36">
        <f>ROUND(G82*H82,6)</f>
      </c>
      <c r="L82" s="38">
        <v>0</v>
      </c>
      <c s="32">
        <f>ROUND(ROUND(L82,2)*ROUND(G82,3),2)</f>
      </c>
      <c s="36" t="s">
        <v>69</v>
      </c>
      <c>
        <f>(M82*21)/100</f>
      </c>
      <c t="s">
        <v>28</v>
      </c>
    </row>
    <row r="83" spans="1:5" ht="38.25">
      <c r="A83" s="35" t="s">
        <v>56</v>
      </c>
      <c r="E83" s="39" t="s">
        <v>2140</v>
      </c>
    </row>
    <row r="84" spans="1:5" ht="51">
      <c r="A84" s="35" t="s">
        <v>58</v>
      </c>
      <c r="E84" s="42" t="s">
        <v>2141</v>
      </c>
    </row>
    <row r="85" spans="1:5" ht="280.5">
      <c r="A85" t="s">
        <v>59</v>
      </c>
      <c r="E85" s="39" t="s">
        <v>2142</v>
      </c>
    </row>
    <row r="86" spans="1:16" ht="12.75">
      <c r="A86" t="s">
        <v>50</v>
      </c>
      <c s="34" t="s">
        <v>139</v>
      </c>
      <c s="34" t="s">
        <v>2143</v>
      </c>
      <c s="35" t="s">
        <v>5</v>
      </c>
      <c s="6" t="s">
        <v>2144</v>
      </c>
      <c s="36" t="s">
        <v>209</v>
      </c>
      <c s="37">
        <v>2226</v>
      </c>
      <c s="36">
        <v>0</v>
      </c>
      <c s="36">
        <f>ROUND(G86*H86,6)</f>
      </c>
      <c r="L86" s="38">
        <v>0</v>
      </c>
      <c s="32">
        <f>ROUND(ROUND(L86,2)*ROUND(G86,3),2)</f>
      </c>
      <c s="36" t="s">
        <v>55</v>
      </c>
      <c>
        <f>(M86*21)/100</f>
      </c>
      <c t="s">
        <v>28</v>
      </c>
    </row>
    <row r="87" spans="1:5" ht="12.75">
      <c r="A87" s="35" t="s">
        <v>56</v>
      </c>
      <c r="E87" s="39" t="s">
        <v>2144</v>
      </c>
    </row>
    <row r="88" spans="1:5" ht="12.75">
      <c r="A88" s="35" t="s">
        <v>58</v>
      </c>
      <c r="E88" s="40" t="s">
        <v>5</v>
      </c>
    </row>
    <row r="89" spans="1:5" ht="153">
      <c r="A89" t="s">
        <v>59</v>
      </c>
      <c r="E89" s="39" t="s">
        <v>2145</v>
      </c>
    </row>
    <row r="90" spans="1:16" ht="12.75">
      <c r="A90" t="s">
        <v>50</v>
      </c>
      <c s="34" t="s">
        <v>143</v>
      </c>
      <c s="34" t="s">
        <v>2146</v>
      </c>
      <c s="35" t="s">
        <v>5</v>
      </c>
      <c s="6" t="s">
        <v>2147</v>
      </c>
      <c s="36" t="s">
        <v>209</v>
      </c>
      <c s="37">
        <v>240</v>
      </c>
      <c s="36">
        <v>0</v>
      </c>
      <c s="36">
        <f>ROUND(G90*H90,6)</f>
      </c>
      <c r="L90" s="38">
        <v>0</v>
      </c>
      <c s="32">
        <f>ROUND(ROUND(L90,2)*ROUND(G90,3),2)</f>
      </c>
      <c s="36" t="s">
        <v>55</v>
      </c>
      <c>
        <f>(M90*21)/100</f>
      </c>
      <c t="s">
        <v>28</v>
      </c>
    </row>
    <row r="91" spans="1:5" ht="12.75">
      <c r="A91" s="35" t="s">
        <v>56</v>
      </c>
      <c r="E91" s="39" t="s">
        <v>2147</v>
      </c>
    </row>
    <row r="92" spans="1:5" ht="12.75">
      <c r="A92" s="35" t="s">
        <v>58</v>
      </c>
      <c r="E92" s="40" t="s">
        <v>5</v>
      </c>
    </row>
    <row r="93" spans="1:5" ht="153">
      <c r="A93" t="s">
        <v>59</v>
      </c>
      <c r="E93" s="39" t="s">
        <v>2148</v>
      </c>
    </row>
    <row r="94" spans="1:16" ht="12.75">
      <c r="A94" t="s">
        <v>50</v>
      </c>
      <c s="34" t="s">
        <v>147</v>
      </c>
      <c s="34" t="s">
        <v>2149</v>
      </c>
      <c s="35" t="s">
        <v>5</v>
      </c>
      <c s="6" t="s">
        <v>2150</v>
      </c>
      <c s="36" t="s">
        <v>54</v>
      </c>
      <c s="37">
        <v>2.15</v>
      </c>
      <c s="36">
        <v>0</v>
      </c>
      <c s="36">
        <f>ROUND(G94*H94,6)</f>
      </c>
      <c r="L94" s="38">
        <v>0</v>
      </c>
      <c s="32">
        <f>ROUND(ROUND(L94,2)*ROUND(G94,3),2)</f>
      </c>
      <c s="36" t="s">
        <v>55</v>
      </c>
      <c>
        <f>(M94*21)/100</f>
      </c>
      <c t="s">
        <v>28</v>
      </c>
    </row>
    <row r="95" spans="1:5" ht="12.75">
      <c r="A95" s="35" t="s">
        <v>56</v>
      </c>
      <c r="E95" s="39" t="s">
        <v>2150</v>
      </c>
    </row>
    <row r="96" spans="1:5" ht="12.75">
      <c r="A96" s="35" t="s">
        <v>58</v>
      </c>
      <c r="E96" s="40" t="s">
        <v>5</v>
      </c>
    </row>
    <row r="97" spans="1:5" ht="204">
      <c r="A97" t="s">
        <v>59</v>
      </c>
      <c r="E97" s="39" t="s">
        <v>2151</v>
      </c>
    </row>
    <row r="98" spans="1:16" ht="25.5">
      <c r="A98" t="s">
        <v>50</v>
      </c>
      <c s="34" t="s">
        <v>151</v>
      </c>
      <c s="34" t="s">
        <v>2152</v>
      </c>
      <c s="35" t="s">
        <v>5</v>
      </c>
      <c s="6" t="s">
        <v>2153</v>
      </c>
      <c s="36" t="s">
        <v>251</v>
      </c>
      <c s="37">
        <v>497</v>
      </c>
      <c s="36">
        <v>0</v>
      </c>
      <c s="36">
        <f>ROUND(G98*H98,6)</f>
      </c>
      <c r="L98" s="38">
        <v>0</v>
      </c>
      <c s="32">
        <f>ROUND(ROUND(L98,2)*ROUND(G98,3),2)</f>
      </c>
      <c s="36" t="s">
        <v>69</v>
      </c>
      <c>
        <f>(M98*21)/100</f>
      </c>
      <c t="s">
        <v>28</v>
      </c>
    </row>
    <row r="99" spans="1:5" ht="25.5">
      <c r="A99" s="35" t="s">
        <v>56</v>
      </c>
      <c r="E99" s="39" t="s">
        <v>2153</v>
      </c>
    </row>
    <row r="100" spans="1:5" ht="229.5">
      <c r="A100" s="35" t="s">
        <v>58</v>
      </c>
      <c r="E100" s="42" t="s">
        <v>2154</v>
      </c>
    </row>
    <row r="101" spans="1:5" ht="153">
      <c r="A101" t="s">
        <v>59</v>
      </c>
      <c r="E101" s="39" t="s">
        <v>2155</v>
      </c>
    </row>
    <row r="102" spans="1:16" ht="25.5">
      <c r="A102" t="s">
        <v>50</v>
      </c>
      <c s="34" t="s">
        <v>155</v>
      </c>
      <c s="34" t="s">
        <v>2156</v>
      </c>
      <c s="35" t="s">
        <v>5</v>
      </c>
      <c s="6" t="s">
        <v>2157</v>
      </c>
      <c s="36" t="s">
        <v>251</v>
      </c>
      <c s="37">
        <v>78</v>
      </c>
      <c s="36">
        <v>0</v>
      </c>
      <c s="36">
        <f>ROUND(G102*H102,6)</f>
      </c>
      <c r="L102" s="38">
        <v>0</v>
      </c>
      <c s="32">
        <f>ROUND(ROUND(L102,2)*ROUND(G102,3),2)</f>
      </c>
      <c s="36" t="s">
        <v>69</v>
      </c>
      <c>
        <f>(M102*21)/100</f>
      </c>
      <c t="s">
        <v>28</v>
      </c>
    </row>
    <row r="103" spans="1:5" ht="25.5">
      <c r="A103" s="35" t="s">
        <v>56</v>
      </c>
      <c r="E103" s="39" t="s">
        <v>2157</v>
      </c>
    </row>
    <row r="104" spans="1:5" ht="204">
      <c r="A104" s="35" t="s">
        <v>58</v>
      </c>
      <c r="E104" s="42" t="s">
        <v>2158</v>
      </c>
    </row>
    <row r="105" spans="1:5" ht="153">
      <c r="A105" t="s">
        <v>59</v>
      </c>
      <c r="E105" s="39" t="s">
        <v>2159</v>
      </c>
    </row>
    <row r="106" spans="1:16" ht="25.5">
      <c r="A106" t="s">
        <v>50</v>
      </c>
      <c s="34" t="s">
        <v>158</v>
      </c>
      <c s="34" t="s">
        <v>2160</v>
      </c>
      <c s="35" t="s">
        <v>5</v>
      </c>
      <c s="6" t="s">
        <v>2161</v>
      </c>
      <c s="36" t="s">
        <v>251</v>
      </c>
      <c s="37">
        <v>65</v>
      </c>
      <c s="36">
        <v>0</v>
      </c>
      <c s="36">
        <f>ROUND(G106*H106,6)</f>
      </c>
      <c r="L106" s="38">
        <v>0</v>
      </c>
      <c s="32">
        <f>ROUND(ROUND(L106,2)*ROUND(G106,3),2)</f>
      </c>
      <c s="36" t="s">
        <v>69</v>
      </c>
      <c>
        <f>(M106*21)/100</f>
      </c>
      <c t="s">
        <v>28</v>
      </c>
    </row>
    <row r="107" spans="1:5" ht="25.5">
      <c r="A107" s="35" t="s">
        <v>56</v>
      </c>
      <c r="E107" s="39" t="s">
        <v>2161</v>
      </c>
    </row>
    <row r="108" spans="1:5" ht="153">
      <c r="A108" s="35" t="s">
        <v>58</v>
      </c>
      <c r="E108" s="42" t="s">
        <v>2162</v>
      </c>
    </row>
    <row r="109" spans="1:5" ht="153">
      <c r="A109" t="s">
        <v>59</v>
      </c>
      <c r="E109" s="39" t="s">
        <v>2163</v>
      </c>
    </row>
    <row r="110" spans="1:16" ht="25.5">
      <c r="A110" t="s">
        <v>50</v>
      </c>
      <c s="34" t="s">
        <v>162</v>
      </c>
      <c s="34" t="s">
        <v>2164</v>
      </c>
      <c s="35" t="s">
        <v>5</v>
      </c>
      <c s="6" t="s">
        <v>2165</v>
      </c>
      <c s="36" t="s">
        <v>251</v>
      </c>
      <c s="37">
        <v>7</v>
      </c>
      <c s="36">
        <v>0</v>
      </c>
      <c s="36">
        <f>ROUND(G110*H110,6)</f>
      </c>
      <c r="L110" s="38">
        <v>0</v>
      </c>
      <c s="32">
        <f>ROUND(ROUND(L110,2)*ROUND(G110,3),2)</f>
      </c>
      <c s="36" t="s">
        <v>69</v>
      </c>
      <c>
        <f>(M110*21)/100</f>
      </c>
      <c t="s">
        <v>28</v>
      </c>
    </row>
    <row r="111" spans="1:5" ht="25.5">
      <c r="A111" s="35" t="s">
        <v>56</v>
      </c>
      <c r="E111" s="39" t="s">
        <v>2165</v>
      </c>
    </row>
    <row r="112" spans="1:5" ht="51">
      <c r="A112" s="35" t="s">
        <v>58</v>
      </c>
      <c r="E112" s="42" t="s">
        <v>2166</v>
      </c>
    </row>
    <row r="113" spans="1:5" ht="165.75">
      <c r="A113" t="s">
        <v>59</v>
      </c>
      <c r="E113" s="39" t="s">
        <v>2167</v>
      </c>
    </row>
    <row r="114" spans="1:16" ht="25.5">
      <c r="A114" t="s">
        <v>50</v>
      </c>
      <c s="34" t="s">
        <v>166</v>
      </c>
      <c s="34" t="s">
        <v>2168</v>
      </c>
      <c s="35" t="s">
        <v>5</v>
      </c>
      <c s="6" t="s">
        <v>2169</v>
      </c>
      <c s="36" t="s">
        <v>251</v>
      </c>
      <c s="37">
        <v>1</v>
      </c>
      <c s="36">
        <v>0</v>
      </c>
      <c s="36">
        <f>ROUND(G114*H114,6)</f>
      </c>
      <c r="L114" s="38">
        <v>0</v>
      </c>
      <c s="32">
        <f>ROUND(ROUND(L114,2)*ROUND(G114,3),2)</f>
      </c>
      <c s="36" t="s">
        <v>69</v>
      </c>
      <c>
        <f>(M114*21)/100</f>
      </c>
      <c t="s">
        <v>28</v>
      </c>
    </row>
    <row r="115" spans="1:5" ht="25.5">
      <c r="A115" s="35" t="s">
        <v>56</v>
      </c>
      <c r="E115" s="39" t="s">
        <v>2169</v>
      </c>
    </row>
    <row r="116" spans="1:5" ht="51">
      <c r="A116" s="35" t="s">
        <v>58</v>
      </c>
      <c r="E116" s="42" t="s">
        <v>2141</v>
      </c>
    </row>
    <row r="117" spans="1:5" ht="165.75">
      <c r="A117" t="s">
        <v>59</v>
      </c>
      <c r="E117" s="39" t="s">
        <v>2170</v>
      </c>
    </row>
    <row r="118" spans="1:16" ht="12.75">
      <c r="A118" t="s">
        <v>50</v>
      </c>
      <c s="34" t="s">
        <v>170</v>
      </c>
      <c s="34" t="s">
        <v>2171</v>
      </c>
      <c s="35" t="s">
        <v>5</v>
      </c>
      <c s="6" t="s">
        <v>2172</v>
      </c>
      <c s="36" t="s">
        <v>251</v>
      </c>
      <c s="37">
        <v>2</v>
      </c>
      <c s="36">
        <v>0</v>
      </c>
      <c s="36">
        <f>ROUND(G118*H118,6)</f>
      </c>
      <c r="L118" s="38">
        <v>0</v>
      </c>
      <c s="32">
        <f>ROUND(ROUND(L118,2)*ROUND(G118,3),2)</f>
      </c>
      <c s="36" t="s">
        <v>69</v>
      </c>
      <c>
        <f>(M118*21)/100</f>
      </c>
      <c t="s">
        <v>28</v>
      </c>
    </row>
    <row r="119" spans="1:5" ht="12.75">
      <c r="A119" s="35" t="s">
        <v>56</v>
      </c>
      <c r="E119" s="39" t="s">
        <v>2172</v>
      </c>
    </row>
    <row r="120" spans="1:5" ht="229.5">
      <c r="A120" s="35" t="s">
        <v>58</v>
      </c>
      <c r="E120" s="42" t="s">
        <v>2173</v>
      </c>
    </row>
    <row r="121" spans="1:5" ht="102">
      <c r="A121" t="s">
        <v>59</v>
      </c>
      <c r="E121" s="39" t="s">
        <v>2174</v>
      </c>
    </row>
    <row r="122" spans="1:16" ht="12.75">
      <c r="A122" t="s">
        <v>50</v>
      </c>
      <c s="34" t="s">
        <v>176</v>
      </c>
      <c s="34" t="s">
        <v>2175</v>
      </c>
      <c s="35" t="s">
        <v>5</v>
      </c>
      <c s="6" t="s">
        <v>2176</v>
      </c>
      <c s="36" t="s">
        <v>251</v>
      </c>
      <c s="37">
        <v>16</v>
      </c>
      <c s="36">
        <v>0</v>
      </c>
      <c s="36">
        <f>ROUND(G122*H122,6)</f>
      </c>
      <c r="L122" s="38">
        <v>0</v>
      </c>
      <c s="32">
        <f>ROUND(ROUND(L122,2)*ROUND(G122,3),2)</f>
      </c>
      <c s="36" t="s">
        <v>69</v>
      </c>
      <c>
        <f>(M122*21)/100</f>
      </c>
      <c t="s">
        <v>28</v>
      </c>
    </row>
    <row r="123" spans="1:5" ht="12.75">
      <c r="A123" s="35" t="s">
        <v>56</v>
      </c>
      <c r="E123" s="39" t="s">
        <v>2176</v>
      </c>
    </row>
    <row r="124" spans="1:5" ht="229.5">
      <c r="A124" s="35" t="s">
        <v>58</v>
      </c>
      <c r="E124" s="42" t="s">
        <v>2177</v>
      </c>
    </row>
    <row r="125" spans="1:5" ht="102">
      <c r="A125" t="s">
        <v>59</v>
      </c>
      <c r="E125" s="39" t="s">
        <v>2178</v>
      </c>
    </row>
    <row r="126" spans="1:16" ht="12.75">
      <c r="A126" t="s">
        <v>50</v>
      </c>
      <c s="34" t="s">
        <v>180</v>
      </c>
      <c s="34" t="s">
        <v>2179</v>
      </c>
      <c s="35" t="s">
        <v>5</v>
      </c>
      <c s="6" t="s">
        <v>2180</v>
      </c>
      <c s="36" t="s">
        <v>251</v>
      </c>
      <c s="37">
        <v>44</v>
      </c>
      <c s="36">
        <v>0</v>
      </c>
      <c s="36">
        <f>ROUND(G126*H126,6)</f>
      </c>
      <c r="L126" s="38">
        <v>0</v>
      </c>
      <c s="32">
        <f>ROUND(ROUND(L126,2)*ROUND(G126,3),2)</f>
      </c>
      <c s="36" t="s">
        <v>69</v>
      </c>
      <c>
        <f>(M126*21)/100</f>
      </c>
      <c t="s">
        <v>28</v>
      </c>
    </row>
    <row r="127" spans="1:5" ht="12.75">
      <c r="A127" s="35" t="s">
        <v>56</v>
      </c>
      <c r="E127" s="39" t="s">
        <v>2180</v>
      </c>
    </row>
    <row r="128" spans="1:5" ht="229.5">
      <c r="A128" s="35" t="s">
        <v>58</v>
      </c>
      <c r="E128" s="42" t="s">
        <v>2181</v>
      </c>
    </row>
    <row r="129" spans="1:5" ht="102">
      <c r="A129" t="s">
        <v>59</v>
      </c>
      <c r="E129" s="39" t="s">
        <v>2182</v>
      </c>
    </row>
    <row r="130" spans="1:16" ht="12.75">
      <c r="A130" t="s">
        <v>50</v>
      </c>
      <c s="34" t="s">
        <v>184</v>
      </c>
      <c s="34" t="s">
        <v>2183</v>
      </c>
      <c s="35" t="s">
        <v>5</v>
      </c>
      <c s="6" t="s">
        <v>2184</v>
      </c>
      <c s="36" t="s">
        <v>2135</v>
      </c>
      <c s="37">
        <v>1</v>
      </c>
      <c s="36">
        <v>0</v>
      </c>
      <c s="36">
        <f>ROUND(G130*H130,6)</f>
      </c>
      <c r="L130" s="38">
        <v>0</v>
      </c>
      <c s="32">
        <f>ROUND(ROUND(L130,2)*ROUND(G130,3),2)</f>
      </c>
      <c s="36" t="s">
        <v>69</v>
      </c>
      <c>
        <f>(M130*21)/100</f>
      </c>
      <c t="s">
        <v>28</v>
      </c>
    </row>
    <row r="131" spans="1:5" ht="12.75">
      <c r="A131" s="35" t="s">
        <v>56</v>
      </c>
      <c r="E131" s="39" t="s">
        <v>2184</v>
      </c>
    </row>
    <row r="132" spans="1:5" ht="12.75">
      <c r="A132" s="35" t="s">
        <v>58</v>
      </c>
      <c r="E132" s="40" t="s">
        <v>5</v>
      </c>
    </row>
    <row r="133" spans="1:5" ht="89.25">
      <c r="A133" t="s">
        <v>59</v>
      </c>
      <c r="E133" s="39" t="s">
        <v>2185</v>
      </c>
    </row>
    <row r="134" spans="1:16" ht="12.75">
      <c r="A134" t="s">
        <v>50</v>
      </c>
      <c s="34" t="s">
        <v>188</v>
      </c>
      <c s="34" t="s">
        <v>2186</v>
      </c>
      <c s="35" t="s">
        <v>5</v>
      </c>
      <c s="6" t="s">
        <v>2187</v>
      </c>
      <c s="36" t="s">
        <v>2135</v>
      </c>
      <c s="37">
        <v>1</v>
      </c>
      <c s="36">
        <v>0</v>
      </c>
      <c s="36">
        <f>ROUND(G134*H134,6)</f>
      </c>
      <c r="L134" s="38">
        <v>0</v>
      </c>
      <c s="32">
        <f>ROUND(ROUND(L134,2)*ROUND(G134,3),2)</f>
      </c>
      <c s="36" t="s">
        <v>69</v>
      </c>
      <c>
        <f>(M134*21)/100</f>
      </c>
      <c t="s">
        <v>28</v>
      </c>
    </row>
    <row r="135" spans="1:5" ht="12.75">
      <c r="A135" s="35" t="s">
        <v>56</v>
      </c>
      <c r="E135" s="39" t="s">
        <v>2187</v>
      </c>
    </row>
    <row r="136" spans="1:5" ht="12.75">
      <c r="A136" s="35" t="s">
        <v>58</v>
      </c>
      <c r="E136" s="40" t="s">
        <v>5</v>
      </c>
    </row>
    <row r="137" spans="1:5" ht="102">
      <c r="A137" t="s">
        <v>59</v>
      </c>
      <c r="E137" s="39" t="s">
        <v>2188</v>
      </c>
    </row>
    <row r="138" spans="1:16" ht="12.75">
      <c r="A138" t="s">
        <v>50</v>
      </c>
      <c s="34" t="s">
        <v>192</v>
      </c>
      <c s="34" t="s">
        <v>2189</v>
      </c>
      <c s="35" t="s">
        <v>5</v>
      </c>
      <c s="6" t="s">
        <v>2190</v>
      </c>
      <c s="36" t="s">
        <v>2135</v>
      </c>
      <c s="37">
        <v>1</v>
      </c>
      <c s="36">
        <v>0</v>
      </c>
      <c s="36">
        <f>ROUND(G138*H138,6)</f>
      </c>
      <c r="L138" s="38">
        <v>0</v>
      </c>
      <c s="32">
        <f>ROUND(ROUND(L138,2)*ROUND(G138,3),2)</f>
      </c>
      <c s="36" t="s">
        <v>69</v>
      </c>
      <c>
        <f>(M138*21)/100</f>
      </c>
      <c t="s">
        <v>28</v>
      </c>
    </row>
    <row r="139" spans="1:5" ht="12.75">
      <c r="A139" s="35" t="s">
        <v>56</v>
      </c>
      <c r="E139" s="39" t="s">
        <v>2190</v>
      </c>
    </row>
    <row r="140" spans="1:5" ht="38.25">
      <c r="A140" s="35" t="s">
        <v>58</v>
      </c>
      <c r="E140" s="40" t="s">
        <v>2191</v>
      </c>
    </row>
    <row r="141" spans="1:5" ht="89.25">
      <c r="A141" t="s">
        <v>59</v>
      </c>
      <c r="E141" s="39" t="s">
        <v>2192</v>
      </c>
    </row>
    <row r="142" spans="1:16" ht="38.25">
      <c r="A142" t="s">
        <v>50</v>
      </c>
      <c s="34" t="s">
        <v>196</v>
      </c>
      <c s="34" t="s">
        <v>410</v>
      </c>
      <c s="35" t="s">
        <v>2193</v>
      </c>
      <c s="6" t="s">
        <v>411</v>
      </c>
      <c s="36" t="s">
        <v>412</v>
      </c>
      <c s="37">
        <v>15.4</v>
      </c>
      <c s="36">
        <v>0</v>
      </c>
      <c s="36">
        <f>ROUND(G142*H142,6)</f>
      </c>
      <c r="L142" s="38">
        <v>0</v>
      </c>
      <c s="32">
        <f>ROUND(ROUND(L142,2)*ROUND(G142,3),2)</f>
      </c>
      <c s="36" t="s">
        <v>69</v>
      </c>
      <c>
        <f>(M142*21)/100</f>
      </c>
      <c t="s">
        <v>28</v>
      </c>
    </row>
    <row r="143" spans="1:5" ht="51">
      <c r="A143" s="35" t="s">
        <v>56</v>
      </c>
      <c r="E143" s="39" t="s">
        <v>414</v>
      </c>
    </row>
    <row r="144" spans="1:5" ht="25.5">
      <c r="A144" s="35" t="s">
        <v>58</v>
      </c>
      <c r="E144" s="40" t="s">
        <v>2194</v>
      </c>
    </row>
    <row r="145" spans="1:5" ht="229.5">
      <c r="A145" t="s">
        <v>59</v>
      </c>
      <c r="E145" s="39" t="s">
        <v>415</v>
      </c>
    </row>
    <row r="146" spans="1:16" ht="12.75">
      <c r="A146" t="s">
        <v>50</v>
      </c>
      <c s="34" t="s">
        <v>377</v>
      </c>
      <c s="34" t="s">
        <v>2195</v>
      </c>
      <c s="35" t="s">
        <v>5</v>
      </c>
      <c s="6" t="s">
        <v>2196</v>
      </c>
      <c s="36" t="s">
        <v>2197</v>
      </c>
      <c s="37">
        <v>3</v>
      </c>
      <c s="36">
        <v>0</v>
      </c>
      <c s="36">
        <f>ROUND(G146*H146,6)</f>
      </c>
      <c r="L146" s="38">
        <v>0</v>
      </c>
      <c s="32">
        <f>ROUND(ROUND(L146,2)*ROUND(G146,3),2)</f>
      </c>
      <c s="36" t="s">
        <v>55</v>
      </c>
      <c>
        <f>(M146*21)/100</f>
      </c>
      <c t="s">
        <v>28</v>
      </c>
    </row>
    <row r="147" spans="1:5" ht="38.25">
      <c r="A147" s="35" t="s">
        <v>56</v>
      </c>
      <c r="E147" s="39" t="s">
        <v>2198</v>
      </c>
    </row>
    <row r="148" spans="1:5" ht="12.75">
      <c r="A148" s="35" t="s">
        <v>58</v>
      </c>
      <c r="E148" s="40" t="s">
        <v>2199</v>
      </c>
    </row>
    <row r="149" spans="1:5" ht="12.75">
      <c r="A149" t="s">
        <v>59</v>
      </c>
      <c r="E149" s="39" t="s">
        <v>5</v>
      </c>
    </row>
    <row r="150" spans="1:16" ht="12.75">
      <c r="A150" t="s">
        <v>50</v>
      </c>
      <c s="34" t="s">
        <v>381</v>
      </c>
      <c s="34" t="s">
        <v>2200</v>
      </c>
      <c s="35" t="s">
        <v>5</v>
      </c>
      <c s="6" t="s">
        <v>2201</v>
      </c>
      <c s="36" t="s">
        <v>2202</v>
      </c>
      <c s="37">
        <v>9</v>
      </c>
      <c s="36">
        <v>0</v>
      </c>
      <c s="36">
        <f>ROUND(G150*H150,6)</f>
      </c>
      <c r="L150" s="38">
        <v>0</v>
      </c>
      <c s="32">
        <f>ROUND(ROUND(L150,2)*ROUND(G150,3),2)</f>
      </c>
      <c s="36" t="s">
        <v>413</v>
      </c>
      <c>
        <f>(M150*21)/100</f>
      </c>
      <c t="s">
        <v>28</v>
      </c>
    </row>
    <row r="151" spans="1:5" ht="12.75">
      <c r="A151" s="35" t="s">
        <v>56</v>
      </c>
      <c r="E151" s="39" t="s">
        <v>2201</v>
      </c>
    </row>
    <row r="152" spans="1:5" ht="12.75">
      <c r="A152" s="35" t="s">
        <v>58</v>
      </c>
      <c r="E152" s="40" t="s">
        <v>2203</v>
      </c>
    </row>
    <row r="153" spans="1:5" ht="204">
      <c r="A153" t="s">
        <v>59</v>
      </c>
      <c r="E153" s="39" t="s">
        <v>2204</v>
      </c>
    </row>
    <row r="154" spans="1:16" ht="25.5">
      <c r="A154" t="s">
        <v>50</v>
      </c>
      <c s="34" t="s">
        <v>385</v>
      </c>
      <c s="34" t="s">
        <v>2205</v>
      </c>
      <c s="35" t="s">
        <v>5</v>
      </c>
      <c s="6" t="s">
        <v>2206</v>
      </c>
      <c s="36" t="s">
        <v>2202</v>
      </c>
      <c s="37">
        <v>90</v>
      </c>
      <c s="36">
        <v>0</v>
      </c>
      <c s="36">
        <f>ROUND(G154*H154,6)</f>
      </c>
      <c r="L154" s="38">
        <v>0</v>
      </c>
      <c s="32">
        <f>ROUND(ROUND(L154,2)*ROUND(G154,3),2)</f>
      </c>
      <c s="36" t="s">
        <v>413</v>
      </c>
      <c>
        <f>(M154*21)/100</f>
      </c>
      <c t="s">
        <v>28</v>
      </c>
    </row>
    <row r="155" spans="1:5" ht="25.5">
      <c r="A155" s="35" t="s">
        <v>56</v>
      </c>
      <c r="E155" s="39" t="s">
        <v>2206</v>
      </c>
    </row>
    <row r="156" spans="1:5" ht="12.75">
      <c r="A156" s="35" t="s">
        <v>58</v>
      </c>
      <c r="E156" s="40" t="s">
        <v>2207</v>
      </c>
    </row>
    <row r="157" spans="1:5" ht="255">
      <c r="A157" t="s">
        <v>59</v>
      </c>
      <c r="E157" s="39" t="s">
        <v>2208</v>
      </c>
    </row>
    <row r="158" spans="1:16" ht="12.75">
      <c r="A158" t="s">
        <v>50</v>
      </c>
      <c s="34" t="s">
        <v>617</v>
      </c>
      <c s="34" t="s">
        <v>2209</v>
      </c>
      <c s="35" t="s">
        <v>5</v>
      </c>
      <c s="6" t="s">
        <v>2210</v>
      </c>
      <c s="36" t="s">
        <v>2197</v>
      </c>
      <c s="37">
        <v>30</v>
      </c>
      <c s="36">
        <v>0.00085</v>
      </c>
      <c s="36">
        <f>ROUND(G158*H158,6)</f>
      </c>
      <c r="L158" s="38">
        <v>0</v>
      </c>
      <c s="32">
        <f>ROUND(ROUND(L158,2)*ROUND(G158,3),2)</f>
      </c>
      <c s="36" t="s">
        <v>55</v>
      </c>
      <c>
        <f>(M158*21)/100</f>
      </c>
      <c t="s">
        <v>28</v>
      </c>
    </row>
    <row r="159" spans="1:5" ht="25.5">
      <c r="A159" s="35" t="s">
        <v>56</v>
      </c>
      <c r="E159" s="39" t="s">
        <v>2211</v>
      </c>
    </row>
    <row r="160" spans="1:5" ht="12.75">
      <c r="A160" s="35" t="s">
        <v>58</v>
      </c>
      <c r="E160" s="40" t="s">
        <v>2212</v>
      </c>
    </row>
    <row r="161" spans="1:5" ht="12.75">
      <c r="A161" t="s">
        <v>59</v>
      </c>
      <c r="E161" s="39" t="s">
        <v>5</v>
      </c>
    </row>
    <row r="162" spans="1:16" ht="12.75">
      <c r="A162" t="s">
        <v>50</v>
      </c>
      <c s="34" t="s">
        <v>389</v>
      </c>
      <c s="34" t="s">
        <v>2213</v>
      </c>
      <c s="35" t="s">
        <v>5</v>
      </c>
      <c s="6" t="s">
        <v>2214</v>
      </c>
      <c s="36" t="s">
        <v>2197</v>
      </c>
      <c s="37">
        <v>30</v>
      </c>
      <c s="36">
        <v>0</v>
      </c>
      <c s="36">
        <f>ROUND(G162*H162,6)</f>
      </c>
      <c r="L162" s="38">
        <v>0</v>
      </c>
      <c s="32">
        <f>ROUND(ROUND(L162,2)*ROUND(G162,3),2)</f>
      </c>
      <c s="36" t="s">
        <v>55</v>
      </c>
      <c>
        <f>(M162*21)/100</f>
      </c>
      <c t="s">
        <v>28</v>
      </c>
    </row>
    <row r="163" spans="1:5" ht="25.5">
      <c r="A163" s="35" t="s">
        <v>56</v>
      </c>
      <c r="E163" s="39" t="s">
        <v>2215</v>
      </c>
    </row>
    <row r="164" spans="1:5" ht="12.75">
      <c r="A164" s="35" t="s">
        <v>58</v>
      </c>
      <c r="E164" s="40" t="s">
        <v>5</v>
      </c>
    </row>
    <row r="165" spans="1:5" ht="12.75">
      <c r="A165" t="s">
        <v>59</v>
      </c>
      <c r="E165" s="39" t="s">
        <v>5</v>
      </c>
    </row>
    <row r="166" spans="1:16" ht="12.75">
      <c r="A166" t="s">
        <v>50</v>
      </c>
      <c s="34" t="s">
        <v>393</v>
      </c>
      <c s="34" t="s">
        <v>2216</v>
      </c>
      <c s="35" t="s">
        <v>5</v>
      </c>
      <c s="6" t="s">
        <v>2217</v>
      </c>
      <c s="36" t="s">
        <v>2202</v>
      </c>
      <c s="37">
        <v>0.3</v>
      </c>
      <c s="36">
        <v>0</v>
      </c>
      <c s="36">
        <f>ROUND(G166*H166,6)</f>
      </c>
      <c r="L166" s="38">
        <v>0</v>
      </c>
      <c s="32">
        <f>ROUND(ROUND(L166,2)*ROUND(G166,3),2)</f>
      </c>
      <c s="36" t="s">
        <v>55</v>
      </c>
      <c>
        <f>(M166*21)/100</f>
      </c>
      <c t="s">
        <v>28</v>
      </c>
    </row>
    <row r="167" spans="1:5" ht="25.5">
      <c r="A167" s="35" t="s">
        <v>56</v>
      </c>
      <c r="E167" s="39" t="s">
        <v>2218</v>
      </c>
    </row>
    <row r="168" spans="1:5" ht="12.75">
      <c r="A168" s="35" t="s">
        <v>58</v>
      </c>
      <c r="E168" s="40" t="s">
        <v>2219</v>
      </c>
    </row>
    <row r="169" spans="1:5" ht="12.75">
      <c r="A169" t="s">
        <v>59</v>
      </c>
      <c r="E169" s="39" t="s">
        <v>5</v>
      </c>
    </row>
    <row r="170" spans="1:16" ht="12.75">
      <c r="A170" t="s">
        <v>50</v>
      </c>
      <c s="34" t="s">
        <v>397</v>
      </c>
      <c s="34" t="s">
        <v>2220</v>
      </c>
      <c s="35" t="s">
        <v>5</v>
      </c>
      <c s="6" t="s">
        <v>2221</v>
      </c>
      <c s="36" t="s">
        <v>209</v>
      </c>
      <c s="37">
        <v>5</v>
      </c>
      <c s="36">
        <v>2E-05</v>
      </c>
      <c s="36">
        <f>ROUND(G170*H170,6)</f>
      </c>
      <c r="L170" s="38">
        <v>0</v>
      </c>
      <c s="32">
        <f>ROUND(ROUND(L170,2)*ROUND(G170,3),2)</f>
      </c>
      <c s="36" t="s">
        <v>55</v>
      </c>
      <c>
        <f>(M170*21)/100</f>
      </c>
      <c t="s">
        <v>28</v>
      </c>
    </row>
    <row r="171" spans="1:5" ht="25.5">
      <c r="A171" s="35" t="s">
        <v>56</v>
      </c>
      <c r="E171" s="39" t="s">
        <v>2222</v>
      </c>
    </row>
    <row r="172" spans="1:5" ht="12.75">
      <c r="A172" s="35" t="s">
        <v>58</v>
      </c>
      <c r="E172" s="40" t="s">
        <v>2223</v>
      </c>
    </row>
    <row r="173" spans="1:5" ht="12.75">
      <c r="A173" t="s">
        <v>59</v>
      </c>
      <c r="E173" s="39" t="s">
        <v>5</v>
      </c>
    </row>
    <row r="174" spans="1:16" ht="12.75">
      <c r="A174" t="s">
        <v>50</v>
      </c>
      <c s="34" t="s">
        <v>401</v>
      </c>
      <c s="34" t="s">
        <v>2224</v>
      </c>
      <c s="35" t="s">
        <v>5</v>
      </c>
      <c s="6" t="s">
        <v>2225</v>
      </c>
      <c s="36" t="s">
        <v>209</v>
      </c>
      <c s="37">
        <v>5.15</v>
      </c>
      <c s="36">
        <v>0.00724</v>
      </c>
      <c s="36">
        <f>ROUND(G174*H174,6)</f>
      </c>
      <c r="L174" s="38">
        <v>0</v>
      </c>
      <c s="32">
        <f>ROUND(ROUND(L174,2)*ROUND(G174,3),2)</f>
      </c>
      <c s="36" t="s">
        <v>55</v>
      </c>
      <c>
        <f>(M174*21)/100</f>
      </c>
      <c t="s">
        <v>28</v>
      </c>
    </row>
    <row r="175" spans="1:5" ht="12.75">
      <c r="A175" s="35" t="s">
        <v>56</v>
      </c>
      <c r="E175" s="39" t="s">
        <v>2225</v>
      </c>
    </row>
    <row r="176" spans="1:5" ht="12.75">
      <c r="A176" s="35" t="s">
        <v>58</v>
      </c>
      <c r="E176" s="40" t="s">
        <v>5</v>
      </c>
    </row>
    <row r="177" spans="1:5" ht="12.75">
      <c r="A177" t="s">
        <v>59</v>
      </c>
      <c r="E177" s="39" t="s">
        <v>5</v>
      </c>
    </row>
    <row r="178" spans="1:16" ht="12.75">
      <c r="A178" t="s">
        <v>50</v>
      </c>
      <c s="34" t="s">
        <v>405</v>
      </c>
      <c s="34" t="s">
        <v>2226</v>
      </c>
      <c s="35" t="s">
        <v>5</v>
      </c>
      <c s="6" t="s">
        <v>2227</v>
      </c>
      <c s="36" t="s">
        <v>2202</v>
      </c>
      <c s="37">
        <v>9</v>
      </c>
      <c s="36">
        <v>0</v>
      </c>
      <c s="36">
        <f>ROUND(G178*H178,6)</f>
      </c>
      <c r="L178" s="38">
        <v>0</v>
      </c>
      <c s="32">
        <f>ROUND(ROUND(L178,2)*ROUND(G178,3),2)</f>
      </c>
      <c s="36" t="s">
        <v>55</v>
      </c>
      <c>
        <f>(M178*21)/100</f>
      </c>
      <c t="s">
        <v>28</v>
      </c>
    </row>
    <row r="179" spans="1:5" ht="25.5">
      <c r="A179" s="35" t="s">
        <v>56</v>
      </c>
      <c r="E179" s="39" t="s">
        <v>2228</v>
      </c>
    </row>
    <row r="180" spans="1:5" ht="12.75">
      <c r="A180" s="35" t="s">
        <v>58</v>
      </c>
      <c r="E180" s="40" t="s">
        <v>2229</v>
      </c>
    </row>
    <row r="181" spans="1:5" ht="12.75">
      <c r="A181" t="s">
        <v>59</v>
      </c>
      <c r="E181" s="39" t="s">
        <v>5</v>
      </c>
    </row>
    <row r="182" spans="1:16" ht="12.75">
      <c r="A182" t="s">
        <v>50</v>
      </c>
      <c s="34" t="s">
        <v>51</v>
      </c>
      <c s="34" t="s">
        <v>2230</v>
      </c>
      <c s="35" t="s">
        <v>5</v>
      </c>
      <c s="6" t="s">
        <v>2231</v>
      </c>
      <c s="36" t="s">
        <v>2197</v>
      </c>
      <c s="37">
        <v>3</v>
      </c>
      <c s="36">
        <v>0.1837</v>
      </c>
      <c s="36">
        <f>ROUND(G182*H182,6)</f>
      </c>
      <c r="L182" s="38">
        <v>0</v>
      </c>
      <c s="32">
        <f>ROUND(ROUND(L182,2)*ROUND(G182,3),2)</f>
      </c>
      <c s="36" t="s">
        <v>55</v>
      </c>
      <c>
        <f>(M182*21)/100</f>
      </c>
      <c t="s">
        <v>28</v>
      </c>
    </row>
    <row r="183" spans="1:5" ht="38.25">
      <c r="A183" s="35" t="s">
        <v>56</v>
      </c>
      <c r="E183" s="39" t="s">
        <v>2232</v>
      </c>
    </row>
    <row r="184" spans="1:5" ht="12.75">
      <c r="A184" s="35" t="s">
        <v>58</v>
      </c>
      <c r="E184" s="40" t="s">
        <v>2199</v>
      </c>
    </row>
    <row r="185" spans="1:5" ht="12.75">
      <c r="A185" t="s">
        <v>59</v>
      </c>
      <c r="E185" s="39" t="s">
        <v>5</v>
      </c>
    </row>
    <row r="186" spans="1:16" ht="12.75">
      <c r="A186" t="s">
        <v>50</v>
      </c>
      <c s="34" t="s">
        <v>409</v>
      </c>
      <c s="34" t="s">
        <v>2233</v>
      </c>
      <c s="35" t="s">
        <v>5</v>
      </c>
      <c s="6" t="s">
        <v>2234</v>
      </c>
      <c s="36" t="s">
        <v>638</v>
      </c>
      <c s="37">
        <v>273</v>
      </c>
      <c s="36">
        <v>0</v>
      </c>
      <c s="36">
        <f>ROUND(G186*H186,6)</f>
      </c>
      <c r="L186" s="38">
        <v>0</v>
      </c>
      <c s="32">
        <f>ROUND(ROUND(L186,2)*ROUND(G186,3),2)</f>
      </c>
      <c s="36" t="s">
        <v>413</v>
      </c>
      <c>
        <f>(M186*21)/100</f>
      </c>
      <c t="s">
        <v>28</v>
      </c>
    </row>
    <row r="187" spans="1:5" ht="12.75">
      <c r="A187" s="35" t="s">
        <v>56</v>
      </c>
      <c r="E187" s="39" t="s">
        <v>2234</v>
      </c>
    </row>
    <row r="188" spans="1:5" ht="12.75">
      <c r="A188" s="35" t="s">
        <v>58</v>
      </c>
      <c r="E188" s="40" t="s">
        <v>5</v>
      </c>
    </row>
    <row r="189" spans="1:5" ht="12.75">
      <c r="A189" t="s">
        <v>59</v>
      </c>
      <c r="E189" s="39" t="s">
        <v>2234</v>
      </c>
    </row>
    <row r="190" spans="1:16" ht="25.5">
      <c r="A190" t="s">
        <v>50</v>
      </c>
      <c s="34" t="s">
        <v>416</v>
      </c>
      <c s="34" t="s">
        <v>417</v>
      </c>
      <c s="35" t="s">
        <v>5</v>
      </c>
      <c s="6" t="s">
        <v>418</v>
      </c>
      <c s="36" t="s">
        <v>412</v>
      </c>
      <c s="37">
        <v>15.4</v>
      </c>
      <c s="36">
        <v>0</v>
      </c>
      <c s="36">
        <f>ROUND(G190*H190,6)</f>
      </c>
      <c r="L190" s="38">
        <v>0</v>
      </c>
      <c s="32">
        <f>ROUND(ROUND(L190,2)*ROUND(G190,3),2)</f>
      </c>
      <c s="36" t="s">
        <v>413</v>
      </c>
      <c>
        <f>(M190*21)/100</f>
      </c>
      <c t="s">
        <v>28</v>
      </c>
    </row>
    <row r="191" spans="1:5" ht="25.5">
      <c r="A191" s="35" t="s">
        <v>56</v>
      </c>
      <c r="E191" s="39" t="s">
        <v>418</v>
      </c>
    </row>
    <row r="192" spans="1:5" ht="12.75">
      <c r="A192" s="35" t="s">
        <v>58</v>
      </c>
      <c r="E192" s="40" t="s">
        <v>5</v>
      </c>
    </row>
    <row r="193" spans="1:5" ht="204">
      <c r="A193" t="s">
        <v>59</v>
      </c>
      <c r="E193" s="39" t="s">
        <v>419</v>
      </c>
    </row>
    <row r="194" spans="1:16" ht="12.75">
      <c r="A194" t="s">
        <v>50</v>
      </c>
      <c s="34" t="s">
        <v>640</v>
      </c>
      <c s="34" t="s">
        <v>2235</v>
      </c>
      <c s="35" t="s">
        <v>5</v>
      </c>
      <c s="6" t="s">
        <v>2236</v>
      </c>
      <c s="36" t="s">
        <v>209</v>
      </c>
      <c s="37">
        <v>75</v>
      </c>
      <c s="36">
        <v>0</v>
      </c>
      <c s="36">
        <f>ROUND(G194*H194,6)</f>
      </c>
      <c r="L194" s="38">
        <v>0</v>
      </c>
      <c s="32">
        <f>ROUND(ROUND(L194,2)*ROUND(G194,3),2)</f>
      </c>
      <c s="36" t="s">
        <v>413</v>
      </c>
      <c>
        <f>(M194*21)/100</f>
      </c>
      <c t="s">
        <v>28</v>
      </c>
    </row>
    <row r="195" spans="1:5" ht="12.75">
      <c r="A195" s="35" t="s">
        <v>56</v>
      </c>
      <c r="E195" s="39" t="s">
        <v>2236</v>
      </c>
    </row>
    <row r="196" spans="1:5" ht="12.75">
      <c r="A196" s="35" t="s">
        <v>58</v>
      </c>
      <c r="E196" s="40" t="s">
        <v>5</v>
      </c>
    </row>
    <row r="197" spans="1:5" ht="12.75">
      <c r="A197" t="s">
        <v>59</v>
      </c>
      <c r="E197" s="39" t="s">
        <v>2237</v>
      </c>
    </row>
    <row r="198" spans="1:13" ht="12.75">
      <c r="A198" t="s">
        <v>47</v>
      </c>
      <c r="C198" s="31" t="s">
        <v>60</v>
      </c>
      <c r="E198" s="33" t="s">
        <v>2238</v>
      </c>
      <c r="J198" s="32">
        <f>0</f>
      </c>
      <c s="32">
        <f>0</f>
      </c>
      <c s="32">
        <f>0+L199+L203+L207+L211+L215+L219+L223+L227+L231+L235+L239+L243+L247+L251+L255+L259+L263+L267+L271+L275+L279+L283+L287+L291+L295+L299+L303+L307+L311+L315+L319+L323+L327+L331+L335+L339+L343+L347+L351+L355+L359</f>
      </c>
      <c s="32">
        <f>0+M199+M203+M207+M211+M215+M219+M223+M227+M231+M235+M239+M243+M247+M251+M255+M259+M263+M267+M271+M275+M279+M283+M287+M291+M295+M299+M303+M307+M311+M315+M319+M323+M327+M331+M335+M339+M343+M347+M351+M355+M359</f>
      </c>
    </row>
    <row r="199" spans="1:16" ht="12.75">
      <c r="A199" t="s">
        <v>50</v>
      </c>
      <c s="34" t="s">
        <v>206</v>
      </c>
      <c s="34" t="s">
        <v>2239</v>
      </c>
      <c s="35" t="s">
        <v>5</v>
      </c>
      <c s="6" t="s">
        <v>2240</v>
      </c>
      <c s="36" t="s">
        <v>209</v>
      </c>
      <c s="37">
        <v>1318</v>
      </c>
      <c s="36">
        <v>0</v>
      </c>
      <c s="36">
        <f>ROUND(G199*H199,6)</f>
      </c>
      <c r="L199" s="38">
        <v>0</v>
      </c>
      <c s="32">
        <f>ROUND(ROUND(L199,2)*ROUND(G199,3),2)</f>
      </c>
      <c s="36" t="s">
        <v>55</v>
      </c>
      <c>
        <f>(M199*21)/100</f>
      </c>
      <c t="s">
        <v>28</v>
      </c>
    </row>
    <row r="200" spans="1:5" ht="12.75">
      <c r="A200" s="35" t="s">
        <v>56</v>
      </c>
      <c r="E200" s="39" t="s">
        <v>2240</v>
      </c>
    </row>
    <row r="201" spans="1:5" ht="229.5">
      <c r="A201" s="35" t="s">
        <v>58</v>
      </c>
      <c r="E201" s="42" t="s">
        <v>2241</v>
      </c>
    </row>
    <row r="202" spans="1:5" ht="191.25">
      <c r="A202" t="s">
        <v>59</v>
      </c>
      <c r="E202" s="39" t="s">
        <v>2242</v>
      </c>
    </row>
    <row r="203" spans="1:16" ht="12.75">
      <c r="A203" t="s">
        <v>50</v>
      </c>
      <c s="34" t="s">
        <v>211</v>
      </c>
      <c s="34" t="s">
        <v>2243</v>
      </c>
      <c s="35" t="s">
        <v>5</v>
      </c>
      <c s="6" t="s">
        <v>2244</v>
      </c>
      <c s="36" t="s">
        <v>209</v>
      </c>
      <c s="37">
        <v>381</v>
      </c>
      <c s="36">
        <v>0</v>
      </c>
      <c s="36">
        <f>ROUND(G203*H203,6)</f>
      </c>
      <c r="L203" s="38">
        <v>0</v>
      </c>
      <c s="32">
        <f>ROUND(ROUND(L203,2)*ROUND(G203,3),2)</f>
      </c>
      <c s="36" t="s">
        <v>55</v>
      </c>
      <c>
        <f>(M203*21)/100</f>
      </c>
      <c t="s">
        <v>28</v>
      </c>
    </row>
    <row r="204" spans="1:5" ht="12.75">
      <c r="A204" s="35" t="s">
        <v>56</v>
      </c>
      <c r="E204" s="39" t="s">
        <v>2244</v>
      </c>
    </row>
    <row r="205" spans="1:5" ht="229.5">
      <c r="A205" s="35" t="s">
        <v>58</v>
      </c>
      <c r="E205" s="42" t="s">
        <v>2245</v>
      </c>
    </row>
    <row r="206" spans="1:5" ht="191.25">
      <c r="A206" t="s">
        <v>59</v>
      </c>
      <c r="E206" s="39" t="s">
        <v>2246</v>
      </c>
    </row>
    <row r="207" spans="1:16" ht="12.75">
      <c r="A207" t="s">
        <v>50</v>
      </c>
      <c s="34" t="s">
        <v>215</v>
      </c>
      <c s="34" t="s">
        <v>2247</v>
      </c>
      <c s="35" t="s">
        <v>5</v>
      </c>
      <c s="6" t="s">
        <v>2248</v>
      </c>
      <c s="36" t="s">
        <v>209</v>
      </c>
      <c s="37">
        <v>442</v>
      </c>
      <c s="36">
        <v>0</v>
      </c>
      <c s="36">
        <f>ROUND(G207*H207,6)</f>
      </c>
      <c r="L207" s="38">
        <v>0</v>
      </c>
      <c s="32">
        <f>ROUND(ROUND(L207,2)*ROUND(G207,3),2)</f>
      </c>
      <c s="36" t="s">
        <v>55</v>
      </c>
      <c>
        <f>(M207*21)/100</f>
      </c>
      <c t="s">
        <v>28</v>
      </c>
    </row>
    <row r="208" spans="1:5" ht="12.75">
      <c r="A208" s="35" t="s">
        <v>56</v>
      </c>
      <c r="E208" s="39" t="s">
        <v>2248</v>
      </c>
    </row>
    <row r="209" spans="1:5" ht="229.5">
      <c r="A209" s="35" t="s">
        <v>58</v>
      </c>
      <c r="E209" s="42" t="s">
        <v>2249</v>
      </c>
    </row>
    <row r="210" spans="1:5" ht="191.25">
      <c r="A210" t="s">
        <v>59</v>
      </c>
      <c r="E210" s="39" t="s">
        <v>2250</v>
      </c>
    </row>
    <row r="211" spans="1:16" ht="12.75">
      <c r="A211" t="s">
        <v>50</v>
      </c>
      <c s="34" t="s">
        <v>219</v>
      </c>
      <c s="34" t="s">
        <v>2251</v>
      </c>
      <c s="35" t="s">
        <v>5</v>
      </c>
      <c s="6" t="s">
        <v>2252</v>
      </c>
      <c s="36" t="s">
        <v>209</v>
      </c>
      <c s="37">
        <v>174</v>
      </c>
      <c s="36">
        <v>0</v>
      </c>
      <c s="36">
        <f>ROUND(G211*H211,6)</f>
      </c>
      <c r="L211" s="38">
        <v>0</v>
      </c>
      <c s="32">
        <f>ROUND(ROUND(L211,2)*ROUND(G211,3),2)</f>
      </c>
      <c s="36" t="s">
        <v>55</v>
      </c>
      <c>
        <f>(M211*21)/100</f>
      </c>
      <c t="s">
        <v>28</v>
      </c>
    </row>
    <row r="212" spans="1:5" ht="12.75">
      <c r="A212" s="35" t="s">
        <v>56</v>
      </c>
      <c r="E212" s="39" t="s">
        <v>2252</v>
      </c>
    </row>
    <row r="213" spans="1:5" ht="178.5">
      <c r="A213" s="35" t="s">
        <v>58</v>
      </c>
      <c r="E213" s="42" t="s">
        <v>2253</v>
      </c>
    </row>
    <row r="214" spans="1:5" ht="191.25">
      <c r="A214" t="s">
        <v>59</v>
      </c>
      <c r="E214" s="39" t="s">
        <v>2254</v>
      </c>
    </row>
    <row r="215" spans="1:16" ht="12.75">
      <c r="A215" t="s">
        <v>50</v>
      </c>
      <c s="34" t="s">
        <v>223</v>
      </c>
      <c s="34" t="s">
        <v>2255</v>
      </c>
      <c s="35" t="s">
        <v>5</v>
      </c>
      <c s="6" t="s">
        <v>2256</v>
      </c>
      <c s="36" t="s">
        <v>209</v>
      </c>
      <c s="37">
        <v>50</v>
      </c>
      <c s="36">
        <v>0</v>
      </c>
      <c s="36">
        <f>ROUND(G215*H215,6)</f>
      </c>
      <c r="L215" s="38">
        <v>0</v>
      </c>
      <c s="32">
        <f>ROUND(ROUND(L215,2)*ROUND(G215,3),2)</f>
      </c>
      <c s="36" t="s">
        <v>55</v>
      </c>
      <c>
        <f>(M215*21)/100</f>
      </c>
      <c t="s">
        <v>28</v>
      </c>
    </row>
    <row r="216" spans="1:5" ht="12.75">
      <c r="A216" s="35" t="s">
        <v>56</v>
      </c>
      <c r="E216" s="39" t="s">
        <v>2256</v>
      </c>
    </row>
    <row r="217" spans="1:5" ht="153">
      <c r="A217" s="35" t="s">
        <v>58</v>
      </c>
      <c r="E217" s="42" t="s">
        <v>2257</v>
      </c>
    </row>
    <row r="218" spans="1:5" ht="191.25">
      <c r="A218" t="s">
        <v>59</v>
      </c>
      <c r="E218" s="39" t="s">
        <v>2258</v>
      </c>
    </row>
    <row r="219" spans="1:16" ht="12.75">
      <c r="A219" t="s">
        <v>50</v>
      </c>
      <c s="34" t="s">
        <v>227</v>
      </c>
      <c s="34" t="s">
        <v>2259</v>
      </c>
      <c s="35" t="s">
        <v>5</v>
      </c>
      <c s="6" t="s">
        <v>2260</v>
      </c>
      <c s="36" t="s">
        <v>209</v>
      </c>
      <c s="37">
        <v>136</v>
      </c>
      <c s="36">
        <v>0</v>
      </c>
      <c s="36">
        <f>ROUND(G219*H219,6)</f>
      </c>
      <c r="L219" s="38">
        <v>0</v>
      </c>
      <c s="32">
        <f>ROUND(ROUND(L219,2)*ROUND(G219,3),2)</f>
      </c>
      <c s="36" t="s">
        <v>55</v>
      </c>
      <c>
        <f>(M219*21)/100</f>
      </c>
      <c t="s">
        <v>28</v>
      </c>
    </row>
    <row r="220" spans="1:5" ht="12.75">
      <c r="A220" s="35" t="s">
        <v>56</v>
      </c>
      <c r="E220" s="39" t="s">
        <v>2260</v>
      </c>
    </row>
    <row r="221" spans="1:5" ht="153">
      <c r="A221" s="35" t="s">
        <v>58</v>
      </c>
      <c r="E221" s="42" t="s">
        <v>2261</v>
      </c>
    </row>
    <row r="222" spans="1:5" ht="191.25">
      <c r="A222" t="s">
        <v>59</v>
      </c>
      <c r="E222" s="39" t="s">
        <v>2262</v>
      </c>
    </row>
    <row r="223" spans="1:16" ht="12.75">
      <c r="A223" t="s">
        <v>50</v>
      </c>
      <c s="34" t="s">
        <v>231</v>
      </c>
      <c s="34" t="s">
        <v>2263</v>
      </c>
      <c s="35" t="s">
        <v>5</v>
      </c>
      <c s="6" t="s">
        <v>2264</v>
      </c>
      <c s="36" t="s">
        <v>209</v>
      </c>
      <c s="37">
        <v>23</v>
      </c>
      <c s="36">
        <v>0</v>
      </c>
      <c s="36">
        <f>ROUND(G223*H223,6)</f>
      </c>
      <c r="L223" s="38">
        <v>0</v>
      </c>
      <c s="32">
        <f>ROUND(ROUND(L223,2)*ROUND(G223,3),2)</f>
      </c>
      <c s="36" t="s">
        <v>55</v>
      </c>
      <c>
        <f>(M223*21)/100</f>
      </c>
      <c t="s">
        <v>28</v>
      </c>
    </row>
    <row r="224" spans="1:5" ht="12.75">
      <c r="A224" s="35" t="s">
        <v>56</v>
      </c>
      <c r="E224" s="39" t="s">
        <v>2264</v>
      </c>
    </row>
    <row r="225" spans="1:5" ht="204">
      <c r="A225" s="35" t="s">
        <v>58</v>
      </c>
      <c r="E225" s="42" t="s">
        <v>2265</v>
      </c>
    </row>
    <row r="226" spans="1:5" ht="153">
      <c r="A226" t="s">
        <v>59</v>
      </c>
      <c r="E226" s="39" t="s">
        <v>2266</v>
      </c>
    </row>
    <row r="227" spans="1:16" ht="12.75">
      <c r="A227" t="s">
        <v>50</v>
      </c>
      <c s="34" t="s">
        <v>235</v>
      </c>
      <c s="34" t="s">
        <v>2267</v>
      </c>
      <c s="35" t="s">
        <v>5</v>
      </c>
      <c s="6" t="s">
        <v>2268</v>
      </c>
      <c s="36" t="s">
        <v>209</v>
      </c>
      <c s="37">
        <v>54</v>
      </c>
      <c s="36">
        <v>0</v>
      </c>
      <c s="36">
        <f>ROUND(G227*H227,6)</f>
      </c>
      <c r="L227" s="38">
        <v>0</v>
      </c>
      <c s="32">
        <f>ROUND(ROUND(L227,2)*ROUND(G227,3),2)</f>
      </c>
      <c s="36" t="s">
        <v>55</v>
      </c>
      <c>
        <f>(M227*21)/100</f>
      </c>
      <c t="s">
        <v>28</v>
      </c>
    </row>
    <row r="228" spans="1:5" ht="12.75">
      <c r="A228" s="35" t="s">
        <v>56</v>
      </c>
      <c r="E228" s="39" t="s">
        <v>2268</v>
      </c>
    </row>
    <row r="229" spans="1:5" ht="127.5">
      <c r="A229" s="35" t="s">
        <v>58</v>
      </c>
      <c r="E229" s="42" t="s">
        <v>2269</v>
      </c>
    </row>
    <row r="230" spans="1:5" ht="153">
      <c r="A230" t="s">
        <v>59</v>
      </c>
      <c r="E230" s="39" t="s">
        <v>2270</v>
      </c>
    </row>
    <row r="231" spans="1:16" ht="12.75">
      <c r="A231" t="s">
        <v>50</v>
      </c>
      <c s="34" t="s">
        <v>239</v>
      </c>
      <c s="34" t="s">
        <v>2271</v>
      </c>
      <c s="35" t="s">
        <v>5</v>
      </c>
      <c s="6" t="s">
        <v>2272</v>
      </c>
      <c s="36" t="s">
        <v>209</v>
      </c>
      <c s="37">
        <v>1020</v>
      </c>
      <c s="36">
        <v>0</v>
      </c>
      <c s="36">
        <f>ROUND(G231*H231,6)</f>
      </c>
      <c r="L231" s="38">
        <v>0</v>
      </c>
      <c s="32">
        <f>ROUND(ROUND(L231,2)*ROUND(G231,3),2)</f>
      </c>
      <c s="36" t="s">
        <v>55</v>
      </c>
      <c>
        <f>(M231*21)/100</f>
      </c>
      <c t="s">
        <v>28</v>
      </c>
    </row>
    <row r="232" spans="1:5" ht="12.75">
      <c r="A232" s="35" t="s">
        <v>56</v>
      </c>
      <c r="E232" s="39" t="s">
        <v>2272</v>
      </c>
    </row>
    <row r="233" spans="1:5" ht="12.75">
      <c r="A233" s="35" t="s">
        <v>58</v>
      </c>
      <c r="E233" s="40" t="s">
        <v>5</v>
      </c>
    </row>
    <row r="234" spans="1:5" ht="153">
      <c r="A234" t="s">
        <v>59</v>
      </c>
      <c r="E234" s="39" t="s">
        <v>2273</v>
      </c>
    </row>
    <row r="235" spans="1:16" ht="12.75">
      <c r="A235" t="s">
        <v>50</v>
      </c>
      <c s="34" t="s">
        <v>243</v>
      </c>
      <c s="34" t="s">
        <v>2274</v>
      </c>
      <c s="35" t="s">
        <v>5</v>
      </c>
      <c s="6" t="s">
        <v>2275</v>
      </c>
      <c s="36" t="s">
        <v>209</v>
      </c>
      <c s="37">
        <v>26</v>
      </c>
      <c s="36">
        <v>0</v>
      </c>
      <c s="36">
        <f>ROUND(G235*H235,6)</f>
      </c>
      <c r="L235" s="38">
        <v>0</v>
      </c>
      <c s="32">
        <f>ROUND(ROUND(L235,2)*ROUND(G235,3),2)</f>
      </c>
      <c s="36" t="s">
        <v>55</v>
      </c>
      <c>
        <f>(M235*21)/100</f>
      </c>
      <c t="s">
        <v>28</v>
      </c>
    </row>
    <row r="236" spans="1:5" ht="12.75">
      <c r="A236" s="35" t="s">
        <v>56</v>
      </c>
      <c r="E236" s="39" t="s">
        <v>2275</v>
      </c>
    </row>
    <row r="237" spans="1:5" ht="76.5">
      <c r="A237" s="35" t="s">
        <v>58</v>
      </c>
      <c r="E237" s="42" t="s">
        <v>2276</v>
      </c>
    </row>
    <row r="238" spans="1:5" ht="204">
      <c r="A238" t="s">
        <v>59</v>
      </c>
      <c r="E238" s="39" t="s">
        <v>2277</v>
      </c>
    </row>
    <row r="239" spans="1:16" ht="25.5">
      <c r="A239" t="s">
        <v>50</v>
      </c>
      <c s="34" t="s">
        <v>248</v>
      </c>
      <c s="34" t="s">
        <v>2278</v>
      </c>
      <c s="35" t="s">
        <v>5</v>
      </c>
      <c s="6" t="s">
        <v>2279</v>
      </c>
      <c s="36" t="s">
        <v>209</v>
      </c>
      <c s="37">
        <v>1099</v>
      </c>
      <c s="36">
        <v>0</v>
      </c>
      <c s="36">
        <f>ROUND(G239*H239,6)</f>
      </c>
      <c r="L239" s="38">
        <v>0</v>
      </c>
      <c s="32">
        <f>ROUND(ROUND(L239,2)*ROUND(G239,3),2)</f>
      </c>
      <c s="36" t="s">
        <v>55</v>
      </c>
      <c>
        <f>(M239*21)/100</f>
      </c>
      <c t="s">
        <v>28</v>
      </c>
    </row>
    <row r="240" spans="1:5" ht="25.5">
      <c r="A240" s="35" t="s">
        <v>56</v>
      </c>
      <c r="E240" s="39" t="s">
        <v>2279</v>
      </c>
    </row>
    <row r="241" spans="1:5" ht="229.5">
      <c r="A241" s="35" t="s">
        <v>58</v>
      </c>
      <c r="E241" s="42" t="s">
        <v>2280</v>
      </c>
    </row>
    <row r="242" spans="1:5" ht="255">
      <c r="A242" t="s">
        <v>59</v>
      </c>
      <c r="E242" s="39" t="s">
        <v>2281</v>
      </c>
    </row>
    <row r="243" spans="1:16" ht="25.5">
      <c r="A243" t="s">
        <v>50</v>
      </c>
      <c s="34" t="s">
        <v>253</v>
      </c>
      <c s="34" t="s">
        <v>2282</v>
      </c>
      <c s="35" t="s">
        <v>5</v>
      </c>
      <c s="6" t="s">
        <v>2283</v>
      </c>
      <c s="36" t="s">
        <v>209</v>
      </c>
      <c s="37">
        <v>393</v>
      </c>
      <c s="36">
        <v>0</v>
      </c>
      <c s="36">
        <f>ROUND(G243*H243,6)</f>
      </c>
      <c r="L243" s="38">
        <v>0</v>
      </c>
      <c s="32">
        <f>ROUND(ROUND(L243,2)*ROUND(G243,3),2)</f>
      </c>
      <c s="36" t="s">
        <v>55</v>
      </c>
      <c>
        <f>(M243*21)/100</f>
      </c>
      <c t="s">
        <v>28</v>
      </c>
    </row>
    <row r="244" spans="1:5" ht="25.5">
      <c r="A244" s="35" t="s">
        <v>56</v>
      </c>
      <c r="E244" s="39" t="s">
        <v>2283</v>
      </c>
    </row>
    <row r="245" spans="1:5" ht="229.5">
      <c r="A245" s="35" t="s">
        <v>58</v>
      </c>
      <c r="E245" s="42" t="s">
        <v>2284</v>
      </c>
    </row>
    <row r="246" spans="1:5" ht="255">
      <c r="A246" t="s">
        <v>59</v>
      </c>
      <c r="E246" s="39" t="s">
        <v>2285</v>
      </c>
    </row>
    <row r="247" spans="1:16" ht="25.5">
      <c r="A247" t="s">
        <v>50</v>
      </c>
      <c s="34" t="s">
        <v>257</v>
      </c>
      <c s="34" t="s">
        <v>2286</v>
      </c>
      <c s="35" t="s">
        <v>5</v>
      </c>
      <c s="6" t="s">
        <v>2287</v>
      </c>
      <c s="36" t="s">
        <v>209</v>
      </c>
      <c s="37">
        <v>251</v>
      </c>
      <c s="36">
        <v>0</v>
      </c>
      <c s="36">
        <f>ROUND(G247*H247,6)</f>
      </c>
      <c r="L247" s="38">
        <v>0</v>
      </c>
      <c s="32">
        <f>ROUND(ROUND(L247,2)*ROUND(G247,3),2)</f>
      </c>
      <c s="36" t="s">
        <v>55</v>
      </c>
      <c>
        <f>(M247*21)/100</f>
      </c>
      <c t="s">
        <v>28</v>
      </c>
    </row>
    <row r="248" spans="1:5" ht="25.5">
      <c r="A248" s="35" t="s">
        <v>56</v>
      </c>
      <c r="E248" s="39" t="s">
        <v>2287</v>
      </c>
    </row>
    <row r="249" spans="1:5" ht="229.5">
      <c r="A249" s="35" t="s">
        <v>58</v>
      </c>
      <c r="E249" s="42" t="s">
        <v>2288</v>
      </c>
    </row>
    <row r="250" spans="1:5" ht="255">
      <c r="A250" t="s">
        <v>59</v>
      </c>
      <c r="E250" s="39" t="s">
        <v>2289</v>
      </c>
    </row>
    <row r="251" spans="1:16" ht="25.5">
      <c r="A251" t="s">
        <v>50</v>
      </c>
      <c s="34" t="s">
        <v>261</v>
      </c>
      <c s="34" t="s">
        <v>2290</v>
      </c>
      <c s="35" t="s">
        <v>5</v>
      </c>
      <c s="6" t="s">
        <v>2291</v>
      </c>
      <c s="36" t="s">
        <v>209</v>
      </c>
      <c s="37">
        <v>118</v>
      </c>
      <c s="36">
        <v>0</v>
      </c>
      <c s="36">
        <f>ROUND(G251*H251,6)</f>
      </c>
      <c r="L251" s="38">
        <v>0</v>
      </c>
      <c s="32">
        <f>ROUND(ROUND(L251,2)*ROUND(G251,3),2)</f>
      </c>
      <c s="36" t="s">
        <v>55</v>
      </c>
      <c>
        <f>(M251*21)/100</f>
      </c>
      <c t="s">
        <v>28</v>
      </c>
    </row>
    <row r="252" spans="1:5" ht="25.5">
      <c r="A252" s="35" t="s">
        <v>56</v>
      </c>
      <c r="E252" s="39" t="s">
        <v>2291</v>
      </c>
    </row>
    <row r="253" spans="1:5" ht="178.5">
      <c r="A253" s="35" t="s">
        <v>58</v>
      </c>
      <c r="E253" s="42" t="s">
        <v>2292</v>
      </c>
    </row>
    <row r="254" spans="1:5" ht="255">
      <c r="A254" t="s">
        <v>59</v>
      </c>
      <c r="E254" s="39" t="s">
        <v>2293</v>
      </c>
    </row>
    <row r="255" spans="1:16" ht="12.75">
      <c r="A255" t="s">
        <v>50</v>
      </c>
      <c s="34" t="s">
        <v>262</v>
      </c>
      <c s="34" t="s">
        <v>2294</v>
      </c>
      <c s="35" t="s">
        <v>5</v>
      </c>
      <c s="6" t="s">
        <v>2295</v>
      </c>
      <c s="36" t="s">
        <v>65</v>
      </c>
      <c s="37">
        <v>422</v>
      </c>
      <c s="36">
        <v>0</v>
      </c>
      <c s="36">
        <f>ROUND(G255*H255,6)</f>
      </c>
      <c r="L255" s="38">
        <v>0</v>
      </c>
      <c s="32">
        <f>ROUND(ROUND(L255,2)*ROUND(G255,3),2)</f>
      </c>
      <c s="36" t="s">
        <v>55</v>
      </c>
      <c>
        <f>(M255*21)/100</f>
      </c>
      <c t="s">
        <v>28</v>
      </c>
    </row>
    <row r="256" spans="1:5" ht="12.75">
      <c r="A256" s="35" t="s">
        <v>56</v>
      </c>
      <c r="E256" s="39" t="s">
        <v>2295</v>
      </c>
    </row>
    <row r="257" spans="1:5" ht="229.5">
      <c r="A257" s="35" t="s">
        <v>58</v>
      </c>
      <c r="E257" s="42" t="s">
        <v>2296</v>
      </c>
    </row>
    <row r="258" spans="1:5" ht="153">
      <c r="A258" t="s">
        <v>59</v>
      </c>
      <c r="E258" s="39" t="s">
        <v>2297</v>
      </c>
    </row>
    <row r="259" spans="1:16" ht="12.75">
      <c r="A259" t="s">
        <v>50</v>
      </c>
      <c s="34" t="s">
        <v>263</v>
      </c>
      <c s="34" t="s">
        <v>2298</v>
      </c>
      <c s="35" t="s">
        <v>5</v>
      </c>
      <c s="6" t="s">
        <v>2299</v>
      </c>
      <c s="36" t="s">
        <v>65</v>
      </c>
      <c s="37">
        <v>48</v>
      </c>
      <c s="36">
        <v>0</v>
      </c>
      <c s="36">
        <f>ROUND(G259*H259,6)</f>
      </c>
      <c r="L259" s="38">
        <v>0</v>
      </c>
      <c s="32">
        <f>ROUND(ROUND(L259,2)*ROUND(G259,3),2)</f>
      </c>
      <c s="36" t="s">
        <v>55</v>
      </c>
      <c>
        <f>(M259*21)/100</f>
      </c>
      <c t="s">
        <v>28</v>
      </c>
    </row>
    <row r="260" spans="1:5" ht="12.75">
      <c r="A260" s="35" t="s">
        <v>56</v>
      </c>
      <c r="E260" s="39" t="s">
        <v>2299</v>
      </c>
    </row>
    <row r="261" spans="1:5" ht="76.5">
      <c r="A261" s="35" t="s">
        <v>58</v>
      </c>
      <c r="E261" s="42" t="s">
        <v>2300</v>
      </c>
    </row>
    <row r="262" spans="1:5" ht="153">
      <c r="A262" t="s">
        <v>59</v>
      </c>
      <c r="E262" s="39" t="s">
        <v>2301</v>
      </c>
    </row>
    <row r="263" spans="1:16" ht="12.75">
      <c r="A263" t="s">
        <v>50</v>
      </c>
      <c s="34" t="s">
        <v>267</v>
      </c>
      <c s="34" t="s">
        <v>2302</v>
      </c>
      <c s="35" t="s">
        <v>5</v>
      </c>
      <c s="6" t="s">
        <v>2303</v>
      </c>
      <c s="36" t="s">
        <v>65</v>
      </c>
      <c s="37">
        <v>78</v>
      </c>
      <c s="36">
        <v>0</v>
      </c>
      <c s="36">
        <f>ROUND(G263*H263,6)</f>
      </c>
      <c r="L263" s="38">
        <v>0</v>
      </c>
      <c s="32">
        <f>ROUND(ROUND(L263,2)*ROUND(G263,3),2)</f>
      </c>
      <c s="36" t="s">
        <v>55</v>
      </c>
      <c>
        <f>(M263*21)/100</f>
      </c>
      <c t="s">
        <v>28</v>
      </c>
    </row>
    <row r="264" spans="1:5" ht="12.75">
      <c r="A264" s="35" t="s">
        <v>56</v>
      </c>
      <c r="E264" s="39" t="s">
        <v>2303</v>
      </c>
    </row>
    <row r="265" spans="1:5" ht="229.5">
      <c r="A265" s="35" t="s">
        <v>58</v>
      </c>
      <c r="E265" s="42" t="s">
        <v>2304</v>
      </c>
    </row>
    <row r="266" spans="1:5" ht="191.25">
      <c r="A266" t="s">
        <v>59</v>
      </c>
      <c r="E266" s="39" t="s">
        <v>2305</v>
      </c>
    </row>
    <row r="267" spans="1:16" ht="12.75">
      <c r="A267" t="s">
        <v>50</v>
      </c>
      <c s="34" t="s">
        <v>271</v>
      </c>
      <c s="34" t="s">
        <v>2306</v>
      </c>
      <c s="35" t="s">
        <v>5</v>
      </c>
      <c s="6" t="s">
        <v>2307</v>
      </c>
      <c s="36" t="s">
        <v>65</v>
      </c>
      <c s="37">
        <v>46</v>
      </c>
      <c s="36">
        <v>0</v>
      </c>
      <c s="36">
        <f>ROUND(G267*H267,6)</f>
      </c>
      <c r="L267" s="38">
        <v>0</v>
      </c>
      <c s="32">
        <f>ROUND(ROUND(L267,2)*ROUND(G267,3),2)</f>
      </c>
      <c s="36" t="s">
        <v>55</v>
      </c>
      <c>
        <f>(M267*21)/100</f>
      </c>
      <c t="s">
        <v>28</v>
      </c>
    </row>
    <row r="268" spans="1:5" ht="12.75">
      <c r="A268" s="35" t="s">
        <v>56</v>
      </c>
      <c r="E268" s="39" t="s">
        <v>2307</v>
      </c>
    </row>
    <row r="269" spans="1:5" ht="229.5">
      <c r="A269" s="35" t="s">
        <v>58</v>
      </c>
      <c r="E269" s="42" t="s">
        <v>2308</v>
      </c>
    </row>
    <row r="270" spans="1:5" ht="191.25">
      <c r="A270" t="s">
        <v>59</v>
      </c>
      <c r="E270" s="39" t="s">
        <v>2309</v>
      </c>
    </row>
    <row r="271" spans="1:16" ht="12.75">
      <c r="A271" t="s">
        <v>50</v>
      </c>
      <c s="34" t="s">
        <v>275</v>
      </c>
      <c s="34" t="s">
        <v>2310</v>
      </c>
      <c s="35" t="s">
        <v>5</v>
      </c>
      <c s="6" t="s">
        <v>2311</v>
      </c>
      <c s="36" t="s">
        <v>65</v>
      </c>
      <c s="37">
        <v>30</v>
      </c>
      <c s="36">
        <v>0</v>
      </c>
      <c s="36">
        <f>ROUND(G271*H271,6)</f>
      </c>
      <c r="L271" s="38">
        <v>0</v>
      </c>
      <c s="32">
        <f>ROUND(ROUND(L271,2)*ROUND(G271,3),2)</f>
      </c>
      <c s="36" t="s">
        <v>55</v>
      </c>
      <c>
        <f>(M271*21)/100</f>
      </c>
      <c t="s">
        <v>28</v>
      </c>
    </row>
    <row r="272" spans="1:5" ht="12.75">
      <c r="A272" s="35" t="s">
        <v>56</v>
      </c>
      <c r="E272" s="39" t="s">
        <v>2311</v>
      </c>
    </row>
    <row r="273" spans="1:5" ht="204">
      <c r="A273" s="35" t="s">
        <v>58</v>
      </c>
      <c r="E273" s="42" t="s">
        <v>2312</v>
      </c>
    </row>
    <row r="274" spans="1:5" ht="191.25">
      <c r="A274" t="s">
        <v>59</v>
      </c>
      <c r="E274" s="39" t="s">
        <v>2313</v>
      </c>
    </row>
    <row r="275" spans="1:16" ht="12.75">
      <c r="A275" t="s">
        <v>50</v>
      </c>
      <c s="34" t="s">
        <v>279</v>
      </c>
      <c s="34" t="s">
        <v>2314</v>
      </c>
      <c s="35" t="s">
        <v>5</v>
      </c>
      <c s="6" t="s">
        <v>2315</v>
      </c>
      <c s="36" t="s">
        <v>65</v>
      </c>
      <c s="37">
        <v>11</v>
      </c>
      <c s="36">
        <v>0</v>
      </c>
      <c s="36">
        <f>ROUND(G275*H275,6)</f>
      </c>
      <c r="L275" s="38">
        <v>0</v>
      </c>
      <c s="32">
        <f>ROUND(ROUND(L275,2)*ROUND(G275,3),2)</f>
      </c>
      <c s="36" t="s">
        <v>55</v>
      </c>
      <c>
        <f>(M275*21)/100</f>
      </c>
      <c t="s">
        <v>28</v>
      </c>
    </row>
    <row r="276" spans="1:5" ht="12.75">
      <c r="A276" s="35" t="s">
        <v>56</v>
      </c>
      <c r="E276" s="39" t="s">
        <v>2315</v>
      </c>
    </row>
    <row r="277" spans="1:5" ht="76.5">
      <c r="A277" s="35" t="s">
        <v>58</v>
      </c>
      <c r="E277" s="42" t="s">
        <v>2316</v>
      </c>
    </row>
    <row r="278" spans="1:5" ht="191.25">
      <c r="A278" t="s">
        <v>59</v>
      </c>
      <c r="E278" s="39" t="s">
        <v>2317</v>
      </c>
    </row>
    <row r="279" spans="1:16" ht="12.75">
      <c r="A279" t="s">
        <v>50</v>
      </c>
      <c s="34" t="s">
        <v>283</v>
      </c>
      <c s="34" t="s">
        <v>2318</v>
      </c>
      <c s="35" t="s">
        <v>5</v>
      </c>
      <c s="6" t="s">
        <v>2319</v>
      </c>
      <c s="36" t="s">
        <v>65</v>
      </c>
      <c s="37">
        <v>2</v>
      </c>
      <c s="36">
        <v>0</v>
      </c>
      <c s="36">
        <f>ROUND(G279*H279,6)</f>
      </c>
      <c r="L279" s="38">
        <v>0</v>
      </c>
      <c s="32">
        <f>ROUND(ROUND(L279,2)*ROUND(G279,3),2)</f>
      </c>
      <c s="36" t="s">
        <v>55</v>
      </c>
      <c>
        <f>(M279*21)/100</f>
      </c>
      <c t="s">
        <v>28</v>
      </c>
    </row>
    <row r="280" spans="1:5" ht="12.75">
      <c r="A280" s="35" t="s">
        <v>56</v>
      </c>
      <c r="E280" s="39" t="s">
        <v>2319</v>
      </c>
    </row>
    <row r="281" spans="1:5" ht="51">
      <c r="A281" s="35" t="s">
        <v>58</v>
      </c>
      <c r="E281" s="42" t="s">
        <v>2136</v>
      </c>
    </row>
    <row r="282" spans="1:5" ht="191.25">
      <c r="A282" t="s">
        <v>59</v>
      </c>
      <c r="E282" s="39" t="s">
        <v>2320</v>
      </c>
    </row>
    <row r="283" spans="1:16" ht="12.75">
      <c r="A283" t="s">
        <v>50</v>
      </c>
      <c s="34" t="s">
        <v>287</v>
      </c>
      <c s="34" t="s">
        <v>2321</v>
      </c>
      <c s="35" t="s">
        <v>5</v>
      </c>
      <c s="6" t="s">
        <v>2322</v>
      </c>
      <c s="36" t="s">
        <v>65</v>
      </c>
      <c s="37">
        <v>3</v>
      </c>
      <c s="36">
        <v>0</v>
      </c>
      <c s="36">
        <f>ROUND(G283*H283,6)</f>
      </c>
      <c r="L283" s="38">
        <v>0</v>
      </c>
      <c s="32">
        <f>ROUND(ROUND(L283,2)*ROUND(G283,3),2)</f>
      </c>
      <c s="36" t="s">
        <v>55</v>
      </c>
      <c>
        <f>(M283*21)/100</f>
      </c>
      <c t="s">
        <v>28</v>
      </c>
    </row>
    <row r="284" spans="1:5" ht="12.75">
      <c r="A284" s="35" t="s">
        <v>56</v>
      </c>
      <c r="E284" s="39" t="s">
        <v>2322</v>
      </c>
    </row>
    <row r="285" spans="1:5" ht="51">
      <c r="A285" s="35" t="s">
        <v>58</v>
      </c>
      <c r="E285" s="42" t="s">
        <v>2323</v>
      </c>
    </row>
    <row r="286" spans="1:5" ht="191.25">
      <c r="A286" t="s">
        <v>59</v>
      </c>
      <c r="E286" s="39" t="s">
        <v>2324</v>
      </c>
    </row>
    <row r="287" spans="1:16" ht="12.75">
      <c r="A287" t="s">
        <v>50</v>
      </c>
      <c s="34" t="s">
        <v>291</v>
      </c>
      <c s="34" t="s">
        <v>2325</v>
      </c>
      <c s="35" t="s">
        <v>5</v>
      </c>
      <c s="6" t="s">
        <v>2326</v>
      </c>
      <c s="36" t="s">
        <v>65</v>
      </c>
      <c s="37">
        <v>6</v>
      </c>
      <c s="36">
        <v>0</v>
      </c>
      <c s="36">
        <f>ROUND(G287*H287,6)</f>
      </c>
      <c r="L287" s="38">
        <v>0</v>
      </c>
      <c s="32">
        <f>ROUND(ROUND(L287,2)*ROUND(G287,3),2)</f>
      </c>
      <c s="36" t="s">
        <v>55</v>
      </c>
      <c>
        <f>(M287*21)/100</f>
      </c>
      <c t="s">
        <v>28</v>
      </c>
    </row>
    <row r="288" spans="1:5" ht="12.75">
      <c r="A288" s="35" t="s">
        <v>56</v>
      </c>
      <c r="E288" s="39" t="s">
        <v>2326</v>
      </c>
    </row>
    <row r="289" spans="1:5" ht="178.5">
      <c r="A289" s="35" t="s">
        <v>58</v>
      </c>
      <c r="E289" s="42" t="s">
        <v>2327</v>
      </c>
    </row>
    <row r="290" spans="1:5" ht="191.25">
      <c r="A290" t="s">
        <v>59</v>
      </c>
      <c r="E290" s="39" t="s">
        <v>2328</v>
      </c>
    </row>
    <row r="291" spans="1:16" ht="12.75">
      <c r="A291" t="s">
        <v>50</v>
      </c>
      <c s="34" t="s">
        <v>295</v>
      </c>
      <c s="34" t="s">
        <v>2329</v>
      </c>
      <c s="35" t="s">
        <v>5</v>
      </c>
      <c s="6" t="s">
        <v>2330</v>
      </c>
      <c s="36" t="s">
        <v>65</v>
      </c>
      <c s="37">
        <v>7</v>
      </c>
      <c s="36">
        <v>0</v>
      </c>
      <c s="36">
        <f>ROUND(G291*H291,6)</f>
      </c>
      <c r="L291" s="38">
        <v>0</v>
      </c>
      <c s="32">
        <f>ROUND(ROUND(L291,2)*ROUND(G291,3),2)</f>
      </c>
      <c s="36" t="s">
        <v>55</v>
      </c>
      <c>
        <f>(M291*21)/100</f>
      </c>
      <c t="s">
        <v>28</v>
      </c>
    </row>
    <row r="292" spans="1:5" ht="12.75">
      <c r="A292" s="35" t="s">
        <v>56</v>
      </c>
      <c r="E292" s="39" t="s">
        <v>2330</v>
      </c>
    </row>
    <row r="293" spans="1:5" ht="178.5">
      <c r="A293" s="35" t="s">
        <v>58</v>
      </c>
      <c r="E293" s="42" t="s">
        <v>2331</v>
      </c>
    </row>
    <row r="294" spans="1:5" ht="191.25">
      <c r="A294" t="s">
        <v>59</v>
      </c>
      <c r="E294" s="39" t="s">
        <v>2332</v>
      </c>
    </row>
    <row r="295" spans="1:16" ht="12.75">
      <c r="A295" t="s">
        <v>50</v>
      </c>
      <c s="34" t="s">
        <v>299</v>
      </c>
      <c s="34" t="s">
        <v>2333</v>
      </c>
      <c s="35" t="s">
        <v>5</v>
      </c>
      <c s="6" t="s">
        <v>2334</v>
      </c>
      <c s="36" t="s">
        <v>65</v>
      </c>
      <c s="37">
        <v>3</v>
      </c>
      <c s="36">
        <v>0</v>
      </c>
      <c s="36">
        <f>ROUND(G295*H295,6)</f>
      </c>
      <c r="L295" s="38">
        <v>0</v>
      </c>
      <c s="32">
        <f>ROUND(ROUND(L295,2)*ROUND(G295,3),2)</f>
      </c>
      <c s="36" t="s">
        <v>55</v>
      </c>
      <c>
        <f>(M295*21)/100</f>
      </c>
      <c t="s">
        <v>28</v>
      </c>
    </row>
    <row r="296" spans="1:5" ht="12.75">
      <c r="A296" s="35" t="s">
        <v>56</v>
      </c>
      <c r="E296" s="39" t="s">
        <v>2334</v>
      </c>
    </row>
    <row r="297" spans="1:5" ht="51">
      <c r="A297" s="35" t="s">
        <v>58</v>
      </c>
      <c r="E297" s="42" t="s">
        <v>2323</v>
      </c>
    </row>
    <row r="298" spans="1:5" ht="153">
      <c r="A298" t="s">
        <v>59</v>
      </c>
      <c r="E298" s="39" t="s">
        <v>2335</v>
      </c>
    </row>
    <row r="299" spans="1:16" ht="12.75">
      <c r="A299" t="s">
        <v>50</v>
      </c>
      <c s="34" t="s">
        <v>303</v>
      </c>
      <c s="34" t="s">
        <v>2336</v>
      </c>
      <c s="35" t="s">
        <v>5</v>
      </c>
      <c s="6" t="s">
        <v>2337</v>
      </c>
      <c s="36" t="s">
        <v>65</v>
      </c>
      <c s="37">
        <v>1</v>
      </c>
      <c s="36">
        <v>0</v>
      </c>
      <c s="36">
        <f>ROUND(G299*H299,6)</f>
      </c>
      <c r="L299" s="38">
        <v>0</v>
      </c>
      <c s="32">
        <f>ROUND(ROUND(L299,2)*ROUND(G299,3),2)</f>
      </c>
      <c s="36" t="s">
        <v>55</v>
      </c>
      <c>
        <f>(M299*21)/100</f>
      </c>
      <c t="s">
        <v>28</v>
      </c>
    </row>
    <row r="300" spans="1:5" ht="12.75">
      <c r="A300" s="35" t="s">
        <v>56</v>
      </c>
      <c r="E300" s="39" t="s">
        <v>2337</v>
      </c>
    </row>
    <row r="301" spans="1:5" ht="51">
      <c r="A301" s="35" t="s">
        <v>58</v>
      </c>
      <c r="E301" s="42" t="s">
        <v>2141</v>
      </c>
    </row>
    <row r="302" spans="1:5" ht="191.25">
      <c r="A302" t="s">
        <v>59</v>
      </c>
      <c r="E302" s="39" t="s">
        <v>2338</v>
      </c>
    </row>
    <row r="303" spans="1:16" ht="12.75">
      <c r="A303" t="s">
        <v>50</v>
      </c>
      <c s="34" t="s">
        <v>307</v>
      </c>
      <c s="34" t="s">
        <v>2339</v>
      </c>
      <c s="35" t="s">
        <v>5</v>
      </c>
      <c s="6" t="s">
        <v>2340</v>
      </c>
      <c s="36" t="s">
        <v>65</v>
      </c>
      <c s="37">
        <v>5</v>
      </c>
      <c s="36">
        <v>0</v>
      </c>
      <c s="36">
        <f>ROUND(G303*H303,6)</f>
      </c>
      <c r="L303" s="38">
        <v>0</v>
      </c>
      <c s="32">
        <f>ROUND(ROUND(L303,2)*ROUND(G303,3),2)</f>
      </c>
      <c s="36" t="s">
        <v>55</v>
      </c>
      <c>
        <f>(M303*21)/100</f>
      </c>
      <c t="s">
        <v>28</v>
      </c>
    </row>
    <row r="304" spans="1:5" ht="12.75">
      <c r="A304" s="35" t="s">
        <v>56</v>
      </c>
      <c r="E304" s="39" t="s">
        <v>2340</v>
      </c>
    </row>
    <row r="305" spans="1:5" ht="178.5">
      <c r="A305" s="35" t="s">
        <v>58</v>
      </c>
      <c r="E305" s="42" t="s">
        <v>2341</v>
      </c>
    </row>
    <row r="306" spans="1:5" ht="153">
      <c r="A306" t="s">
        <v>59</v>
      </c>
      <c r="E306" s="39" t="s">
        <v>2342</v>
      </c>
    </row>
    <row r="307" spans="1:16" ht="12.75">
      <c r="A307" t="s">
        <v>50</v>
      </c>
      <c s="34" t="s">
        <v>311</v>
      </c>
      <c s="34" t="s">
        <v>2343</v>
      </c>
      <c s="35" t="s">
        <v>5</v>
      </c>
      <c s="6" t="s">
        <v>2344</v>
      </c>
      <c s="36" t="s">
        <v>65</v>
      </c>
      <c s="37">
        <v>6</v>
      </c>
      <c s="36">
        <v>0</v>
      </c>
      <c s="36">
        <f>ROUND(G307*H307,6)</f>
      </c>
      <c r="L307" s="38">
        <v>0</v>
      </c>
      <c s="32">
        <f>ROUND(ROUND(L307,2)*ROUND(G307,3),2)</f>
      </c>
      <c s="36" t="s">
        <v>55</v>
      </c>
      <c>
        <f>(M307*21)/100</f>
      </c>
      <c t="s">
        <v>28</v>
      </c>
    </row>
    <row r="308" spans="1:5" ht="12.75">
      <c r="A308" s="35" t="s">
        <v>56</v>
      </c>
      <c r="E308" s="39" t="s">
        <v>2344</v>
      </c>
    </row>
    <row r="309" spans="1:5" ht="153">
      <c r="A309" s="35" t="s">
        <v>58</v>
      </c>
      <c r="E309" s="42" t="s">
        <v>2345</v>
      </c>
    </row>
    <row r="310" spans="1:5" ht="153">
      <c r="A310" t="s">
        <v>59</v>
      </c>
      <c r="E310" s="39" t="s">
        <v>2346</v>
      </c>
    </row>
    <row r="311" spans="1:16" ht="12.75">
      <c r="A311" t="s">
        <v>50</v>
      </c>
      <c s="34" t="s">
        <v>315</v>
      </c>
      <c s="34" t="s">
        <v>2347</v>
      </c>
      <c s="35" t="s">
        <v>5</v>
      </c>
      <c s="6" t="s">
        <v>2348</v>
      </c>
      <c s="36" t="s">
        <v>65</v>
      </c>
      <c s="37">
        <v>1</v>
      </c>
      <c s="36">
        <v>0</v>
      </c>
      <c s="36">
        <f>ROUND(G311*H311,6)</f>
      </c>
      <c r="L311" s="38">
        <v>0</v>
      </c>
      <c s="32">
        <f>ROUND(ROUND(L311,2)*ROUND(G311,3),2)</f>
      </c>
      <c s="36" t="s">
        <v>55</v>
      </c>
      <c>
        <f>(M311*21)/100</f>
      </c>
      <c t="s">
        <v>28</v>
      </c>
    </row>
    <row r="312" spans="1:5" ht="12.75">
      <c r="A312" s="35" t="s">
        <v>56</v>
      </c>
      <c r="E312" s="39" t="s">
        <v>2348</v>
      </c>
    </row>
    <row r="313" spans="1:5" ht="51">
      <c r="A313" s="35" t="s">
        <v>58</v>
      </c>
      <c r="E313" s="42" t="s">
        <v>2141</v>
      </c>
    </row>
    <row r="314" spans="1:5" ht="153">
      <c r="A314" t="s">
        <v>59</v>
      </c>
      <c r="E314" s="39" t="s">
        <v>2349</v>
      </c>
    </row>
    <row r="315" spans="1:16" ht="12.75">
      <c r="A315" t="s">
        <v>50</v>
      </c>
      <c s="34" t="s">
        <v>319</v>
      </c>
      <c s="34" t="s">
        <v>2350</v>
      </c>
      <c s="35" t="s">
        <v>5</v>
      </c>
      <c s="6" t="s">
        <v>2351</v>
      </c>
      <c s="36" t="s">
        <v>65</v>
      </c>
      <c s="37">
        <v>1</v>
      </c>
      <c s="36">
        <v>0</v>
      </c>
      <c s="36">
        <f>ROUND(G315*H315,6)</f>
      </c>
      <c r="L315" s="38">
        <v>0</v>
      </c>
      <c s="32">
        <f>ROUND(ROUND(L315,2)*ROUND(G315,3),2)</f>
      </c>
      <c s="36" t="s">
        <v>55</v>
      </c>
      <c>
        <f>(M315*21)/100</f>
      </c>
      <c t="s">
        <v>28</v>
      </c>
    </row>
    <row r="316" spans="1:5" ht="12.75">
      <c r="A316" s="35" t="s">
        <v>56</v>
      </c>
      <c r="E316" s="39" t="s">
        <v>2351</v>
      </c>
    </row>
    <row r="317" spans="1:5" ht="51">
      <c r="A317" s="35" t="s">
        <v>58</v>
      </c>
      <c r="E317" s="42" t="s">
        <v>2141</v>
      </c>
    </row>
    <row r="318" spans="1:5" ht="191.25">
      <c r="A318" t="s">
        <v>59</v>
      </c>
      <c r="E318" s="39" t="s">
        <v>2352</v>
      </c>
    </row>
    <row r="319" spans="1:16" ht="12.75">
      <c r="A319" t="s">
        <v>50</v>
      </c>
      <c s="34" t="s">
        <v>323</v>
      </c>
      <c s="34" t="s">
        <v>2353</v>
      </c>
      <c s="35" t="s">
        <v>5</v>
      </c>
      <c s="6" t="s">
        <v>2354</v>
      </c>
      <c s="36" t="s">
        <v>65</v>
      </c>
      <c s="37">
        <v>1</v>
      </c>
      <c s="36">
        <v>0</v>
      </c>
      <c s="36">
        <f>ROUND(G319*H319,6)</f>
      </c>
      <c r="L319" s="38">
        <v>0</v>
      </c>
      <c s="32">
        <f>ROUND(ROUND(L319,2)*ROUND(G319,3),2)</f>
      </c>
      <c s="36" t="s">
        <v>55</v>
      </c>
      <c>
        <f>(M319*21)/100</f>
      </c>
      <c t="s">
        <v>28</v>
      </c>
    </row>
    <row r="320" spans="1:5" ht="12.75">
      <c r="A320" s="35" t="s">
        <v>56</v>
      </c>
      <c r="E320" s="39" t="s">
        <v>2354</v>
      </c>
    </row>
    <row r="321" spans="1:5" ht="51">
      <c r="A321" s="35" t="s">
        <v>58</v>
      </c>
      <c r="E321" s="42" t="s">
        <v>2141</v>
      </c>
    </row>
    <row r="322" spans="1:5" ht="191.25">
      <c r="A322" t="s">
        <v>59</v>
      </c>
      <c r="E322" s="39" t="s">
        <v>2355</v>
      </c>
    </row>
    <row r="323" spans="1:16" ht="25.5">
      <c r="A323" t="s">
        <v>50</v>
      </c>
      <c s="34" t="s">
        <v>327</v>
      </c>
      <c s="34" t="s">
        <v>2356</v>
      </c>
      <c s="35" t="s">
        <v>5</v>
      </c>
      <c s="6" t="s">
        <v>2357</v>
      </c>
      <c s="36" t="s">
        <v>65</v>
      </c>
      <c s="37">
        <v>1</v>
      </c>
      <c s="36">
        <v>0</v>
      </c>
      <c s="36">
        <f>ROUND(G323*H323,6)</f>
      </c>
      <c r="L323" s="38">
        <v>0</v>
      </c>
      <c s="32">
        <f>ROUND(ROUND(L323,2)*ROUND(G323,3),2)</f>
      </c>
      <c s="36" t="s">
        <v>55</v>
      </c>
      <c>
        <f>(M323*21)/100</f>
      </c>
      <c t="s">
        <v>28</v>
      </c>
    </row>
    <row r="324" spans="1:5" ht="25.5">
      <c r="A324" s="35" t="s">
        <v>56</v>
      </c>
      <c r="E324" s="39" t="s">
        <v>2357</v>
      </c>
    </row>
    <row r="325" spans="1:5" ht="51">
      <c r="A325" s="35" t="s">
        <v>58</v>
      </c>
      <c r="E325" s="42" t="s">
        <v>2141</v>
      </c>
    </row>
    <row r="326" spans="1:5" ht="204">
      <c r="A326" t="s">
        <v>59</v>
      </c>
      <c r="E326" s="39" t="s">
        <v>2358</v>
      </c>
    </row>
    <row r="327" spans="1:16" ht="25.5">
      <c r="A327" t="s">
        <v>50</v>
      </c>
      <c s="34" t="s">
        <v>331</v>
      </c>
      <c s="34" t="s">
        <v>2359</v>
      </c>
      <c s="35" t="s">
        <v>5</v>
      </c>
      <c s="6" t="s">
        <v>2360</v>
      </c>
      <c s="36" t="s">
        <v>65</v>
      </c>
      <c s="37">
        <v>4</v>
      </c>
      <c s="36">
        <v>0</v>
      </c>
      <c s="36">
        <f>ROUND(G327*H327,6)</f>
      </c>
      <c r="L327" s="38">
        <v>0</v>
      </c>
      <c s="32">
        <f>ROUND(ROUND(L327,2)*ROUND(G327,3),2)</f>
      </c>
      <c s="36" t="s">
        <v>55</v>
      </c>
      <c>
        <f>(M327*21)/100</f>
      </c>
      <c t="s">
        <v>28</v>
      </c>
    </row>
    <row r="328" spans="1:5" ht="25.5">
      <c r="A328" s="35" t="s">
        <v>56</v>
      </c>
      <c r="E328" s="39" t="s">
        <v>2360</v>
      </c>
    </row>
    <row r="329" spans="1:5" ht="51">
      <c r="A329" s="35" t="s">
        <v>58</v>
      </c>
      <c r="E329" s="42" t="s">
        <v>2361</v>
      </c>
    </row>
    <row r="330" spans="1:5" ht="204">
      <c r="A330" t="s">
        <v>59</v>
      </c>
      <c r="E330" s="39" t="s">
        <v>2362</v>
      </c>
    </row>
    <row r="331" spans="1:16" ht="25.5">
      <c r="A331" t="s">
        <v>50</v>
      </c>
      <c s="34" t="s">
        <v>335</v>
      </c>
      <c s="34" t="s">
        <v>2363</v>
      </c>
      <c s="35" t="s">
        <v>5</v>
      </c>
      <c s="6" t="s">
        <v>2364</v>
      </c>
      <c s="36" t="s">
        <v>65</v>
      </c>
      <c s="37">
        <v>1</v>
      </c>
      <c s="36">
        <v>0</v>
      </c>
      <c s="36">
        <f>ROUND(G331*H331,6)</f>
      </c>
      <c r="L331" s="38">
        <v>0</v>
      </c>
      <c s="32">
        <f>ROUND(ROUND(L331,2)*ROUND(G331,3),2)</f>
      </c>
      <c s="36" t="s">
        <v>55</v>
      </c>
      <c>
        <f>(M331*21)/100</f>
      </c>
      <c t="s">
        <v>28</v>
      </c>
    </row>
    <row r="332" spans="1:5" ht="25.5">
      <c r="A332" s="35" t="s">
        <v>56</v>
      </c>
      <c r="E332" s="39" t="s">
        <v>2364</v>
      </c>
    </row>
    <row r="333" spans="1:5" ht="51">
      <c r="A333" s="35" t="s">
        <v>58</v>
      </c>
      <c r="E333" s="42" t="s">
        <v>2141</v>
      </c>
    </row>
    <row r="334" spans="1:5" ht="204">
      <c r="A334" t="s">
        <v>59</v>
      </c>
      <c r="E334" s="39" t="s">
        <v>2365</v>
      </c>
    </row>
    <row r="335" spans="1:16" ht="12.75">
      <c r="A335" t="s">
        <v>50</v>
      </c>
      <c s="34" t="s">
        <v>339</v>
      </c>
      <c s="34" t="s">
        <v>2366</v>
      </c>
      <c s="35" t="s">
        <v>5</v>
      </c>
      <c s="6" t="s">
        <v>2367</v>
      </c>
      <c s="36" t="s">
        <v>2135</v>
      </c>
      <c s="37">
        <v>12</v>
      </c>
      <c s="36">
        <v>0</v>
      </c>
      <c s="36">
        <f>ROUND(G335*H335,6)</f>
      </c>
      <c r="L335" s="38">
        <v>0</v>
      </c>
      <c s="32">
        <f>ROUND(ROUND(L335,2)*ROUND(G335,3),2)</f>
      </c>
      <c s="36" t="s">
        <v>55</v>
      </c>
      <c>
        <f>(M335*21)/100</f>
      </c>
      <c t="s">
        <v>28</v>
      </c>
    </row>
    <row r="336" spans="1:5" ht="12.75">
      <c r="A336" s="35" t="s">
        <v>56</v>
      </c>
      <c r="E336" s="39" t="s">
        <v>2367</v>
      </c>
    </row>
    <row r="337" spans="1:5" ht="204">
      <c r="A337" s="35" t="s">
        <v>58</v>
      </c>
      <c r="E337" s="42" t="s">
        <v>2368</v>
      </c>
    </row>
    <row r="338" spans="1:5" ht="204">
      <c r="A338" t="s">
        <v>59</v>
      </c>
      <c r="E338" s="39" t="s">
        <v>2369</v>
      </c>
    </row>
    <row r="339" spans="1:16" ht="12.75">
      <c r="A339" t="s">
        <v>50</v>
      </c>
      <c s="34" t="s">
        <v>343</v>
      </c>
      <c s="34" t="s">
        <v>2370</v>
      </c>
      <c s="35" t="s">
        <v>5</v>
      </c>
      <c s="6" t="s">
        <v>2371</v>
      </c>
      <c s="36" t="s">
        <v>2135</v>
      </c>
      <c s="37">
        <v>25</v>
      </c>
      <c s="36">
        <v>0</v>
      </c>
      <c s="36">
        <f>ROUND(G339*H339,6)</f>
      </c>
      <c r="L339" s="38">
        <v>0</v>
      </c>
      <c s="32">
        <f>ROUND(ROUND(L339,2)*ROUND(G339,3),2)</f>
      </c>
      <c s="36" t="s">
        <v>55</v>
      </c>
      <c>
        <f>(M339*21)/100</f>
      </c>
      <c t="s">
        <v>28</v>
      </c>
    </row>
    <row r="340" spans="1:5" ht="12.75">
      <c r="A340" s="35" t="s">
        <v>56</v>
      </c>
      <c r="E340" s="39" t="s">
        <v>2371</v>
      </c>
    </row>
    <row r="341" spans="1:5" ht="178.5">
      <c r="A341" s="35" t="s">
        <v>58</v>
      </c>
      <c r="E341" s="42" t="s">
        <v>2372</v>
      </c>
    </row>
    <row r="342" spans="1:5" ht="204">
      <c r="A342" t="s">
        <v>59</v>
      </c>
      <c r="E342" s="39" t="s">
        <v>2373</v>
      </c>
    </row>
    <row r="343" spans="1:16" ht="12.75">
      <c r="A343" t="s">
        <v>50</v>
      </c>
      <c s="34" t="s">
        <v>349</v>
      </c>
      <c s="34" t="s">
        <v>2374</v>
      </c>
      <c s="35" t="s">
        <v>5</v>
      </c>
      <c s="6" t="s">
        <v>2375</v>
      </c>
      <c s="36" t="s">
        <v>2135</v>
      </c>
      <c s="37">
        <v>4</v>
      </c>
      <c s="36">
        <v>0</v>
      </c>
      <c s="36">
        <f>ROUND(G343*H343,6)</f>
      </c>
      <c r="L343" s="38">
        <v>0</v>
      </c>
      <c s="32">
        <f>ROUND(ROUND(L343,2)*ROUND(G343,3),2)</f>
      </c>
      <c s="36" t="s">
        <v>55</v>
      </c>
      <c>
        <f>(M343*21)/100</f>
      </c>
      <c t="s">
        <v>28</v>
      </c>
    </row>
    <row r="344" spans="1:5" ht="12.75">
      <c r="A344" s="35" t="s">
        <v>56</v>
      </c>
      <c r="E344" s="39" t="s">
        <v>2375</v>
      </c>
    </row>
    <row r="345" spans="1:5" ht="102">
      <c r="A345" s="35" t="s">
        <v>58</v>
      </c>
      <c r="E345" s="42" t="s">
        <v>2376</v>
      </c>
    </row>
    <row r="346" spans="1:5" ht="204">
      <c r="A346" t="s">
        <v>59</v>
      </c>
      <c r="E346" s="39" t="s">
        <v>2377</v>
      </c>
    </row>
    <row r="347" spans="1:16" ht="12.75">
      <c r="A347" t="s">
        <v>50</v>
      </c>
      <c s="34" t="s">
        <v>353</v>
      </c>
      <c s="34" t="s">
        <v>2378</v>
      </c>
      <c s="35" t="s">
        <v>5</v>
      </c>
      <c s="6" t="s">
        <v>2379</v>
      </c>
      <c s="36" t="s">
        <v>2135</v>
      </c>
      <c s="37">
        <v>2</v>
      </c>
      <c s="36">
        <v>0</v>
      </c>
      <c s="36">
        <f>ROUND(G347*H347,6)</f>
      </c>
      <c r="L347" s="38">
        <v>0</v>
      </c>
      <c s="32">
        <f>ROUND(ROUND(L347,2)*ROUND(G347,3),2)</f>
      </c>
      <c s="36" t="s">
        <v>55</v>
      </c>
      <c>
        <f>(M347*21)/100</f>
      </c>
      <c t="s">
        <v>28</v>
      </c>
    </row>
    <row r="348" spans="1:5" ht="12.75">
      <c r="A348" s="35" t="s">
        <v>56</v>
      </c>
      <c r="E348" s="39" t="s">
        <v>2379</v>
      </c>
    </row>
    <row r="349" spans="1:5" ht="51">
      <c r="A349" s="35" t="s">
        <v>58</v>
      </c>
      <c r="E349" s="42" t="s">
        <v>2380</v>
      </c>
    </row>
    <row r="350" spans="1:5" ht="204">
      <c r="A350" t="s">
        <v>59</v>
      </c>
      <c r="E350" s="39" t="s">
        <v>2381</v>
      </c>
    </row>
    <row r="351" spans="1:16" ht="12.75">
      <c r="A351" t="s">
        <v>50</v>
      </c>
      <c s="34" t="s">
        <v>357</v>
      </c>
      <c s="34" t="s">
        <v>2382</v>
      </c>
      <c s="35" t="s">
        <v>5</v>
      </c>
      <c s="6" t="s">
        <v>2383</v>
      </c>
      <c s="36" t="s">
        <v>209</v>
      </c>
      <c s="37">
        <v>3624</v>
      </c>
      <c s="36">
        <v>0</v>
      </c>
      <c s="36">
        <f>ROUND(G351*H351,6)</f>
      </c>
      <c r="L351" s="38">
        <v>0</v>
      </c>
      <c s="32">
        <f>ROUND(ROUND(L351,2)*ROUND(G351,3),2)</f>
      </c>
      <c s="36" t="s">
        <v>55</v>
      </c>
      <c>
        <f>(M351*21)/100</f>
      </c>
      <c t="s">
        <v>28</v>
      </c>
    </row>
    <row r="352" spans="1:5" ht="12.75">
      <c r="A352" s="35" t="s">
        <v>56</v>
      </c>
      <c r="E352" s="39" t="s">
        <v>2383</v>
      </c>
    </row>
    <row r="353" spans="1:5" ht="12.75">
      <c r="A353" s="35" t="s">
        <v>58</v>
      </c>
      <c r="E353" s="40" t="s">
        <v>5</v>
      </c>
    </row>
    <row r="354" spans="1:5" ht="191.25">
      <c r="A354" t="s">
        <v>59</v>
      </c>
      <c r="E354" s="39" t="s">
        <v>2384</v>
      </c>
    </row>
    <row r="355" spans="1:16" ht="12.75">
      <c r="A355" t="s">
        <v>50</v>
      </c>
      <c s="34" t="s">
        <v>361</v>
      </c>
      <c s="34" t="s">
        <v>2385</v>
      </c>
      <c s="35" t="s">
        <v>5</v>
      </c>
      <c s="6" t="s">
        <v>2386</v>
      </c>
      <c s="36" t="s">
        <v>209</v>
      </c>
      <c s="37">
        <v>3624</v>
      </c>
      <c s="36">
        <v>0</v>
      </c>
      <c s="36">
        <f>ROUND(G355*H355,6)</f>
      </c>
      <c r="L355" s="38">
        <v>0</v>
      </c>
      <c s="32">
        <f>ROUND(ROUND(L355,2)*ROUND(G355,3),2)</f>
      </c>
      <c s="36" t="s">
        <v>55</v>
      </c>
      <c>
        <f>(M355*21)/100</f>
      </c>
      <c t="s">
        <v>28</v>
      </c>
    </row>
    <row r="356" spans="1:5" ht="12.75">
      <c r="A356" s="35" t="s">
        <v>56</v>
      </c>
      <c r="E356" s="39" t="s">
        <v>2386</v>
      </c>
    </row>
    <row r="357" spans="1:5" ht="12.75">
      <c r="A357" s="35" t="s">
        <v>58</v>
      </c>
      <c r="E357" s="40" t="s">
        <v>5</v>
      </c>
    </row>
    <row r="358" spans="1:5" ht="204">
      <c r="A358" t="s">
        <v>59</v>
      </c>
      <c r="E358" s="39" t="s">
        <v>2387</v>
      </c>
    </row>
    <row r="359" spans="1:16" ht="12.75">
      <c r="A359" t="s">
        <v>50</v>
      </c>
      <c s="34" t="s">
        <v>365</v>
      </c>
      <c s="34" t="s">
        <v>2388</v>
      </c>
      <c s="35" t="s">
        <v>5</v>
      </c>
      <c s="6" t="s">
        <v>2389</v>
      </c>
      <c s="36" t="s">
        <v>54</v>
      </c>
      <c s="37">
        <v>1.3</v>
      </c>
      <c s="36">
        <v>0</v>
      </c>
      <c s="36">
        <f>ROUND(G359*H359,6)</f>
      </c>
      <c r="L359" s="38">
        <v>0</v>
      </c>
      <c s="32">
        <f>ROUND(ROUND(L359,2)*ROUND(G359,3),2)</f>
      </c>
      <c s="36" t="s">
        <v>55</v>
      </c>
      <c>
        <f>(M359*21)/100</f>
      </c>
      <c t="s">
        <v>28</v>
      </c>
    </row>
    <row r="360" spans="1:5" ht="12.75">
      <c r="A360" s="35" t="s">
        <v>56</v>
      </c>
      <c r="E360" s="39" t="s">
        <v>2389</v>
      </c>
    </row>
    <row r="361" spans="1:5" ht="12.75">
      <c r="A361" s="35" t="s">
        <v>58</v>
      </c>
      <c r="E361" s="40" t="s">
        <v>5</v>
      </c>
    </row>
    <row r="362" spans="1:5" ht="204">
      <c r="A362" t="s">
        <v>59</v>
      </c>
      <c r="E362" s="39" t="s">
        <v>2390</v>
      </c>
    </row>
    <row r="363" spans="1:13" ht="12.75">
      <c r="A363" t="s">
        <v>47</v>
      </c>
      <c r="C363" s="31" t="s">
        <v>137</v>
      </c>
      <c r="E363" s="33" t="s">
        <v>2391</v>
      </c>
      <c r="J363" s="32">
        <f>0</f>
      </c>
      <c s="32">
        <f>0</f>
      </c>
      <c s="32">
        <f>0+L364+L368</f>
      </c>
      <c s="32">
        <f>0+M364+M368</f>
      </c>
    </row>
    <row r="364" spans="1:16" ht="12.75">
      <c r="A364" t="s">
        <v>50</v>
      </c>
      <c s="34" t="s">
        <v>369</v>
      </c>
      <c s="34" t="s">
        <v>2392</v>
      </c>
      <c s="35" t="s">
        <v>5</v>
      </c>
      <c s="6" t="s">
        <v>2393</v>
      </c>
      <c s="36" t="s">
        <v>65</v>
      </c>
      <c s="37">
        <v>45</v>
      </c>
      <c s="36">
        <v>0</v>
      </c>
      <c s="36">
        <f>ROUND(G364*H364,6)</f>
      </c>
      <c r="L364" s="38">
        <v>0</v>
      </c>
      <c s="32">
        <f>ROUND(ROUND(L364,2)*ROUND(G364,3),2)</f>
      </c>
      <c s="36" t="s">
        <v>55</v>
      </c>
      <c>
        <f>(M364*21)/100</f>
      </c>
      <c t="s">
        <v>28</v>
      </c>
    </row>
    <row r="365" spans="1:5" ht="12.75">
      <c r="A365" s="35" t="s">
        <v>56</v>
      </c>
      <c r="E365" s="39" t="s">
        <v>2393</v>
      </c>
    </row>
    <row r="366" spans="1:5" ht="229.5">
      <c r="A366" s="35" t="s">
        <v>58</v>
      </c>
      <c r="E366" s="42" t="s">
        <v>2394</v>
      </c>
    </row>
    <row r="367" spans="1:5" ht="140.25">
      <c r="A367" t="s">
        <v>59</v>
      </c>
      <c r="E367" s="39" t="s">
        <v>2395</v>
      </c>
    </row>
    <row r="368" spans="1:16" ht="12.75">
      <c r="A368" t="s">
        <v>50</v>
      </c>
      <c s="34" t="s">
        <v>373</v>
      </c>
      <c s="34" t="s">
        <v>2396</v>
      </c>
      <c s="35" t="s">
        <v>5</v>
      </c>
      <c s="6" t="s">
        <v>2397</v>
      </c>
      <c s="36" t="s">
        <v>54</v>
      </c>
      <c s="37">
        <v>0.28</v>
      </c>
      <c s="36">
        <v>0</v>
      </c>
      <c s="36">
        <f>ROUND(G368*H368,6)</f>
      </c>
      <c r="L368" s="38">
        <v>0</v>
      </c>
      <c s="32">
        <f>ROUND(ROUND(L368,2)*ROUND(G368,3),2)</f>
      </c>
      <c s="36" t="s">
        <v>55</v>
      </c>
      <c>
        <f>(M368*21)/100</f>
      </c>
      <c t="s">
        <v>28</v>
      </c>
    </row>
    <row r="369" spans="1:5" ht="12.75">
      <c r="A369" s="35" t="s">
        <v>56</v>
      </c>
      <c r="E369" s="39" t="s">
        <v>2397</v>
      </c>
    </row>
    <row r="370" spans="1:5" ht="12.75">
      <c r="A370" s="35" t="s">
        <v>58</v>
      </c>
      <c r="E370" s="40" t="s">
        <v>5</v>
      </c>
    </row>
    <row r="371" spans="1:5" ht="204">
      <c r="A371" t="s">
        <v>59</v>
      </c>
      <c r="E371" s="39" t="s">
        <v>2398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3.xml><?xml version="1.0" encoding="utf-8"?>
<worksheet xmlns="http://schemas.openxmlformats.org/spreadsheetml/2006/main" xmlns:r="http://schemas.openxmlformats.org/officeDocument/2006/relationships">
  <dimension ref="A1:T10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2062</v>
      </c>
      <c s="41">
        <f>Rekapitulace!C21</f>
      </c>
      <c s="20" t="s">
        <v>0</v>
      </c>
      <c t="s">
        <v>23</v>
      </c>
      <c t="s">
        <v>28</v>
      </c>
    </row>
    <row r="4" spans="1:16" ht="32" customHeight="1">
      <c r="A4" s="24" t="s">
        <v>20</v>
      </c>
      <c s="25" t="s">
        <v>29</v>
      </c>
      <c s="27" t="s">
        <v>2062</v>
      </c>
      <c r="E4" s="26" t="s">
        <v>2063</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COUNTIFS(L8:L101,"=0",A8:A101,"P")+COUNTIFS(L8:L101,"",A8:A101,"P")+SUM(Q8:Q101)</f>
      </c>
    </row>
    <row r="8" spans="1:13" ht="12.75">
      <c r="A8" t="s">
        <v>45</v>
      </c>
      <c r="C8" s="28" t="s">
        <v>2401</v>
      </c>
      <c r="E8" s="30" t="s">
        <v>2400</v>
      </c>
      <c r="J8" s="29">
        <f>0+J9+J18+J83+J92</f>
      </c>
      <c s="29">
        <f>0+K9+K18+K83+K92</f>
      </c>
      <c s="29">
        <f>0+L9+L18+L83+L92</f>
      </c>
      <c s="29">
        <f>0+M9+M18+M83+M92</f>
      </c>
    </row>
    <row r="9" spans="1:13" ht="12.75">
      <c r="A9" t="s">
        <v>47</v>
      </c>
      <c r="C9" s="31" t="s">
        <v>2402</v>
      </c>
      <c r="E9" s="33" t="s">
        <v>2403</v>
      </c>
      <c r="J9" s="32">
        <f>0</f>
      </c>
      <c s="32">
        <f>0</f>
      </c>
      <c s="32">
        <f>0+L10+L14</f>
      </c>
      <c s="32">
        <f>0+M10+M14</f>
      </c>
    </row>
    <row r="10" spans="1:16" ht="12.75">
      <c r="A10" t="s">
        <v>50</v>
      </c>
      <c s="34" t="s">
        <v>62</v>
      </c>
      <c s="34" t="s">
        <v>2404</v>
      </c>
      <c s="35" t="s">
        <v>5</v>
      </c>
      <c s="6" t="s">
        <v>2405</v>
      </c>
      <c s="36" t="s">
        <v>65</v>
      </c>
      <c s="37">
        <v>15</v>
      </c>
      <c s="36">
        <v>0</v>
      </c>
      <c s="36">
        <f>ROUND(G10*H10,6)</f>
      </c>
      <c r="L10" s="38">
        <v>0</v>
      </c>
      <c s="32">
        <f>ROUND(ROUND(L10,2)*ROUND(G10,3),2)</f>
      </c>
      <c s="36" t="s">
        <v>55</v>
      </c>
      <c>
        <f>(M10*21)/100</f>
      </c>
      <c t="s">
        <v>28</v>
      </c>
    </row>
    <row r="11" spans="1:5" ht="12.75">
      <c r="A11" s="35" t="s">
        <v>56</v>
      </c>
      <c r="E11" s="39" t="s">
        <v>2405</v>
      </c>
    </row>
    <row r="12" spans="1:5" ht="12.75">
      <c r="A12" s="35" t="s">
        <v>58</v>
      </c>
      <c r="E12" s="40" t="s">
        <v>5</v>
      </c>
    </row>
    <row r="13" spans="1:5" ht="204">
      <c r="A13" t="s">
        <v>59</v>
      </c>
      <c r="E13" s="39" t="s">
        <v>2406</v>
      </c>
    </row>
    <row r="14" spans="1:16" ht="12.75">
      <c r="A14" t="s">
        <v>50</v>
      </c>
      <c s="34" t="s">
        <v>28</v>
      </c>
      <c s="34" t="s">
        <v>2407</v>
      </c>
      <c s="35" t="s">
        <v>5</v>
      </c>
      <c s="6" t="s">
        <v>2408</v>
      </c>
      <c s="36" t="s">
        <v>412</v>
      </c>
      <c s="37">
        <v>0.089</v>
      </c>
      <c s="36">
        <v>0</v>
      </c>
      <c s="36">
        <f>ROUND(G14*H14,6)</f>
      </c>
      <c r="L14" s="38">
        <v>0</v>
      </c>
      <c s="32">
        <f>ROUND(ROUND(L14,2)*ROUND(G14,3),2)</f>
      </c>
      <c s="36" t="s">
        <v>55</v>
      </c>
      <c>
        <f>(M14*21)/100</f>
      </c>
      <c t="s">
        <v>28</v>
      </c>
    </row>
    <row r="15" spans="1:5" ht="12.75">
      <c r="A15" s="35" t="s">
        <v>56</v>
      </c>
      <c r="E15" s="39" t="s">
        <v>2408</v>
      </c>
    </row>
    <row r="16" spans="1:5" ht="12.75">
      <c r="A16" s="35" t="s">
        <v>58</v>
      </c>
      <c r="E16" s="40" t="s">
        <v>5</v>
      </c>
    </row>
    <row r="17" spans="1:5" ht="204">
      <c r="A17" t="s">
        <v>59</v>
      </c>
      <c r="E17" s="39" t="s">
        <v>2409</v>
      </c>
    </row>
    <row r="18" spans="1:13" ht="12.75">
      <c r="A18" t="s">
        <v>47</v>
      </c>
      <c r="C18" s="31" t="s">
        <v>2410</v>
      </c>
      <c r="E18" s="33" t="s">
        <v>2411</v>
      </c>
      <c r="J18" s="32">
        <f>0</f>
      </c>
      <c s="32">
        <f>0</f>
      </c>
      <c s="32">
        <f>0+L19+L23+L27+L31+L35+L39+L43+L47+L51+L55+L59+L63+L67+L71+L75+L79</f>
      </c>
      <c s="32">
        <f>0+M19+M23+M27+M31+M35+M39+M43+M47+M51+M55+M59+M63+M67+M71+M75+M79</f>
      </c>
    </row>
    <row r="19" spans="1:16" ht="25.5">
      <c r="A19" t="s">
        <v>50</v>
      </c>
      <c s="34" t="s">
        <v>26</v>
      </c>
      <c s="34" t="s">
        <v>2412</v>
      </c>
      <c s="35" t="s">
        <v>5</v>
      </c>
      <c s="6" t="s">
        <v>2413</v>
      </c>
      <c s="36" t="s">
        <v>2135</v>
      </c>
      <c s="37">
        <v>81</v>
      </c>
      <c s="36">
        <v>0</v>
      </c>
      <c s="36">
        <f>ROUND(G19*H19,6)</f>
      </c>
      <c r="L19" s="38">
        <v>0</v>
      </c>
      <c s="32">
        <f>ROUND(ROUND(L19,2)*ROUND(G19,3),2)</f>
      </c>
      <c s="36" t="s">
        <v>55</v>
      </c>
      <c>
        <f>(M19*21)/100</f>
      </c>
      <c t="s">
        <v>28</v>
      </c>
    </row>
    <row r="20" spans="1:5" ht="25.5">
      <c r="A20" s="35" t="s">
        <v>56</v>
      </c>
      <c r="E20" s="39" t="s">
        <v>2413</v>
      </c>
    </row>
    <row r="21" spans="1:5" ht="12.75">
      <c r="A21" s="35" t="s">
        <v>58</v>
      </c>
      <c r="E21" s="40" t="s">
        <v>5</v>
      </c>
    </row>
    <row r="22" spans="1:5" ht="204">
      <c r="A22" t="s">
        <v>59</v>
      </c>
      <c r="E22" s="39" t="s">
        <v>2414</v>
      </c>
    </row>
    <row r="23" spans="1:16" ht="25.5">
      <c r="A23" t="s">
        <v>50</v>
      </c>
      <c s="34" t="s">
        <v>74</v>
      </c>
      <c s="34" t="s">
        <v>2415</v>
      </c>
      <c s="35" t="s">
        <v>5</v>
      </c>
      <c s="6" t="s">
        <v>2416</v>
      </c>
      <c s="36" t="s">
        <v>2135</v>
      </c>
      <c s="37">
        <v>5</v>
      </c>
      <c s="36">
        <v>0</v>
      </c>
      <c s="36">
        <f>ROUND(G23*H23,6)</f>
      </c>
      <c r="L23" s="38">
        <v>0</v>
      </c>
      <c s="32">
        <f>ROUND(ROUND(L23,2)*ROUND(G23,3),2)</f>
      </c>
      <c s="36" t="s">
        <v>69</v>
      </c>
      <c>
        <f>(M23*21)/100</f>
      </c>
      <c t="s">
        <v>28</v>
      </c>
    </row>
    <row r="24" spans="1:5" ht="25.5">
      <c r="A24" s="35" t="s">
        <v>56</v>
      </c>
      <c r="E24" s="39" t="s">
        <v>2416</v>
      </c>
    </row>
    <row r="25" spans="1:5" ht="12.75">
      <c r="A25" s="35" t="s">
        <v>58</v>
      </c>
      <c r="E25" s="40" t="s">
        <v>5</v>
      </c>
    </row>
    <row r="26" spans="1:5" ht="153">
      <c r="A26" t="s">
        <v>59</v>
      </c>
      <c r="E26" s="39" t="s">
        <v>2417</v>
      </c>
    </row>
    <row r="27" spans="1:16" ht="12.75">
      <c r="A27" t="s">
        <v>50</v>
      </c>
      <c s="34" t="s">
        <v>78</v>
      </c>
      <c s="34" t="s">
        <v>2418</v>
      </c>
      <c s="35" t="s">
        <v>5</v>
      </c>
      <c s="6" t="s">
        <v>2419</v>
      </c>
      <c s="36" t="s">
        <v>2135</v>
      </c>
      <c s="37">
        <v>22</v>
      </c>
      <c s="36">
        <v>0</v>
      </c>
      <c s="36">
        <f>ROUND(G27*H27,6)</f>
      </c>
      <c r="L27" s="38">
        <v>0</v>
      </c>
      <c s="32">
        <f>ROUND(ROUND(L27,2)*ROUND(G27,3),2)</f>
      </c>
      <c s="36" t="s">
        <v>55</v>
      </c>
      <c>
        <f>(M27*21)/100</f>
      </c>
      <c t="s">
        <v>28</v>
      </c>
    </row>
    <row r="28" spans="1:5" ht="12.75">
      <c r="A28" s="35" t="s">
        <v>56</v>
      </c>
      <c r="E28" s="39" t="s">
        <v>2419</v>
      </c>
    </row>
    <row r="29" spans="1:5" ht="12.75">
      <c r="A29" s="35" t="s">
        <v>58</v>
      </c>
      <c r="E29" s="40" t="s">
        <v>5</v>
      </c>
    </row>
    <row r="30" spans="1:5" ht="153">
      <c r="A30" t="s">
        <v>59</v>
      </c>
      <c r="E30" s="39" t="s">
        <v>2420</v>
      </c>
    </row>
    <row r="31" spans="1:16" ht="25.5">
      <c r="A31" t="s">
        <v>50</v>
      </c>
      <c s="34" t="s">
        <v>27</v>
      </c>
      <c s="34" t="s">
        <v>2421</v>
      </c>
      <c s="35" t="s">
        <v>5</v>
      </c>
      <c s="6" t="s">
        <v>2422</v>
      </c>
      <c s="36" t="s">
        <v>2135</v>
      </c>
      <c s="37">
        <v>66</v>
      </c>
      <c s="36">
        <v>0</v>
      </c>
      <c s="36">
        <f>ROUND(G31*H31,6)</f>
      </c>
      <c r="L31" s="38">
        <v>0</v>
      </c>
      <c s="32">
        <f>ROUND(ROUND(L31,2)*ROUND(G31,3),2)</f>
      </c>
      <c s="36" t="s">
        <v>55</v>
      </c>
      <c>
        <f>(M31*21)/100</f>
      </c>
      <c t="s">
        <v>28</v>
      </c>
    </row>
    <row r="32" spans="1:5" ht="25.5">
      <c r="A32" s="35" t="s">
        <v>56</v>
      </c>
      <c r="E32" s="39" t="s">
        <v>2422</v>
      </c>
    </row>
    <row r="33" spans="1:5" ht="12.75">
      <c r="A33" s="35" t="s">
        <v>58</v>
      </c>
      <c r="E33" s="40" t="s">
        <v>5</v>
      </c>
    </row>
    <row r="34" spans="1:5" ht="204">
      <c r="A34" t="s">
        <v>59</v>
      </c>
      <c r="E34" s="39" t="s">
        <v>2423</v>
      </c>
    </row>
    <row r="35" spans="1:16" ht="25.5">
      <c r="A35" t="s">
        <v>50</v>
      </c>
      <c s="34" t="s">
        <v>85</v>
      </c>
      <c s="34" t="s">
        <v>2424</v>
      </c>
      <c s="35" t="s">
        <v>5</v>
      </c>
      <c s="6" t="s">
        <v>2425</v>
      </c>
      <c s="36" t="s">
        <v>2135</v>
      </c>
      <c s="37">
        <v>5</v>
      </c>
      <c s="36">
        <v>0</v>
      </c>
      <c s="36">
        <f>ROUND(G35*H35,6)</f>
      </c>
      <c r="L35" s="38">
        <v>0</v>
      </c>
      <c s="32">
        <f>ROUND(ROUND(L35,2)*ROUND(G35,3),2)</f>
      </c>
      <c s="36" t="s">
        <v>69</v>
      </c>
      <c>
        <f>(M35*21)/100</f>
      </c>
      <c t="s">
        <v>28</v>
      </c>
    </row>
    <row r="36" spans="1:5" ht="25.5">
      <c r="A36" s="35" t="s">
        <v>56</v>
      </c>
      <c r="E36" s="39" t="s">
        <v>2425</v>
      </c>
    </row>
    <row r="37" spans="1:5" ht="12.75">
      <c r="A37" s="35" t="s">
        <v>58</v>
      </c>
      <c r="E37" s="40" t="s">
        <v>5</v>
      </c>
    </row>
    <row r="38" spans="1:5" ht="153">
      <c r="A38" t="s">
        <v>59</v>
      </c>
      <c r="E38" s="39" t="s">
        <v>2426</v>
      </c>
    </row>
    <row r="39" spans="1:16" ht="12.75">
      <c r="A39" t="s">
        <v>50</v>
      </c>
      <c s="34" t="s">
        <v>89</v>
      </c>
      <c s="34" t="s">
        <v>2427</v>
      </c>
      <c s="35" t="s">
        <v>5</v>
      </c>
      <c s="6" t="s">
        <v>2428</v>
      </c>
      <c s="36" t="s">
        <v>2135</v>
      </c>
      <c s="37">
        <v>13</v>
      </c>
      <c s="36">
        <v>0</v>
      </c>
      <c s="36">
        <f>ROUND(G39*H39,6)</f>
      </c>
      <c r="L39" s="38">
        <v>0</v>
      </c>
      <c s="32">
        <f>ROUND(ROUND(L39,2)*ROUND(G39,3),2)</f>
      </c>
      <c s="36" t="s">
        <v>55</v>
      </c>
      <c>
        <f>(M39*21)/100</f>
      </c>
      <c t="s">
        <v>28</v>
      </c>
    </row>
    <row r="40" spans="1:5" ht="12.75">
      <c r="A40" s="35" t="s">
        <v>56</v>
      </c>
      <c r="E40" s="39" t="s">
        <v>2428</v>
      </c>
    </row>
    <row r="41" spans="1:5" ht="12.75">
      <c r="A41" s="35" t="s">
        <v>58</v>
      </c>
      <c r="E41" s="40" t="s">
        <v>5</v>
      </c>
    </row>
    <row r="42" spans="1:5" ht="204">
      <c r="A42" t="s">
        <v>59</v>
      </c>
      <c r="E42" s="39" t="s">
        <v>2429</v>
      </c>
    </row>
    <row r="43" spans="1:16" ht="12.75">
      <c r="A43" t="s">
        <v>50</v>
      </c>
      <c s="34" t="s">
        <v>93</v>
      </c>
      <c s="34" t="s">
        <v>2430</v>
      </c>
      <c s="35" t="s">
        <v>5</v>
      </c>
      <c s="6" t="s">
        <v>2431</v>
      </c>
      <c s="36" t="s">
        <v>251</v>
      </c>
      <c s="37">
        <v>1</v>
      </c>
      <c s="36">
        <v>0</v>
      </c>
      <c s="36">
        <f>ROUND(G43*H43,6)</f>
      </c>
      <c r="L43" s="38">
        <v>0</v>
      </c>
      <c s="32">
        <f>ROUND(ROUND(L43,2)*ROUND(G43,3),2)</f>
      </c>
      <c s="36" t="s">
        <v>69</v>
      </c>
      <c>
        <f>(M43*21)/100</f>
      </c>
      <c t="s">
        <v>28</v>
      </c>
    </row>
    <row r="44" spans="1:5" ht="12.75">
      <c r="A44" s="35" t="s">
        <v>56</v>
      </c>
      <c r="E44" s="39" t="s">
        <v>2431</v>
      </c>
    </row>
    <row r="45" spans="1:5" ht="12.75">
      <c r="A45" s="35" t="s">
        <v>58</v>
      </c>
      <c r="E45" s="40" t="s">
        <v>5</v>
      </c>
    </row>
    <row r="46" spans="1:5" ht="102">
      <c r="A46" t="s">
        <v>59</v>
      </c>
      <c r="E46" s="39" t="s">
        <v>2432</v>
      </c>
    </row>
    <row r="47" spans="1:16" ht="12.75">
      <c r="A47" t="s">
        <v>50</v>
      </c>
      <c s="34" t="s">
        <v>97</v>
      </c>
      <c s="34" t="s">
        <v>2433</v>
      </c>
      <c s="35" t="s">
        <v>5</v>
      </c>
      <c s="6" t="s">
        <v>2434</v>
      </c>
      <c s="36" t="s">
        <v>2135</v>
      </c>
      <c s="37">
        <v>1</v>
      </c>
      <c s="36">
        <v>0.01234</v>
      </c>
      <c s="36">
        <f>ROUND(G47*H47,6)</f>
      </c>
      <c r="L47" s="38">
        <v>0</v>
      </c>
      <c s="32">
        <f>ROUND(ROUND(L47,2)*ROUND(G47,3),2)</f>
      </c>
      <c s="36" t="s">
        <v>55</v>
      </c>
      <c>
        <f>(M47*21)/100</f>
      </c>
      <c t="s">
        <v>28</v>
      </c>
    </row>
    <row r="48" spans="1:5" ht="12.75">
      <c r="A48" s="35" t="s">
        <v>56</v>
      </c>
      <c r="E48" s="39" t="s">
        <v>2435</v>
      </c>
    </row>
    <row r="49" spans="1:5" ht="12.75">
      <c r="A49" s="35" t="s">
        <v>58</v>
      </c>
      <c r="E49" s="40" t="s">
        <v>5</v>
      </c>
    </row>
    <row r="50" spans="1:5" ht="102">
      <c r="A50" t="s">
        <v>59</v>
      </c>
      <c r="E50" s="39" t="s">
        <v>2436</v>
      </c>
    </row>
    <row r="51" spans="1:16" ht="12.75">
      <c r="A51" t="s">
        <v>50</v>
      </c>
      <c s="34" t="s">
        <v>101</v>
      </c>
      <c s="34" t="s">
        <v>2437</v>
      </c>
      <c s="35" t="s">
        <v>5</v>
      </c>
      <c s="6" t="s">
        <v>2438</v>
      </c>
      <c s="36" t="s">
        <v>2135</v>
      </c>
      <c s="37">
        <v>11</v>
      </c>
      <c s="36">
        <v>0</v>
      </c>
      <c s="36">
        <f>ROUND(G51*H51,6)</f>
      </c>
      <c r="L51" s="38">
        <v>0</v>
      </c>
      <c s="32">
        <f>ROUND(ROUND(L51,2)*ROUND(G51,3),2)</f>
      </c>
      <c s="36" t="s">
        <v>55</v>
      </c>
      <c>
        <f>(M51*21)/100</f>
      </c>
      <c t="s">
        <v>28</v>
      </c>
    </row>
    <row r="52" spans="1:5" ht="12.75">
      <c r="A52" s="35" t="s">
        <v>56</v>
      </c>
      <c r="E52" s="39" t="s">
        <v>2438</v>
      </c>
    </row>
    <row r="53" spans="1:5" ht="12.75">
      <c r="A53" s="35" t="s">
        <v>58</v>
      </c>
      <c r="E53" s="40" t="s">
        <v>5</v>
      </c>
    </row>
    <row r="54" spans="1:5" ht="140.25">
      <c r="A54" t="s">
        <v>59</v>
      </c>
      <c r="E54" s="39" t="s">
        <v>2439</v>
      </c>
    </row>
    <row r="55" spans="1:16" ht="12.75">
      <c r="A55" t="s">
        <v>50</v>
      </c>
      <c s="34" t="s">
        <v>105</v>
      </c>
      <c s="34" t="s">
        <v>2440</v>
      </c>
      <c s="35" t="s">
        <v>5</v>
      </c>
      <c s="6" t="s">
        <v>2441</v>
      </c>
      <c s="36" t="s">
        <v>251</v>
      </c>
      <c s="37">
        <v>11</v>
      </c>
      <c s="36">
        <v>0</v>
      </c>
      <c s="36">
        <f>ROUND(G55*H55,6)</f>
      </c>
      <c r="L55" s="38">
        <v>0</v>
      </c>
      <c s="32">
        <f>ROUND(ROUND(L55,2)*ROUND(G55,3),2)</f>
      </c>
      <c s="36" t="s">
        <v>69</v>
      </c>
      <c>
        <f>(M55*21)/100</f>
      </c>
      <c t="s">
        <v>28</v>
      </c>
    </row>
    <row r="56" spans="1:5" ht="12.75">
      <c r="A56" s="35" t="s">
        <v>56</v>
      </c>
      <c r="E56" s="39" t="s">
        <v>2441</v>
      </c>
    </row>
    <row r="57" spans="1:5" ht="12.75">
      <c r="A57" s="35" t="s">
        <v>58</v>
      </c>
      <c r="E57" s="40" t="s">
        <v>5</v>
      </c>
    </row>
    <row r="58" spans="1:5" ht="293.25">
      <c r="A58" t="s">
        <v>59</v>
      </c>
      <c r="E58" s="39" t="s">
        <v>2442</v>
      </c>
    </row>
    <row r="59" spans="1:16" ht="25.5">
      <c r="A59" t="s">
        <v>50</v>
      </c>
      <c s="34" t="s">
        <v>109</v>
      </c>
      <c s="34" t="s">
        <v>2443</v>
      </c>
      <c s="35" t="s">
        <v>5</v>
      </c>
      <c s="6" t="s">
        <v>2444</v>
      </c>
      <c s="36" t="s">
        <v>251</v>
      </c>
      <c s="37">
        <v>12</v>
      </c>
      <c s="36">
        <v>0</v>
      </c>
      <c s="36">
        <f>ROUND(G59*H59,6)</f>
      </c>
      <c r="L59" s="38">
        <v>0</v>
      </c>
      <c s="32">
        <f>ROUND(ROUND(L59,2)*ROUND(G59,3),2)</f>
      </c>
      <c s="36" t="s">
        <v>69</v>
      </c>
      <c>
        <f>(M59*21)/100</f>
      </c>
      <c t="s">
        <v>28</v>
      </c>
    </row>
    <row r="60" spans="1:5" ht="38.25">
      <c r="A60" s="35" t="s">
        <v>56</v>
      </c>
      <c r="E60" s="39" t="s">
        <v>2445</v>
      </c>
    </row>
    <row r="61" spans="1:5" ht="12.75">
      <c r="A61" s="35" t="s">
        <v>58</v>
      </c>
      <c r="E61" s="40" t="s">
        <v>5</v>
      </c>
    </row>
    <row r="62" spans="1:5" ht="229.5">
      <c r="A62" t="s">
        <v>59</v>
      </c>
      <c r="E62" s="39" t="s">
        <v>2446</v>
      </c>
    </row>
    <row r="63" spans="1:16" ht="12.75">
      <c r="A63" t="s">
        <v>50</v>
      </c>
      <c s="34" t="s">
        <v>113</v>
      </c>
      <c s="34" t="s">
        <v>2447</v>
      </c>
      <c s="35" t="s">
        <v>5</v>
      </c>
      <c s="6" t="s">
        <v>2448</v>
      </c>
      <c s="36" t="s">
        <v>2135</v>
      </c>
      <c s="37">
        <v>62</v>
      </c>
      <c s="36">
        <v>0</v>
      </c>
      <c s="36">
        <f>ROUND(G63*H63,6)</f>
      </c>
      <c r="L63" s="38">
        <v>0</v>
      </c>
      <c s="32">
        <f>ROUND(ROUND(L63,2)*ROUND(G63,3),2)</f>
      </c>
      <c s="36" t="s">
        <v>55</v>
      </c>
      <c>
        <f>(M63*21)/100</f>
      </c>
      <c t="s">
        <v>28</v>
      </c>
    </row>
    <row r="64" spans="1:5" ht="12.75">
      <c r="A64" s="35" t="s">
        <v>56</v>
      </c>
      <c r="E64" s="39" t="s">
        <v>2448</v>
      </c>
    </row>
    <row r="65" spans="1:5" ht="12.75">
      <c r="A65" s="35" t="s">
        <v>58</v>
      </c>
      <c r="E65" s="40" t="s">
        <v>5</v>
      </c>
    </row>
    <row r="66" spans="1:5" ht="153">
      <c r="A66" t="s">
        <v>59</v>
      </c>
      <c r="E66" s="39" t="s">
        <v>2449</v>
      </c>
    </row>
    <row r="67" spans="1:16" ht="12.75">
      <c r="A67" t="s">
        <v>50</v>
      </c>
      <c s="34" t="s">
        <v>117</v>
      </c>
      <c s="34" t="s">
        <v>2450</v>
      </c>
      <c s="35" t="s">
        <v>5</v>
      </c>
      <c s="6" t="s">
        <v>2451</v>
      </c>
      <c s="36" t="s">
        <v>2135</v>
      </c>
      <c s="37">
        <v>2</v>
      </c>
      <c s="36">
        <v>0</v>
      </c>
      <c s="36">
        <f>ROUND(G67*H67,6)</f>
      </c>
      <c r="L67" s="38">
        <v>0</v>
      </c>
      <c s="32">
        <f>ROUND(ROUND(L67,2)*ROUND(G67,3),2)</f>
      </c>
      <c s="36" t="s">
        <v>413</v>
      </c>
      <c>
        <f>(M67*21)/100</f>
      </c>
      <c t="s">
        <v>28</v>
      </c>
    </row>
    <row r="68" spans="1:5" ht="12.75">
      <c r="A68" s="35" t="s">
        <v>56</v>
      </c>
      <c r="E68" s="39" t="s">
        <v>2451</v>
      </c>
    </row>
    <row r="69" spans="1:5" ht="12.75">
      <c r="A69" s="35" t="s">
        <v>58</v>
      </c>
      <c r="E69" s="40" t="s">
        <v>5</v>
      </c>
    </row>
    <row r="70" spans="1:5" ht="76.5">
      <c r="A70" t="s">
        <v>59</v>
      </c>
      <c r="E70" s="39" t="s">
        <v>2452</v>
      </c>
    </row>
    <row r="71" spans="1:16" ht="12.75">
      <c r="A71" t="s">
        <v>50</v>
      </c>
      <c s="34" t="s">
        <v>121</v>
      </c>
      <c s="34" t="s">
        <v>2453</v>
      </c>
      <c s="35" t="s">
        <v>5</v>
      </c>
      <c s="6" t="s">
        <v>2454</v>
      </c>
      <c s="36" t="s">
        <v>65</v>
      </c>
      <c s="37">
        <v>15</v>
      </c>
      <c s="36">
        <v>0</v>
      </c>
      <c s="36">
        <f>ROUND(G71*H71,6)</f>
      </c>
      <c r="L71" s="38">
        <v>0</v>
      </c>
      <c s="32">
        <f>ROUND(ROUND(L71,2)*ROUND(G71,3),2)</f>
      </c>
      <c s="36" t="s">
        <v>55</v>
      </c>
      <c>
        <f>(M71*21)/100</f>
      </c>
      <c t="s">
        <v>28</v>
      </c>
    </row>
    <row r="72" spans="1:5" ht="12.75">
      <c r="A72" s="35" t="s">
        <v>56</v>
      </c>
      <c r="E72" s="39" t="s">
        <v>2454</v>
      </c>
    </row>
    <row r="73" spans="1:5" ht="12.75">
      <c r="A73" s="35" t="s">
        <v>58</v>
      </c>
      <c r="E73" s="40" t="s">
        <v>5</v>
      </c>
    </row>
    <row r="74" spans="1:5" ht="153">
      <c r="A74" t="s">
        <v>59</v>
      </c>
      <c r="E74" s="39" t="s">
        <v>2455</v>
      </c>
    </row>
    <row r="75" spans="1:16" ht="12.75">
      <c r="A75" t="s">
        <v>50</v>
      </c>
      <c s="34" t="s">
        <v>125</v>
      </c>
      <c s="34" t="s">
        <v>2456</v>
      </c>
      <c s="35" t="s">
        <v>5</v>
      </c>
      <c s="6" t="s">
        <v>2457</v>
      </c>
      <c s="36" t="s">
        <v>65</v>
      </c>
      <c s="37">
        <v>15</v>
      </c>
      <c s="36">
        <v>0</v>
      </c>
      <c s="36">
        <f>ROUND(G75*H75,6)</f>
      </c>
      <c r="L75" s="38">
        <v>0</v>
      </c>
      <c s="32">
        <f>ROUND(ROUND(L75,2)*ROUND(G75,3),2)</f>
      </c>
      <c s="36" t="s">
        <v>55</v>
      </c>
      <c>
        <f>(M75*21)/100</f>
      </c>
      <c t="s">
        <v>28</v>
      </c>
    </row>
    <row r="76" spans="1:5" ht="12.75">
      <c r="A76" s="35" t="s">
        <v>56</v>
      </c>
      <c r="E76" s="39" t="s">
        <v>2457</v>
      </c>
    </row>
    <row r="77" spans="1:5" ht="12.75">
      <c r="A77" s="35" t="s">
        <v>58</v>
      </c>
      <c r="E77" s="40" t="s">
        <v>5</v>
      </c>
    </row>
    <row r="78" spans="1:5" ht="102">
      <c r="A78" t="s">
        <v>59</v>
      </c>
      <c r="E78" s="39" t="s">
        <v>2458</v>
      </c>
    </row>
    <row r="79" spans="1:16" ht="12.75">
      <c r="A79" t="s">
        <v>50</v>
      </c>
      <c s="34" t="s">
        <v>129</v>
      </c>
      <c s="34" t="s">
        <v>2459</v>
      </c>
      <c s="35" t="s">
        <v>5</v>
      </c>
      <c s="6" t="s">
        <v>2460</v>
      </c>
      <c s="36" t="s">
        <v>412</v>
      </c>
      <c s="37">
        <v>4.134</v>
      </c>
      <c s="36">
        <v>0</v>
      </c>
      <c s="36">
        <f>ROUND(G79*H79,6)</f>
      </c>
      <c r="L79" s="38">
        <v>0</v>
      </c>
      <c s="32">
        <f>ROUND(ROUND(L79,2)*ROUND(G79,3),2)</f>
      </c>
      <c s="36" t="s">
        <v>55</v>
      </c>
      <c>
        <f>(M79*21)/100</f>
      </c>
      <c t="s">
        <v>28</v>
      </c>
    </row>
    <row r="80" spans="1:5" ht="12.75">
      <c r="A80" s="35" t="s">
        <v>56</v>
      </c>
      <c r="E80" s="39" t="s">
        <v>2460</v>
      </c>
    </row>
    <row r="81" spans="1:5" ht="12.75">
      <c r="A81" s="35" t="s">
        <v>58</v>
      </c>
      <c r="E81" s="40" t="s">
        <v>5</v>
      </c>
    </row>
    <row r="82" spans="1:5" ht="242.25">
      <c r="A82" t="s">
        <v>59</v>
      </c>
      <c r="E82" s="39" t="s">
        <v>2461</v>
      </c>
    </row>
    <row r="83" spans="1:13" ht="12.75">
      <c r="A83" t="s">
        <v>47</v>
      </c>
      <c r="C83" s="31" t="s">
        <v>2462</v>
      </c>
      <c r="E83" s="33" t="s">
        <v>2463</v>
      </c>
      <c r="J83" s="32">
        <f>0</f>
      </c>
      <c s="32">
        <f>0</f>
      </c>
      <c s="32">
        <f>0+L84+L88</f>
      </c>
      <c s="32">
        <f>0+M84+M88</f>
      </c>
    </row>
    <row r="84" spans="1:16" ht="25.5">
      <c r="A84" t="s">
        <v>50</v>
      </c>
      <c s="34" t="s">
        <v>133</v>
      </c>
      <c s="34" t="s">
        <v>2464</v>
      </c>
      <c s="35" t="s">
        <v>5</v>
      </c>
      <c s="6" t="s">
        <v>2465</v>
      </c>
      <c s="36" t="s">
        <v>2135</v>
      </c>
      <c s="37">
        <v>86</v>
      </c>
      <c s="36">
        <v>0</v>
      </c>
      <c s="36">
        <f>ROUND(G84*H84,6)</f>
      </c>
      <c r="L84" s="38">
        <v>0</v>
      </c>
      <c s="32">
        <f>ROUND(ROUND(L84,2)*ROUND(G84,3),2)</f>
      </c>
      <c s="36" t="s">
        <v>55</v>
      </c>
      <c>
        <f>(M84*21)/100</f>
      </c>
      <c t="s">
        <v>28</v>
      </c>
    </row>
    <row r="85" spans="1:5" ht="25.5">
      <c r="A85" s="35" t="s">
        <v>56</v>
      </c>
      <c r="E85" s="39" t="s">
        <v>2465</v>
      </c>
    </row>
    <row r="86" spans="1:5" ht="12.75">
      <c r="A86" s="35" t="s">
        <v>58</v>
      </c>
      <c r="E86" s="40" t="s">
        <v>5</v>
      </c>
    </row>
    <row r="87" spans="1:5" ht="204">
      <c r="A87" t="s">
        <v>59</v>
      </c>
      <c r="E87" s="39" t="s">
        <v>2466</v>
      </c>
    </row>
    <row r="88" spans="1:16" ht="12.75">
      <c r="A88" t="s">
        <v>50</v>
      </c>
      <c s="34" t="s">
        <v>139</v>
      </c>
      <c s="34" t="s">
        <v>2467</v>
      </c>
      <c s="35" t="s">
        <v>5</v>
      </c>
      <c s="6" t="s">
        <v>2468</v>
      </c>
      <c s="36" t="s">
        <v>412</v>
      </c>
      <c s="37">
        <v>1.761</v>
      </c>
      <c s="36">
        <v>0</v>
      </c>
      <c s="36">
        <f>ROUND(G88*H88,6)</f>
      </c>
      <c r="L88" s="38">
        <v>0</v>
      </c>
      <c s="32">
        <f>ROUND(ROUND(L88,2)*ROUND(G88,3),2)</f>
      </c>
      <c s="36" t="s">
        <v>55</v>
      </c>
      <c>
        <f>(M88*21)/100</f>
      </c>
      <c t="s">
        <v>28</v>
      </c>
    </row>
    <row r="89" spans="1:5" ht="12.75">
      <c r="A89" s="35" t="s">
        <v>56</v>
      </c>
      <c r="E89" s="39" t="s">
        <v>2468</v>
      </c>
    </row>
    <row r="90" spans="1:5" ht="12.75">
      <c r="A90" s="35" t="s">
        <v>58</v>
      </c>
      <c r="E90" s="40" t="s">
        <v>5</v>
      </c>
    </row>
    <row r="91" spans="1:5" ht="255">
      <c r="A91" t="s">
        <v>59</v>
      </c>
      <c r="E91" s="39" t="s">
        <v>2469</v>
      </c>
    </row>
    <row r="92" spans="1:13" ht="12.75">
      <c r="A92" t="s">
        <v>47</v>
      </c>
      <c r="C92" s="31" t="s">
        <v>2470</v>
      </c>
      <c r="E92" s="33" t="s">
        <v>2471</v>
      </c>
      <c r="J92" s="32">
        <f>0</f>
      </c>
      <c s="32">
        <f>0</f>
      </c>
      <c s="32">
        <f>0+L93+L97+L101</f>
      </c>
      <c s="32">
        <f>0+M93+M97+M101</f>
      </c>
    </row>
    <row r="93" spans="1:16" ht="38.25">
      <c r="A93" t="s">
        <v>50</v>
      </c>
      <c s="34" t="s">
        <v>143</v>
      </c>
      <c s="34" t="s">
        <v>410</v>
      </c>
      <c s="35" t="s">
        <v>2193</v>
      </c>
      <c s="6" t="s">
        <v>411</v>
      </c>
      <c s="36" t="s">
        <v>412</v>
      </c>
      <c s="37">
        <v>0.286</v>
      </c>
      <c s="36">
        <v>0</v>
      </c>
      <c s="36">
        <f>ROUND(G93*H93,6)</f>
      </c>
      <c r="L93" s="38">
        <v>0</v>
      </c>
      <c s="32">
        <f>ROUND(ROUND(L93,2)*ROUND(G93,3),2)</f>
      </c>
      <c s="36" t="s">
        <v>69</v>
      </c>
      <c>
        <f>(M93*21)/100</f>
      </c>
      <c t="s">
        <v>28</v>
      </c>
    </row>
    <row r="94" spans="1:5" ht="51">
      <c r="A94" s="35" t="s">
        <v>56</v>
      </c>
      <c r="E94" s="39" t="s">
        <v>414</v>
      </c>
    </row>
    <row r="95" spans="1:5" ht="25.5">
      <c r="A95" s="35" t="s">
        <v>58</v>
      </c>
      <c r="E95" s="40" t="s">
        <v>2472</v>
      </c>
    </row>
    <row r="96" spans="1:5" ht="229.5">
      <c r="A96" t="s">
        <v>59</v>
      </c>
      <c r="E96" s="39" t="s">
        <v>415</v>
      </c>
    </row>
    <row r="97" spans="1:16" ht="12.75">
      <c r="A97" t="s">
        <v>50</v>
      </c>
      <c s="34" t="s">
        <v>147</v>
      </c>
      <c s="34" t="s">
        <v>2473</v>
      </c>
      <c s="35" t="s">
        <v>5</v>
      </c>
      <c s="6" t="s">
        <v>2474</v>
      </c>
      <c s="36" t="s">
        <v>638</v>
      </c>
      <c s="37">
        <v>5</v>
      </c>
      <c s="36">
        <v>0</v>
      </c>
      <c s="36">
        <f>ROUND(G97*H97,6)</f>
      </c>
      <c r="L97" s="38">
        <v>0</v>
      </c>
      <c s="32">
        <f>ROUND(ROUND(L97,2)*ROUND(G97,3),2)</f>
      </c>
      <c s="36" t="s">
        <v>413</v>
      </c>
      <c>
        <f>(M97*21)/100</f>
      </c>
      <c t="s">
        <v>28</v>
      </c>
    </row>
    <row r="98" spans="1:5" ht="12.75">
      <c r="A98" s="35" t="s">
        <v>56</v>
      </c>
      <c r="E98" s="39" t="s">
        <v>2474</v>
      </c>
    </row>
    <row r="99" spans="1:5" ht="12.75">
      <c r="A99" s="35" t="s">
        <v>58</v>
      </c>
      <c r="E99" s="40" t="s">
        <v>5</v>
      </c>
    </row>
    <row r="100" spans="1:5" ht="12.75">
      <c r="A100" t="s">
        <v>59</v>
      </c>
      <c r="E100" s="39" t="s">
        <v>2474</v>
      </c>
    </row>
    <row r="101" spans="1:16" ht="25.5">
      <c r="A101" t="s">
        <v>50</v>
      </c>
      <c s="34" t="s">
        <v>151</v>
      </c>
      <c s="34" t="s">
        <v>417</v>
      </c>
      <c s="35" t="s">
        <v>5</v>
      </c>
      <c s="6" t="s">
        <v>418</v>
      </c>
      <c s="36" t="s">
        <v>412</v>
      </c>
      <c s="37">
        <v>0.286</v>
      </c>
      <c s="36">
        <v>0</v>
      </c>
      <c s="36">
        <f>ROUND(G101*H101,6)</f>
      </c>
      <c r="L101" s="38">
        <v>0</v>
      </c>
      <c s="32">
        <f>ROUND(ROUND(L101,2)*ROUND(G101,3),2)</f>
      </c>
      <c s="36" t="s">
        <v>413</v>
      </c>
      <c>
        <f>(M101*21)/100</f>
      </c>
      <c t="s">
        <v>28</v>
      </c>
    </row>
    <row r="102" spans="1:5" ht="25.5">
      <c r="A102" s="35" t="s">
        <v>56</v>
      </c>
      <c r="E102" s="39" t="s">
        <v>418</v>
      </c>
    </row>
    <row r="103" spans="1:5" ht="12.75">
      <c r="A103" s="35" t="s">
        <v>58</v>
      </c>
      <c r="E103" s="40" t="s">
        <v>5</v>
      </c>
    </row>
    <row r="104" spans="1:5" ht="204">
      <c r="A104" t="s">
        <v>59</v>
      </c>
      <c r="E104" s="39" t="s">
        <v>419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4.xml><?xml version="1.0" encoding="utf-8"?>
<worksheet xmlns="http://schemas.openxmlformats.org/spreadsheetml/2006/main" xmlns:r="http://schemas.openxmlformats.org/officeDocument/2006/relationships">
  <dimension ref="A1:T56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2062</v>
      </c>
      <c s="41">
        <f>Rekapitulace!C21</f>
      </c>
      <c s="20" t="s">
        <v>0</v>
      </c>
      <c t="s">
        <v>23</v>
      </c>
      <c t="s">
        <v>28</v>
      </c>
    </row>
    <row r="4" spans="1:16" ht="32" customHeight="1">
      <c r="A4" s="24" t="s">
        <v>20</v>
      </c>
      <c s="25" t="s">
        <v>29</v>
      </c>
      <c s="27" t="s">
        <v>2062</v>
      </c>
      <c r="E4" s="26" t="s">
        <v>2063</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COUNTIFS(L8:L566,"=0",A8:A566,"P")+COUNTIFS(L8:L566,"",A8:A566,"P")+SUM(Q8:Q566)</f>
      </c>
    </row>
    <row r="8" spans="1:13" ht="12.75">
      <c r="A8" t="s">
        <v>45</v>
      </c>
      <c r="C8" s="28" t="s">
        <v>2477</v>
      </c>
      <c r="E8" s="30" t="s">
        <v>2476</v>
      </c>
      <c r="J8" s="29">
        <f>0+J9+J34+J67+J92+J121+J138+J163+J212+J261+J282+J299+J316+J321+J350+J519+J532+J565</f>
      </c>
      <c s="29">
        <f>0+K9+K34+K67+K92+K121+K138+K163+K212+K261+K282+K299+K316+K321+K350+K519+K532+K565</f>
      </c>
      <c s="29">
        <f>0+L9+L34+L67+L92+L121+L138+L163+L212+L261+L282+L299+L316+L321+L350+L519+L532+L565</f>
      </c>
      <c s="29">
        <f>0+M9+M34+M67+M92+M121+M138+M163+M212+M261+M282+M299+M316+M321+M350+M519+M532+M565</f>
      </c>
    </row>
    <row r="9" spans="1:13" ht="12.75">
      <c r="A9" t="s">
        <v>47</v>
      </c>
      <c r="C9" s="31" t="s">
        <v>62</v>
      </c>
      <c r="E9" s="33" t="s">
        <v>2478</v>
      </c>
      <c r="J9" s="32">
        <f>0</f>
      </c>
      <c s="32">
        <f>0</f>
      </c>
      <c s="32">
        <f>0+L10+L14+L18+L22+L26+L30</f>
      </c>
      <c s="32">
        <f>0+M10+M14+M18+M22+M26+M30</f>
      </c>
    </row>
    <row r="10" spans="1:16" ht="12.75">
      <c r="A10" t="s">
        <v>50</v>
      </c>
      <c s="34" t="s">
        <v>62</v>
      </c>
      <c s="34" t="s">
        <v>2479</v>
      </c>
      <c s="35" t="s">
        <v>5</v>
      </c>
      <c s="6" t="s">
        <v>2480</v>
      </c>
      <c s="36" t="s">
        <v>65</v>
      </c>
      <c s="37">
        <v>4</v>
      </c>
      <c s="36">
        <v>0</v>
      </c>
      <c s="36">
        <f>ROUND(G10*H10,6)</f>
      </c>
      <c r="L10" s="38">
        <v>0</v>
      </c>
      <c s="32">
        <f>ROUND(ROUND(L10,2)*ROUND(G10,3),2)</f>
      </c>
      <c s="36" t="s">
        <v>55</v>
      </c>
      <c>
        <f>(M10*21)/100</f>
      </c>
      <c t="s">
        <v>28</v>
      </c>
    </row>
    <row r="11" spans="1:5" ht="12.75">
      <c r="A11" s="35" t="s">
        <v>56</v>
      </c>
      <c r="E11" s="39" t="s">
        <v>2480</v>
      </c>
    </row>
    <row r="12" spans="1:5" ht="51">
      <c r="A12" s="35" t="s">
        <v>58</v>
      </c>
      <c r="E12" s="42" t="s">
        <v>2361</v>
      </c>
    </row>
    <row r="13" spans="1:5" ht="191.25">
      <c r="A13" t="s">
        <v>59</v>
      </c>
      <c r="E13" s="39" t="s">
        <v>2481</v>
      </c>
    </row>
    <row r="14" spans="1:16" ht="12.75">
      <c r="A14" t="s">
        <v>50</v>
      </c>
      <c s="34" t="s">
        <v>28</v>
      </c>
      <c s="34" t="s">
        <v>2482</v>
      </c>
      <c s="35" t="s">
        <v>5</v>
      </c>
      <c s="6" t="s">
        <v>2483</v>
      </c>
      <c s="36" t="s">
        <v>65</v>
      </c>
      <c s="37">
        <v>4</v>
      </c>
      <c s="36">
        <v>0</v>
      </c>
      <c s="36">
        <f>ROUND(G14*H14,6)</f>
      </c>
      <c r="L14" s="38">
        <v>0</v>
      </c>
      <c s="32">
        <f>ROUND(ROUND(L14,2)*ROUND(G14,3),2)</f>
      </c>
      <c s="36" t="s">
        <v>55</v>
      </c>
      <c>
        <f>(M14*21)/100</f>
      </c>
      <c t="s">
        <v>28</v>
      </c>
    </row>
    <row r="15" spans="1:5" ht="12.75">
      <c r="A15" s="35" t="s">
        <v>56</v>
      </c>
      <c r="E15" s="39" t="s">
        <v>2483</v>
      </c>
    </row>
    <row r="16" spans="1:5" ht="51">
      <c r="A16" s="35" t="s">
        <v>58</v>
      </c>
      <c r="E16" s="42" t="s">
        <v>2361</v>
      </c>
    </row>
    <row r="17" spans="1:5" ht="204">
      <c r="A17" t="s">
        <v>59</v>
      </c>
      <c r="E17" s="39" t="s">
        <v>2484</v>
      </c>
    </row>
    <row r="18" spans="1:16" ht="12.75">
      <c r="A18" t="s">
        <v>50</v>
      </c>
      <c s="34" t="s">
        <v>26</v>
      </c>
      <c s="34" t="s">
        <v>2485</v>
      </c>
      <c s="35" t="s">
        <v>5</v>
      </c>
      <c s="6" t="s">
        <v>2486</v>
      </c>
      <c s="36" t="s">
        <v>65</v>
      </c>
      <c s="37">
        <v>1</v>
      </c>
      <c s="36">
        <v>0</v>
      </c>
      <c s="36">
        <f>ROUND(G18*H18,6)</f>
      </c>
      <c r="L18" s="38">
        <v>0</v>
      </c>
      <c s="32">
        <f>ROUND(ROUND(L18,2)*ROUND(G18,3),2)</f>
      </c>
      <c s="36" t="s">
        <v>55</v>
      </c>
      <c>
        <f>(M18*21)/100</f>
      </c>
      <c t="s">
        <v>28</v>
      </c>
    </row>
    <row r="19" spans="1:5" ht="12.75">
      <c r="A19" s="35" t="s">
        <v>56</v>
      </c>
      <c r="E19" s="39" t="s">
        <v>2486</v>
      </c>
    </row>
    <row r="20" spans="1:5" ht="51">
      <c r="A20" s="35" t="s">
        <v>58</v>
      </c>
      <c r="E20" s="42" t="s">
        <v>2141</v>
      </c>
    </row>
    <row r="21" spans="1:5" ht="204">
      <c r="A21" t="s">
        <v>59</v>
      </c>
      <c r="E21" s="39" t="s">
        <v>2487</v>
      </c>
    </row>
    <row r="22" spans="1:16" ht="25.5">
      <c r="A22" t="s">
        <v>50</v>
      </c>
      <c s="34" t="s">
        <v>74</v>
      </c>
      <c s="34" t="s">
        <v>2488</v>
      </c>
      <c s="35" t="s">
        <v>5</v>
      </c>
      <c s="6" t="s">
        <v>2489</v>
      </c>
      <c s="36" t="s">
        <v>251</v>
      </c>
      <c s="37">
        <v>2</v>
      </c>
      <c s="36">
        <v>0</v>
      </c>
      <c s="36">
        <f>ROUND(G22*H22,6)</f>
      </c>
      <c r="L22" s="38">
        <v>0</v>
      </c>
      <c s="32">
        <f>ROUND(ROUND(L22,2)*ROUND(G22,3),2)</f>
      </c>
      <c s="36" t="s">
        <v>69</v>
      </c>
      <c>
        <f>(M22*21)/100</f>
      </c>
      <c t="s">
        <v>28</v>
      </c>
    </row>
    <row r="23" spans="1:5" ht="25.5">
      <c r="A23" s="35" t="s">
        <v>56</v>
      </c>
      <c r="E23" s="39" t="s">
        <v>2489</v>
      </c>
    </row>
    <row r="24" spans="1:5" ht="51">
      <c r="A24" s="35" t="s">
        <v>58</v>
      </c>
      <c r="E24" s="42" t="s">
        <v>2136</v>
      </c>
    </row>
    <row r="25" spans="1:5" ht="153">
      <c r="A25" t="s">
        <v>59</v>
      </c>
      <c r="E25" s="39" t="s">
        <v>2490</v>
      </c>
    </row>
    <row r="26" spans="1:16" ht="25.5">
      <c r="A26" t="s">
        <v>50</v>
      </c>
      <c s="34" t="s">
        <v>78</v>
      </c>
      <c s="34" t="s">
        <v>2491</v>
      </c>
      <c s="35" t="s">
        <v>5</v>
      </c>
      <c s="6" t="s">
        <v>2492</v>
      </c>
      <c s="36" t="s">
        <v>2135</v>
      </c>
      <c s="37">
        <v>2</v>
      </c>
      <c s="36">
        <v>0</v>
      </c>
      <c s="36">
        <f>ROUND(G26*H26,6)</f>
      </c>
      <c r="L26" s="38">
        <v>0</v>
      </c>
      <c s="32">
        <f>ROUND(ROUND(L26,2)*ROUND(G26,3),2)</f>
      </c>
      <c s="36" t="s">
        <v>55</v>
      </c>
      <c>
        <f>(M26*21)/100</f>
      </c>
      <c t="s">
        <v>28</v>
      </c>
    </row>
    <row r="27" spans="1:5" ht="25.5">
      <c r="A27" s="35" t="s">
        <v>56</v>
      </c>
      <c r="E27" s="39" t="s">
        <v>2492</v>
      </c>
    </row>
    <row r="28" spans="1:5" ht="51">
      <c r="A28" s="35" t="s">
        <v>58</v>
      </c>
      <c r="E28" s="42" t="s">
        <v>2136</v>
      </c>
    </row>
    <row r="29" spans="1:5" ht="255">
      <c r="A29" t="s">
        <v>59</v>
      </c>
      <c r="E29" s="39" t="s">
        <v>2493</v>
      </c>
    </row>
    <row r="30" spans="1:16" ht="25.5">
      <c r="A30" t="s">
        <v>50</v>
      </c>
      <c s="34" t="s">
        <v>27</v>
      </c>
      <c s="34" t="s">
        <v>2494</v>
      </c>
      <c s="35" t="s">
        <v>5</v>
      </c>
      <c s="6" t="s">
        <v>2495</v>
      </c>
      <c s="36" t="s">
        <v>2135</v>
      </c>
      <c s="37">
        <v>3</v>
      </c>
      <c s="36">
        <v>0</v>
      </c>
      <c s="36">
        <f>ROUND(G30*H30,6)</f>
      </c>
      <c r="L30" s="38">
        <v>0</v>
      </c>
      <c s="32">
        <f>ROUND(ROUND(L30,2)*ROUND(G30,3),2)</f>
      </c>
      <c s="36" t="s">
        <v>69</v>
      </c>
      <c>
        <f>(M30*21)/100</f>
      </c>
      <c t="s">
        <v>28</v>
      </c>
    </row>
    <row r="31" spans="1:5" ht="25.5">
      <c r="A31" s="35" t="s">
        <v>56</v>
      </c>
      <c r="E31" s="39" t="s">
        <v>2495</v>
      </c>
    </row>
    <row r="32" spans="1:5" ht="51">
      <c r="A32" s="35" t="s">
        <v>58</v>
      </c>
      <c r="E32" s="42" t="s">
        <v>2323</v>
      </c>
    </row>
    <row r="33" spans="1:5" ht="153">
      <c r="A33" t="s">
        <v>59</v>
      </c>
      <c r="E33" s="39" t="s">
        <v>2496</v>
      </c>
    </row>
    <row r="34" spans="1:13" ht="12.75">
      <c r="A34" t="s">
        <v>47</v>
      </c>
      <c r="C34" s="31" t="s">
        <v>2497</v>
      </c>
      <c r="E34" s="33" t="s">
        <v>2498</v>
      </c>
      <c r="J34" s="32">
        <f>0</f>
      </c>
      <c s="32">
        <f>0</f>
      </c>
      <c s="32">
        <f>0+L35+L39+L43+L47+L51+L55+L59+L63</f>
      </c>
      <c s="32">
        <f>0+M35+M39+M43+M47+M51+M55+M59+M63</f>
      </c>
    </row>
    <row r="35" spans="1:16" ht="12.75">
      <c r="A35" t="s">
        <v>50</v>
      </c>
      <c s="34" t="s">
        <v>307</v>
      </c>
      <c s="34" t="s">
        <v>2499</v>
      </c>
      <c s="35" t="s">
        <v>5</v>
      </c>
      <c s="6" t="s">
        <v>2500</v>
      </c>
      <c s="36" t="s">
        <v>209</v>
      </c>
      <c s="37">
        <v>16</v>
      </c>
      <c s="36">
        <v>0</v>
      </c>
      <c s="36">
        <f>ROUND(G35*H35,6)</f>
      </c>
      <c r="L35" s="38">
        <v>0</v>
      </c>
      <c s="32">
        <f>ROUND(ROUND(L35,2)*ROUND(G35,3),2)</f>
      </c>
      <c s="36" t="s">
        <v>69</v>
      </c>
      <c>
        <f>(M35*21)/100</f>
      </c>
      <c t="s">
        <v>28</v>
      </c>
    </row>
    <row r="36" spans="1:5" ht="12.75">
      <c r="A36" s="35" t="s">
        <v>56</v>
      </c>
      <c r="E36" s="39" t="s">
        <v>2500</v>
      </c>
    </row>
    <row r="37" spans="1:5" ht="51">
      <c r="A37" s="35" t="s">
        <v>58</v>
      </c>
      <c r="E37" s="42" t="s">
        <v>2501</v>
      </c>
    </row>
    <row r="38" spans="1:5" ht="89.25">
      <c r="A38" t="s">
        <v>59</v>
      </c>
      <c r="E38" s="39" t="s">
        <v>2502</v>
      </c>
    </row>
    <row r="39" spans="1:16" ht="12.75">
      <c r="A39" t="s">
        <v>50</v>
      </c>
      <c s="34" t="s">
        <v>311</v>
      </c>
      <c s="34" t="s">
        <v>2503</v>
      </c>
      <c s="35" t="s">
        <v>5</v>
      </c>
      <c s="6" t="s">
        <v>2504</v>
      </c>
      <c s="36" t="s">
        <v>209</v>
      </c>
      <c s="37">
        <v>38</v>
      </c>
      <c s="36">
        <v>0</v>
      </c>
      <c s="36">
        <f>ROUND(G39*H39,6)</f>
      </c>
      <c r="L39" s="38">
        <v>0</v>
      </c>
      <c s="32">
        <f>ROUND(ROUND(L39,2)*ROUND(G39,3),2)</f>
      </c>
      <c s="36" t="s">
        <v>69</v>
      </c>
      <c>
        <f>(M39*21)/100</f>
      </c>
      <c t="s">
        <v>28</v>
      </c>
    </row>
    <row r="40" spans="1:5" ht="12.75">
      <c r="A40" s="35" t="s">
        <v>56</v>
      </c>
      <c r="E40" s="39" t="s">
        <v>2504</v>
      </c>
    </row>
    <row r="41" spans="1:5" ht="12.75">
      <c r="A41" s="35" t="s">
        <v>58</v>
      </c>
      <c r="E41" s="40" t="s">
        <v>5</v>
      </c>
    </row>
    <row r="42" spans="1:5" ht="89.25">
      <c r="A42" t="s">
        <v>59</v>
      </c>
      <c r="E42" s="39" t="s">
        <v>2505</v>
      </c>
    </row>
    <row r="43" spans="1:16" ht="12.75">
      <c r="A43" t="s">
        <v>50</v>
      </c>
      <c s="34" t="s">
        <v>315</v>
      </c>
      <c s="34" t="s">
        <v>2506</v>
      </c>
      <c s="35" t="s">
        <v>5</v>
      </c>
      <c s="6" t="s">
        <v>2507</v>
      </c>
      <c s="36" t="s">
        <v>209</v>
      </c>
      <c s="37">
        <v>191</v>
      </c>
      <c s="36">
        <v>0</v>
      </c>
      <c s="36">
        <f>ROUND(G43*H43,6)</f>
      </c>
      <c r="L43" s="38">
        <v>0</v>
      </c>
      <c s="32">
        <f>ROUND(ROUND(L43,2)*ROUND(G43,3),2)</f>
      </c>
      <c s="36" t="s">
        <v>69</v>
      </c>
      <c>
        <f>(M43*21)/100</f>
      </c>
      <c t="s">
        <v>28</v>
      </c>
    </row>
    <row r="44" spans="1:5" ht="12.75">
      <c r="A44" s="35" t="s">
        <v>56</v>
      </c>
      <c r="E44" s="39" t="s">
        <v>2507</v>
      </c>
    </row>
    <row r="45" spans="1:5" ht="12.75">
      <c r="A45" s="35" t="s">
        <v>58</v>
      </c>
      <c r="E45" s="40" t="s">
        <v>5</v>
      </c>
    </row>
    <row r="46" spans="1:5" ht="89.25">
      <c r="A46" t="s">
        <v>59</v>
      </c>
      <c r="E46" s="39" t="s">
        <v>2508</v>
      </c>
    </row>
    <row r="47" spans="1:16" ht="12.75">
      <c r="A47" t="s">
        <v>50</v>
      </c>
      <c s="34" t="s">
        <v>319</v>
      </c>
      <c s="34" t="s">
        <v>2509</v>
      </c>
      <c s="35" t="s">
        <v>5</v>
      </c>
      <c s="6" t="s">
        <v>2510</v>
      </c>
      <c s="36" t="s">
        <v>209</v>
      </c>
      <c s="37">
        <v>113</v>
      </c>
      <c s="36">
        <v>0</v>
      </c>
      <c s="36">
        <f>ROUND(G47*H47,6)</f>
      </c>
      <c r="L47" s="38">
        <v>0</v>
      </c>
      <c s="32">
        <f>ROUND(ROUND(L47,2)*ROUND(G47,3),2)</f>
      </c>
      <c s="36" t="s">
        <v>69</v>
      </c>
      <c>
        <f>(M47*21)/100</f>
      </c>
      <c t="s">
        <v>28</v>
      </c>
    </row>
    <row r="48" spans="1:5" ht="12.75">
      <c r="A48" s="35" t="s">
        <v>56</v>
      </c>
      <c r="E48" s="39" t="s">
        <v>2510</v>
      </c>
    </row>
    <row r="49" spans="1:5" ht="12.75">
      <c r="A49" s="35" t="s">
        <v>58</v>
      </c>
      <c r="E49" s="40" t="s">
        <v>5</v>
      </c>
    </row>
    <row r="50" spans="1:5" ht="89.25">
      <c r="A50" t="s">
        <v>59</v>
      </c>
      <c r="E50" s="39" t="s">
        <v>2511</v>
      </c>
    </row>
    <row r="51" spans="1:16" ht="12.75">
      <c r="A51" t="s">
        <v>50</v>
      </c>
      <c s="34" t="s">
        <v>323</v>
      </c>
      <c s="34" t="s">
        <v>2512</v>
      </c>
      <c s="35" t="s">
        <v>5</v>
      </c>
      <c s="6" t="s">
        <v>2513</v>
      </c>
      <c s="36" t="s">
        <v>209</v>
      </c>
      <c s="37">
        <v>96</v>
      </c>
      <c s="36">
        <v>0</v>
      </c>
      <c s="36">
        <f>ROUND(G51*H51,6)</f>
      </c>
      <c r="L51" s="38">
        <v>0</v>
      </c>
      <c s="32">
        <f>ROUND(ROUND(L51,2)*ROUND(G51,3),2)</f>
      </c>
      <c s="36" t="s">
        <v>69</v>
      </c>
      <c>
        <f>(M51*21)/100</f>
      </c>
      <c t="s">
        <v>28</v>
      </c>
    </row>
    <row r="52" spans="1:5" ht="12.75">
      <c r="A52" s="35" t="s">
        <v>56</v>
      </c>
      <c r="E52" s="39" t="s">
        <v>2513</v>
      </c>
    </row>
    <row r="53" spans="1:5" ht="51">
      <c r="A53" s="35" t="s">
        <v>58</v>
      </c>
      <c r="E53" s="42" t="s">
        <v>2514</v>
      </c>
    </row>
    <row r="54" spans="1:5" ht="89.25">
      <c r="A54" t="s">
        <v>59</v>
      </c>
      <c r="E54" s="39" t="s">
        <v>2515</v>
      </c>
    </row>
    <row r="55" spans="1:16" ht="12.75">
      <c r="A55" t="s">
        <v>50</v>
      </c>
      <c s="34" t="s">
        <v>327</v>
      </c>
      <c s="34" t="s">
        <v>2516</v>
      </c>
      <c s="35" t="s">
        <v>5</v>
      </c>
      <c s="6" t="s">
        <v>2517</v>
      </c>
      <c s="36" t="s">
        <v>209</v>
      </c>
      <c s="37">
        <v>68</v>
      </c>
      <c s="36">
        <v>0</v>
      </c>
      <c s="36">
        <f>ROUND(G55*H55,6)</f>
      </c>
      <c r="L55" s="38">
        <v>0</v>
      </c>
      <c s="32">
        <f>ROUND(ROUND(L55,2)*ROUND(G55,3),2)</f>
      </c>
      <c s="36" t="s">
        <v>69</v>
      </c>
      <c>
        <f>(M55*21)/100</f>
      </c>
      <c t="s">
        <v>28</v>
      </c>
    </row>
    <row r="56" spans="1:5" ht="12.75">
      <c r="A56" s="35" t="s">
        <v>56</v>
      </c>
      <c r="E56" s="39" t="s">
        <v>2517</v>
      </c>
    </row>
    <row r="57" spans="1:5" ht="51">
      <c r="A57" s="35" t="s">
        <v>58</v>
      </c>
      <c r="E57" s="42" t="s">
        <v>2518</v>
      </c>
    </row>
    <row r="58" spans="1:5" ht="89.25">
      <c r="A58" t="s">
        <v>59</v>
      </c>
      <c r="E58" s="39" t="s">
        <v>2519</v>
      </c>
    </row>
    <row r="59" spans="1:16" ht="12.75">
      <c r="A59" t="s">
        <v>50</v>
      </c>
      <c s="34" t="s">
        <v>331</v>
      </c>
      <c s="34" t="s">
        <v>2520</v>
      </c>
      <c s="35" t="s">
        <v>5</v>
      </c>
      <c s="6" t="s">
        <v>2521</v>
      </c>
      <c s="36" t="s">
        <v>209</v>
      </c>
      <c s="37">
        <v>58</v>
      </c>
      <c s="36">
        <v>0</v>
      </c>
      <c s="36">
        <f>ROUND(G59*H59,6)</f>
      </c>
      <c r="L59" s="38">
        <v>0</v>
      </c>
      <c s="32">
        <f>ROUND(ROUND(L59,2)*ROUND(G59,3),2)</f>
      </c>
      <c s="36" t="s">
        <v>69</v>
      </c>
      <c>
        <f>(M59*21)/100</f>
      </c>
      <c t="s">
        <v>28</v>
      </c>
    </row>
    <row r="60" spans="1:5" ht="12.75">
      <c r="A60" s="35" t="s">
        <v>56</v>
      </c>
      <c r="E60" s="39" t="s">
        <v>2521</v>
      </c>
    </row>
    <row r="61" spans="1:5" ht="51">
      <c r="A61" s="35" t="s">
        <v>58</v>
      </c>
      <c r="E61" s="42" t="s">
        <v>2522</v>
      </c>
    </row>
    <row r="62" spans="1:5" ht="89.25">
      <c r="A62" t="s">
        <v>59</v>
      </c>
      <c r="E62" s="39" t="s">
        <v>2523</v>
      </c>
    </row>
    <row r="63" spans="1:16" ht="12.75">
      <c r="A63" t="s">
        <v>50</v>
      </c>
      <c s="34" t="s">
        <v>335</v>
      </c>
      <c s="34" t="s">
        <v>2524</v>
      </c>
      <c s="35" t="s">
        <v>5</v>
      </c>
      <c s="6" t="s">
        <v>2525</v>
      </c>
      <c s="36" t="s">
        <v>209</v>
      </c>
      <c s="37">
        <v>12</v>
      </c>
      <c s="36">
        <v>0</v>
      </c>
      <c s="36">
        <f>ROUND(G63*H63,6)</f>
      </c>
      <c r="L63" s="38">
        <v>0</v>
      </c>
      <c s="32">
        <f>ROUND(ROUND(L63,2)*ROUND(G63,3),2)</f>
      </c>
      <c s="36" t="s">
        <v>69</v>
      </c>
      <c>
        <f>(M63*21)/100</f>
      </c>
      <c t="s">
        <v>28</v>
      </c>
    </row>
    <row r="64" spans="1:5" ht="12.75">
      <c r="A64" s="35" t="s">
        <v>56</v>
      </c>
      <c r="E64" s="39" t="s">
        <v>2525</v>
      </c>
    </row>
    <row r="65" spans="1:5" ht="51">
      <c r="A65" s="35" t="s">
        <v>58</v>
      </c>
      <c r="E65" s="42" t="s">
        <v>2526</v>
      </c>
    </row>
    <row r="66" spans="1:5" ht="102">
      <c r="A66" t="s">
        <v>59</v>
      </c>
      <c r="E66" s="39" t="s">
        <v>2527</v>
      </c>
    </row>
    <row r="67" spans="1:13" ht="12.75">
      <c r="A67" t="s">
        <v>47</v>
      </c>
      <c r="C67" s="31" t="s">
        <v>2528</v>
      </c>
      <c r="E67" s="33" t="s">
        <v>2529</v>
      </c>
      <c r="J67" s="32">
        <f>0</f>
      </c>
      <c s="32">
        <f>0</f>
      </c>
      <c s="32">
        <f>0+L68+L72+L76+L80+L84+L88</f>
      </c>
      <c s="32">
        <f>0+M68+M72+M76+M80+M84+M88</f>
      </c>
    </row>
    <row r="68" spans="1:16" ht="12.75">
      <c r="A68" t="s">
        <v>50</v>
      </c>
      <c s="34" t="s">
        <v>339</v>
      </c>
      <c s="34" t="s">
        <v>2530</v>
      </c>
      <c s="35" t="s">
        <v>5</v>
      </c>
      <c s="6" t="s">
        <v>2531</v>
      </c>
      <c s="36" t="s">
        <v>209</v>
      </c>
      <c s="37">
        <v>1729</v>
      </c>
      <c s="36">
        <v>0</v>
      </c>
      <c s="36">
        <f>ROUND(G68*H68,6)</f>
      </c>
      <c r="L68" s="38">
        <v>0</v>
      </c>
      <c s="32">
        <f>ROUND(ROUND(L68,2)*ROUND(G68,3),2)</f>
      </c>
      <c s="36" t="s">
        <v>69</v>
      </c>
      <c>
        <f>(M68*21)/100</f>
      </c>
      <c t="s">
        <v>28</v>
      </c>
    </row>
    <row r="69" spans="1:5" ht="12.75">
      <c r="A69" s="35" t="s">
        <v>56</v>
      </c>
      <c r="E69" s="39" t="s">
        <v>2531</v>
      </c>
    </row>
    <row r="70" spans="1:5" ht="12.75">
      <c r="A70" s="35" t="s">
        <v>58</v>
      </c>
      <c r="E70" s="40" t="s">
        <v>5</v>
      </c>
    </row>
    <row r="71" spans="1:5" ht="89.25">
      <c r="A71" t="s">
        <v>59</v>
      </c>
      <c r="E71" s="39" t="s">
        <v>2532</v>
      </c>
    </row>
    <row r="72" spans="1:16" ht="12.75">
      <c r="A72" t="s">
        <v>50</v>
      </c>
      <c s="34" t="s">
        <v>343</v>
      </c>
      <c s="34" t="s">
        <v>2533</v>
      </c>
      <c s="35" t="s">
        <v>5</v>
      </c>
      <c s="6" t="s">
        <v>2504</v>
      </c>
      <c s="36" t="s">
        <v>209</v>
      </c>
      <c s="37">
        <v>643</v>
      </c>
      <c s="36">
        <v>0</v>
      </c>
      <c s="36">
        <f>ROUND(G72*H72,6)</f>
      </c>
      <c r="L72" s="38">
        <v>0</v>
      </c>
      <c s="32">
        <f>ROUND(ROUND(L72,2)*ROUND(G72,3),2)</f>
      </c>
      <c s="36" t="s">
        <v>69</v>
      </c>
      <c>
        <f>(M72*21)/100</f>
      </c>
      <c t="s">
        <v>28</v>
      </c>
    </row>
    <row r="73" spans="1:5" ht="12.75">
      <c r="A73" s="35" t="s">
        <v>56</v>
      </c>
      <c r="E73" s="39" t="s">
        <v>2504</v>
      </c>
    </row>
    <row r="74" spans="1:5" ht="229.5">
      <c r="A74" s="35" t="s">
        <v>58</v>
      </c>
      <c r="E74" s="42" t="s">
        <v>2534</v>
      </c>
    </row>
    <row r="75" spans="1:5" ht="89.25">
      <c r="A75" t="s">
        <v>59</v>
      </c>
      <c r="E75" s="39" t="s">
        <v>2505</v>
      </c>
    </row>
    <row r="76" spans="1:16" ht="12.75">
      <c r="A76" t="s">
        <v>50</v>
      </c>
      <c s="34" t="s">
        <v>349</v>
      </c>
      <c s="34" t="s">
        <v>2535</v>
      </c>
      <c s="35" t="s">
        <v>5</v>
      </c>
      <c s="6" t="s">
        <v>2507</v>
      </c>
      <c s="36" t="s">
        <v>209</v>
      </c>
      <c s="37">
        <v>433</v>
      </c>
      <c s="36">
        <v>0</v>
      </c>
      <c s="36">
        <f>ROUND(G76*H76,6)</f>
      </c>
      <c r="L76" s="38">
        <v>0</v>
      </c>
      <c s="32">
        <f>ROUND(ROUND(L76,2)*ROUND(G76,3),2)</f>
      </c>
      <c s="36" t="s">
        <v>69</v>
      </c>
      <c>
        <f>(M76*21)/100</f>
      </c>
      <c t="s">
        <v>28</v>
      </c>
    </row>
    <row r="77" spans="1:5" ht="12.75">
      <c r="A77" s="35" t="s">
        <v>56</v>
      </c>
      <c r="E77" s="39" t="s">
        <v>2507</v>
      </c>
    </row>
    <row r="78" spans="1:5" ht="229.5">
      <c r="A78" s="35" t="s">
        <v>58</v>
      </c>
      <c r="E78" s="42" t="s">
        <v>2536</v>
      </c>
    </row>
    <row r="79" spans="1:5" ht="89.25">
      <c r="A79" t="s">
        <v>59</v>
      </c>
      <c r="E79" s="39" t="s">
        <v>2508</v>
      </c>
    </row>
    <row r="80" spans="1:16" ht="12.75">
      <c r="A80" t="s">
        <v>50</v>
      </c>
      <c s="34" t="s">
        <v>353</v>
      </c>
      <c s="34" t="s">
        <v>2537</v>
      </c>
      <c s="35" t="s">
        <v>5</v>
      </c>
      <c s="6" t="s">
        <v>2538</v>
      </c>
      <c s="36" t="s">
        <v>209</v>
      </c>
      <c s="37">
        <v>256</v>
      </c>
      <c s="36">
        <v>0</v>
      </c>
      <c s="36">
        <f>ROUND(G80*H80,6)</f>
      </c>
      <c r="L80" s="38">
        <v>0</v>
      </c>
      <c s="32">
        <f>ROUND(ROUND(L80,2)*ROUND(G80,3),2)</f>
      </c>
      <c s="36" t="s">
        <v>69</v>
      </c>
      <c>
        <f>(M80*21)/100</f>
      </c>
      <c t="s">
        <v>28</v>
      </c>
    </row>
    <row r="81" spans="1:5" ht="12.75">
      <c r="A81" s="35" t="s">
        <v>56</v>
      </c>
      <c r="E81" s="39" t="s">
        <v>2538</v>
      </c>
    </row>
    <row r="82" spans="1:5" ht="229.5">
      <c r="A82" s="35" t="s">
        <v>58</v>
      </c>
      <c r="E82" s="42" t="s">
        <v>2539</v>
      </c>
    </row>
    <row r="83" spans="1:5" ht="89.25">
      <c r="A83" t="s">
        <v>59</v>
      </c>
      <c r="E83" s="39" t="s">
        <v>2540</v>
      </c>
    </row>
    <row r="84" spans="1:16" ht="12.75">
      <c r="A84" t="s">
        <v>50</v>
      </c>
      <c s="34" t="s">
        <v>357</v>
      </c>
      <c s="34" t="s">
        <v>2541</v>
      </c>
      <c s="35" t="s">
        <v>5</v>
      </c>
      <c s="6" t="s">
        <v>2542</v>
      </c>
      <c s="36" t="s">
        <v>209</v>
      </c>
      <c s="37">
        <v>56</v>
      </c>
      <c s="36">
        <v>0</v>
      </c>
      <c s="36">
        <f>ROUND(G84*H84,6)</f>
      </c>
      <c r="L84" s="38">
        <v>0</v>
      </c>
      <c s="32">
        <f>ROUND(ROUND(L84,2)*ROUND(G84,3),2)</f>
      </c>
      <c s="36" t="s">
        <v>69</v>
      </c>
      <c>
        <f>(M84*21)/100</f>
      </c>
      <c t="s">
        <v>28</v>
      </c>
    </row>
    <row r="85" spans="1:5" ht="12.75">
      <c r="A85" s="35" t="s">
        <v>56</v>
      </c>
      <c r="E85" s="39" t="s">
        <v>2542</v>
      </c>
    </row>
    <row r="86" spans="1:5" ht="229.5">
      <c r="A86" s="35" t="s">
        <v>58</v>
      </c>
      <c r="E86" s="42" t="s">
        <v>2543</v>
      </c>
    </row>
    <row r="87" spans="1:5" ht="89.25">
      <c r="A87" t="s">
        <v>59</v>
      </c>
      <c r="E87" s="39" t="s">
        <v>2544</v>
      </c>
    </row>
    <row r="88" spans="1:16" ht="12.75">
      <c r="A88" t="s">
        <v>50</v>
      </c>
      <c s="34" t="s">
        <v>361</v>
      </c>
      <c s="34" t="s">
        <v>2545</v>
      </c>
      <c s="35" t="s">
        <v>5</v>
      </c>
      <c s="6" t="s">
        <v>2517</v>
      </c>
      <c s="36" t="s">
        <v>209</v>
      </c>
      <c s="37">
        <v>8</v>
      </c>
      <c s="36">
        <v>0</v>
      </c>
      <c s="36">
        <f>ROUND(G88*H88,6)</f>
      </c>
      <c r="L88" s="38">
        <v>0</v>
      </c>
      <c s="32">
        <f>ROUND(ROUND(L88,2)*ROUND(G88,3),2)</f>
      </c>
      <c s="36" t="s">
        <v>69</v>
      </c>
      <c>
        <f>(M88*21)/100</f>
      </c>
      <c t="s">
        <v>28</v>
      </c>
    </row>
    <row r="89" spans="1:5" ht="12.75">
      <c r="A89" s="35" t="s">
        <v>56</v>
      </c>
      <c r="E89" s="39" t="s">
        <v>2517</v>
      </c>
    </row>
    <row r="90" spans="1:5" ht="229.5">
      <c r="A90" s="35" t="s">
        <v>58</v>
      </c>
      <c r="E90" s="42" t="s">
        <v>2546</v>
      </c>
    </row>
    <row r="91" spans="1:5" ht="89.25">
      <c r="A91" t="s">
        <v>59</v>
      </c>
      <c r="E91" s="39" t="s">
        <v>2519</v>
      </c>
    </row>
    <row r="92" spans="1:13" ht="12.75">
      <c r="A92" t="s">
        <v>47</v>
      </c>
      <c r="C92" s="31" t="s">
        <v>2547</v>
      </c>
      <c r="E92" s="33" t="s">
        <v>2548</v>
      </c>
      <c r="J92" s="32">
        <f>0</f>
      </c>
      <c s="32">
        <f>0</f>
      </c>
      <c s="32">
        <f>0+L93+L97+L101+L105+L109+L113+L117</f>
      </c>
      <c s="32">
        <f>0+M93+M97+M101+M105+M109+M113+M117</f>
      </c>
    </row>
    <row r="93" spans="1:16" ht="12.75">
      <c r="A93" t="s">
        <v>50</v>
      </c>
      <c s="34" t="s">
        <v>365</v>
      </c>
      <c s="34" t="s">
        <v>2549</v>
      </c>
      <c s="35" t="s">
        <v>5</v>
      </c>
      <c s="6" t="s">
        <v>2550</v>
      </c>
      <c s="36" t="s">
        <v>251</v>
      </c>
      <c s="37">
        <v>25</v>
      </c>
      <c s="36">
        <v>0</v>
      </c>
      <c s="36">
        <f>ROUND(G93*H93,6)</f>
      </c>
      <c r="L93" s="38">
        <v>0</v>
      </c>
      <c s="32">
        <f>ROUND(ROUND(L93,2)*ROUND(G93,3),2)</f>
      </c>
      <c s="36" t="s">
        <v>69</v>
      </c>
      <c>
        <f>(M93*21)/100</f>
      </c>
      <c t="s">
        <v>28</v>
      </c>
    </row>
    <row r="94" spans="1:5" ht="12.75">
      <c r="A94" s="35" t="s">
        <v>56</v>
      </c>
      <c r="E94" s="39" t="s">
        <v>2550</v>
      </c>
    </row>
    <row r="95" spans="1:5" ht="51">
      <c r="A95" s="35" t="s">
        <v>58</v>
      </c>
      <c r="E95" s="42" t="s">
        <v>2551</v>
      </c>
    </row>
    <row r="96" spans="1:5" ht="89.25">
      <c r="A96" t="s">
        <v>59</v>
      </c>
      <c r="E96" s="39" t="s">
        <v>2552</v>
      </c>
    </row>
    <row r="97" spans="1:16" ht="12.75">
      <c r="A97" t="s">
        <v>50</v>
      </c>
      <c s="34" t="s">
        <v>369</v>
      </c>
      <c s="34" t="s">
        <v>2553</v>
      </c>
      <c s="35" t="s">
        <v>5</v>
      </c>
      <c s="6" t="s">
        <v>2554</v>
      </c>
      <c s="36" t="s">
        <v>251</v>
      </c>
      <c s="37">
        <v>2</v>
      </c>
      <c s="36">
        <v>0</v>
      </c>
      <c s="36">
        <f>ROUND(G97*H97,6)</f>
      </c>
      <c r="L97" s="38">
        <v>0</v>
      </c>
      <c s="32">
        <f>ROUND(ROUND(L97,2)*ROUND(G97,3),2)</f>
      </c>
      <c s="36" t="s">
        <v>69</v>
      </c>
      <c>
        <f>(M97*21)/100</f>
      </c>
      <c t="s">
        <v>28</v>
      </c>
    </row>
    <row r="98" spans="1:5" ht="12.75">
      <c r="A98" s="35" t="s">
        <v>56</v>
      </c>
      <c r="E98" s="39" t="s">
        <v>2554</v>
      </c>
    </row>
    <row r="99" spans="1:5" ht="51">
      <c r="A99" s="35" t="s">
        <v>58</v>
      </c>
      <c r="E99" s="42" t="s">
        <v>2555</v>
      </c>
    </row>
    <row r="100" spans="1:5" ht="89.25">
      <c r="A100" t="s">
        <v>59</v>
      </c>
      <c r="E100" s="39" t="s">
        <v>2556</v>
      </c>
    </row>
    <row r="101" spans="1:16" ht="12.75">
      <c r="A101" t="s">
        <v>50</v>
      </c>
      <c s="34" t="s">
        <v>373</v>
      </c>
      <c s="34" t="s">
        <v>2557</v>
      </c>
      <c s="35" t="s">
        <v>5</v>
      </c>
      <c s="6" t="s">
        <v>2558</v>
      </c>
      <c s="36" t="s">
        <v>251</v>
      </c>
      <c s="37">
        <v>15</v>
      </c>
      <c s="36">
        <v>0</v>
      </c>
      <c s="36">
        <f>ROUND(G101*H101,6)</f>
      </c>
      <c r="L101" s="38">
        <v>0</v>
      </c>
      <c s="32">
        <f>ROUND(ROUND(L101,2)*ROUND(G101,3),2)</f>
      </c>
      <c s="36" t="s">
        <v>69</v>
      </c>
      <c>
        <f>(M101*21)/100</f>
      </c>
      <c t="s">
        <v>28</v>
      </c>
    </row>
    <row r="102" spans="1:5" ht="12.75">
      <c r="A102" s="35" t="s">
        <v>56</v>
      </c>
      <c r="E102" s="39" t="s">
        <v>2558</v>
      </c>
    </row>
    <row r="103" spans="1:5" ht="51">
      <c r="A103" s="35" t="s">
        <v>58</v>
      </c>
      <c r="E103" s="42" t="s">
        <v>2559</v>
      </c>
    </row>
    <row r="104" spans="1:5" ht="89.25">
      <c r="A104" t="s">
        <v>59</v>
      </c>
      <c r="E104" s="39" t="s">
        <v>2560</v>
      </c>
    </row>
    <row r="105" spans="1:16" ht="12.75">
      <c r="A105" t="s">
        <v>50</v>
      </c>
      <c s="34" t="s">
        <v>377</v>
      </c>
      <c s="34" t="s">
        <v>2561</v>
      </c>
      <c s="35" t="s">
        <v>5</v>
      </c>
      <c s="6" t="s">
        <v>2562</v>
      </c>
      <c s="36" t="s">
        <v>251</v>
      </c>
      <c s="37">
        <v>9</v>
      </c>
      <c s="36">
        <v>0</v>
      </c>
      <c s="36">
        <f>ROUND(G105*H105,6)</f>
      </c>
      <c r="L105" s="38">
        <v>0</v>
      </c>
      <c s="32">
        <f>ROUND(ROUND(L105,2)*ROUND(G105,3),2)</f>
      </c>
      <c s="36" t="s">
        <v>69</v>
      </c>
      <c>
        <f>(M105*21)/100</f>
      </c>
      <c t="s">
        <v>28</v>
      </c>
    </row>
    <row r="106" spans="1:5" ht="12.75">
      <c r="A106" s="35" t="s">
        <v>56</v>
      </c>
      <c r="E106" s="39" t="s">
        <v>2562</v>
      </c>
    </row>
    <row r="107" spans="1:5" ht="51">
      <c r="A107" s="35" t="s">
        <v>58</v>
      </c>
      <c r="E107" s="42" t="s">
        <v>2563</v>
      </c>
    </row>
    <row r="108" spans="1:5" ht="89.25">
      <c r="A108" t="s">
        <v>59</v>
      </c>
      <c r="E108" s="39" t="s">
        <v>2564</v>
      </c>
    </row>
    <row r="109" spans="1:16" ht="12.75">
      <c r="A109" t="s">
        <v>50</v>
      </c>
      <c s="34" t="s">
        <v>381</v>
      </c>
      <c s="34" t="s">
        <v>2565</v>
      </c>
      <c s="35" t="s">
        <v>5</v>
      </c>
      <c s="6" t="s">
        <v>2566</v>
      </c>
      <c s="36" t="s">
        <v>251</v>
      </c>
      <c s="37">
        <v>14</v>
      </c>
      <c s="36">
        <v>0</v>
      </c>
      <c s="36">
        <f>ROUND(G109*H109,6)</f>
      </c>
      <c r="L109" s="38">
        <v>0</v>
      </c>
      <c s="32">
        <f>ROUND(ROUND(L109,2)*ROUND(G109,3),2)</f>
      </c>
      <c s="36" t="s">
        <v>69</v>
      </c>
      <c>
        <f>(M109*21)/100</f>
      </c>
      <c t="s">
        <v>28</v>
      </c>
    </row>
    <row r="110" spans="1:5" ht="12.75">
      <c r="A110" s="35" t="s">
        <v>56</v>
      </c>
      <c r="E110" s="39" t="s">
        <v>2566</v>
      </c>
    </row>
    <row r="111" spans="1:5" ht="51">
      <c r="A111" s="35" t="s">
        <v>58</v>
      </c>
      <c r="E111" s="42" t="s">
        <v>2567</v>
      </c>
    </row>
    <row r="112" spans="1:5" ht="89.25">
      <c r="A112" t="s">
        <v>59</v>
      </c>
      <c r="E112" s="39" t="s">
        <v>2568</v>
      </c>
    </row>
    <row r="113" spans="1:16" ht="12.75">
      <c r="A113" t="s">
        <v>50</v>
      </c>
      <c s="34" t="s">
        <v>385</v>
      </c>
      <c s="34" t="s">
        <v>2569</v>
      </c>
      <c s="35" t="s">
        <v>5</v>
      </c>
      <c s="6" t="s">
        <v>2570</v>
      </c>
      <c s="36" t="s">
        <v>251</v>
      </c>
      <c s="37">
        <v>2</v>
      </c>
      <c s="36">
        <v>0</v>
      </c>
      <c s="36">
        <f>ROUND(G113*H113,6)</f>
      </c>
      <c r="L113" s="38">
        <v>0</v>
      </c>
      <c s="32">
        <f>ROUND(ROUND(L113,2)*ROUND(G113,3),2)</f>
      </c>
      <c s="36" t="s">
        <v>69</v>
      </c>
      <c>
        <f>(M113*21)/100</f>
      </c>
      <c t="s">
        <v>28</v>
      </c>
    </row>
    <row r="114" spans="1:5" ht="12.75">
      <c r="A114" s="35" t="s">
        <v>56</v>
      </c>
      <c r="E114" s="39" t="s">
        <v>2570</v>
      </c>
    </row>
    <row r="115" spans="1:5" ht="51">
      <c r="A115" s="35" t="s">
        <v>58</v>
      </c>
      <c r="E115" s="42" t="s">
        <v>2555</v>
      </c>
    </row>
    <row r="116" spans="1:5" ht="89.25">
      <c r="A116" t="s">
        <v>59</v>
      </c>
      <c r="E116" s="39" t="s">
        <v>2571</v>
      </c>
    </row>
    <row r="117" spans="1:16" ht="12.75">
      <c r="A117" t="s">
        <v>50</v>
      </c>
      <c s="34" t="s">
        <v>616</v>
      </c>
      <c s="34" t="s">
        <v>2572</v>
      </c>
      <c s="35" t="s">
        <v>5</v>
      </c>
      <c s="6" t="s">
        <v>2573</v>
      </c>
      <c s="36" t="s">
        <v>251</v>
      </c>
      <c s="37">
        <v>2</v>
      </c>
      <c s="36">
        <v>0</v>
      </c>
      <c s="36">
        <f>ROUND(G117*H117,6)</f>
      </c>
      <c r="L117" s="38">
        <v>0</v>
      </c>
      <c s="32">
        <f>ROUND(ROUND(L117,2)*ROUND(G117,3),2)</f>
      </c>
      <c s="36" t="s">
        <v>69</v>
      </c>
      <c>
        <f>(M117*21)/100</f>
      </c>
      <c t="s">
        <v>28</v>
      </c>
    </row>
    <row r="118" spans="1:5" ht="12.75">
      <c r="A118" s="35" t="s">
        <v>56</v>
      </c>
      <c r="E118" s="39" t="s">
        <v>2573</v>
      </c>
    </row>
    <row r="119" spans="1:5" ht="51">
      <c r="A119" s="35" t="s">
        <v>58</v>
      </c>
      <c r="E119" s="42" t="s">
        <v>2555</v>
      </c>
    </row>
    <row r="120" spans="1:5" ht="102">
      <c r="A120" t="s">
        <v>59</v>
      </c>
      <c r="E120" s="39" t="s">
        <v>2574</v>
      </c>
    </row>
    <row r="121" spans="1:13" ht="12.75">
      <c r="A121" t="s">
        <v>47</v>
      </c>
      <c r="C121" s="31" t="s">
        <v>2575</v>
      </c>
      <c r="E121" s="33" t="s">
        <v>2576</v>
      </c>
      <c r="J121" s="32">
        <f>0</f>
      </c>
      <c s="32">
        <f>0</f>
      </c>
      <c s="32">
        <f>0+L122+L126+L130+L134</f>
      </c>
      <c s="32">
        <f>0+M122+M126+M130+M134</f>
      </c>
    </row>
    <row r="122" spans="1:16" ht="12.75">
      <c r="A122" t="s">
        <v>50</v>
      </c>
      <c s="34" t="s">
        <v>170</v>
      </c>
      <c s="34" t="s">
        <v>2577</v>
      </c>
      <c s="35" t="s">
        <v>5</v>
      </c>
      <c s="6" t="s">
        <v>2578</v>
      </c>
      <c s="36" t="s">
        <v>65</v>
      </c>
      <c s="37">
        <v>4</v>
      </c>
      <c s="36">
        <v>0</v>
      </c>
      <c s="36">
        <f>ROUND(G122*H122,6)</f>
      </c>
      <c r="L122" s="38">
        <v>0</v>
      </c>
      <c s="32">
        <f>ROUND(ROUND(L122,2)*ROUND(G122,3),2)</f>
      </c>
      <c s="36" t="s">
        <v>55</v>
      </c>
      <c>
        <f>(M122*21)/100</f>
      </c>
      <c t="s">
        <v>28</v>
      </c>
    </row>
    <row r="123" spans="1:5" ht="12.75">
      <c r="A123" s="35" t="s">
        <v>56</v>
      </c>
      <c r="E123" s="39" t="s">
        <v>2578</v>
      </c>
    </row>
    <row r="124" spans="1:5" ht="51">
      <c r="A124" s="35" t="s">
        <v>58</v>
      </c>
      <c r="E124" s="42" t="s">
        <v>2361</v>
      </c>
    </row>
    <row r="125" spans="1:5" ht="204">
      <c r="A125" t="s">
        <v>59</v>
      </c>
      <c r="E125" s="39" t="s">
        <v>2579</v>
      </c>
    </row>
    <row r="126" spans="1:16" ht="12.75">
      <c r="A126" t="s">
        <v>50</v>
      </c>
      <c s="34" t="s">
        <v>176</v>
      </c>
      <c s="34" t="s">
        <v>2580</v>
      </c>
      <c s="35" t="s">
        <v>5</v>
      </c>
      <c s="6" t="s">
        <v>2581</v>
      </c>
      <c s="36" t="s">
        <v>65</v>
      </c>
      <c s="37">
        <v>4</v>
      </c>
      <c s="36">
        <v>0</v>
      </c>
      <c s="36">
        <f>ROUND(G126*H126,6)</f>
      </c>
      <c r="L126" s="38">
        <v>0</v>
      </c>
      <c s="32">
        <f>ROUND(ROUND(L126,2)*ROUND(G126,3),2)</f>
      </c>
      <c s="36" t="s">
        <v>55</v>
      </c>
      <c>
        <f>(M126*21)/100</f>
      </c>
      <c t="s">
        <v>28</v>
      </c>
    </row>
    <row r="127" spans="1:5" ht="12.75">
      <c r="A127" s="35" t="s">
        <v>56</v>
      </c>
      <c r="E127" s="39" t="s">
        <v>2581</v>
      </c>
    </row>
    <row r="128" spans="1:5" ht="51">
      <c r="A128" s="35" t="s">
        <v>58</v>
      </c>
      <c r="E128" s="42" t="s">
        <v>2361</v>
      </c>
    </row>
    <row r="129" spans="1:5" ht="204">
      <c r="A129" t="s">
        <v>59</v>
      </c>
      <c r="E129" s="39" t="s">
        <v>2582</v>
      </c>
    </row>
    <row r="130" spans="1:16" ht="12.75">
      <c r="A130" t="s">
        <v>50</v>
      </c>
      <c s="34" t="s">
        <v>180</v>
      </c>
      <c s="34" t="s">
        <v>2583</v>
      </c>
      <c s="35" t="s">
        <v>5</v>
      </c>
      <c s="6" t="s">
        <v>2584</v>
      </c>
      <c s="36" t="s">
        <v>65</v>
      </c>
      <c s="37">
        <v>2</v>
      </c>
      <c s="36">
        <v>0</v>
      </c>
      <c s="36">
        <f>ROUND(G130*H130,6)</f>
      </c>
      <c r="L130" s="38">
        <v>0</v>
      </c>
      <c s="32">
        <f>ROUND(ROUND(L130,2)*ROUND(G130,3),2)</f>
      </c>
      <c s="36" t="s">
        <v>55</v>
      </c>
      <c>
        <f>(M130*21)/100</f>
      </c>
      <c t="s">
        <v>28</v>
      </c>
    </row>
    <row r="131" spans="1:5" ht="12.75">
      <c r="A131" s="35" t="s">
        <v>56</v>
      </c>
      <c r="E131" s="39" t="s">
        <v>2584</v>
      </c>
    </row>
    <row r="132" spans="1:5" ht="51">
      <c r="A132" s="35" t="s">
        <v>58</v>
      </c>
      <c r="E132" s="42" t="s">
        <v>2136</v>
      </c>
    </row>
    <row r="133" spans="1:5" ht="204">
      <c r="A133" t="s">
        <v>59</v>
      </c>
      <c r="E133" s="39" t="s">
        <v>2585</v>
      </c>
    </row>
    <row r="134" spans="1:16" ht="12.75">
      <c r="A134" t="s">
        <v>50</v>
      </c>
      <c s="34" t="s">
        <v>184</v>
      </c>
      <c s="34" t="s">
        <v>2586</v>
      </c>
      <c s="35" t="s">
        <v>5</v>
      </c>
      <c s="6" t="s">
        <v>2587</v>
      </c>
      <c s="36" t="s">
        <v>2135</v>
      </c>
      <c s="37">
        <v>4</v>
      </c>
      <c s="36">
        <v>0</v>
      </c>
      <c s="36">
        <f>ROUND(G134*H134,6)</f>
      </c>
      <c r="L134" s="38">
        <v>0</v>
      </c>
      <c s="32">
        <f>ROUND(ROUND(L134,2)*ROUND(G134,3),2)</f>
      </c>
      <c s="36" t="s">
        <v>55</v>
      </c>
      <c>
        <f>(M134*21)/100</f>
      </c>
      <c t="s">
        <v>28</v>
      </c>
    </row>
    <row r="135" spans="1:5" ht="12.75">
      <c r="A135" s="35" t="s">
        <v>56</v>
      </c>
      <c r="E135" s="39" t="s">
        <v>2587</v>
      </c>
    </row>
    <row r="136" spans="1:5" ht="51">
      <c r="A136" s="35" t="s">
        <v>58</v>
      </c>
      <c r="E136" s="42" t="s">
        <v>2361</v>
      </c>
    </row>
    <row r="137" spans="1:5" ht="165.75">
      <c r="A137" t="s">
        <v>59</v>
      </c>
      <c r="E137" s="39" t="s">
        <v>2588</v>
      </c>
    </row>
    <row r="138" spans="1:13" ht="12.75">
      <c r="A138" t="s">
        <v>47</v>
      </c>
      <c r="C138" s="31" t="s">
        <v>2589</v>
      </c>
      <c r="E138" s="33" t="s">
        <v>2590</v>
      </c>
      <c r="J138" s="32">
        <f>0</f>
      </c>
      <c s="32">
        <f>0</f>
      </c>
      <c s="32">
        <f>0+L139+L143+L147+L151+L155+L159</f>
      </c>
      <c s="32">
        <f>0+M139+M143+M147+M151+M155+M159</f>
      </c>
    </row>
    <row r="139" spans="1:16" ht="12.75">
      <c r="A139" t="s">
        <v>50</v>
      </c>
      <c s="34" t="s">
        <v>239</v>
      </c>
      <c s="34" t="s">
        <v>2591</v>
      </c>
      <c s="35" t="s">
        <v>5</v>
      </c>
      <c s="6" t="s">
        <v>2592</v>
      </c>
      <c s="36" t="s">
        <v>209</v>
      </c>
      <c s="37">
        <v>1729</v>
      </c>
      <c s="36">
        <v>0</v>
      </c>
      <c s="36">
        <f>ROUND(G139*H139,6)</f>
      </c>
      <c r="L139" s="38">
        <v>0</v>
      </c>
      <c s="32">
        <f>ROUND(ROUND(L139,2)*ROUND(G139,3),2)</f>
      </c>
      <c s="36" t="s">
        <v>55</v>
      </c>
      <c>
        <f>(M139*21)/100</f>
      </c>
      <c t="s">
        <v>28</v>
      </c>
    </row>
    <row r="140" spans="1:5" ht="12.75">
      <c r="A140" s="35" t="s">
        <v>56</v>
      </c>
      <c r="E140" s="39" t="s">
        <v>2592</v>
      </c>
    </row>
    <row r="141" spans="1:5" ht="12.75">
      <c r="A141" s="35" t="s">
        <v>58</v>
      </c>
      <c r="E141" s="40" t="s">
        <v>5</v>
      </c>
    </row>
    <row r="142" spans="1:5" ht="204">
      <c r="A142" t="s">
        <v>59</v>
      </c>
      <c r="E142" s="39" t="s">
        <v>2593</v>
      </c>
    </row>
    <row r="143" spans="1:16" ht="12.75">
      <c r="A143" t="s">
        <v>50</v>
      </c>
      <c s="34" t="s">
        <v>243</v>
      </c>
      <c s="34" t="s">
        <v>2594</v>
      </c>
      <c s="35" t="s">
        <v>5</v>
      </c>
      <c s="6" t="s">
        <v>2595</v>
      </c>
      <c s="36" t="s">
        <v>209</v>
      </c>
      <c s="37">
        <v>643</v>
      </c>
      <c s="36">
        <v>0</v>
      </c>
      <c s="36">
        <f>ROUND(G143*H143,6)</f>
      </c>
      <c r="L143" s="38">
        <v>0</v>
      </c>
      <c s="32">
        <f>ROUND(ROUND(L143,2)*ROUND(G143,3),2)</f>
      </c>
      <c s="36" t="s">
        <v>55</v>
      </c>
      <c>
        <f>(M143*21)/100</f>
      </c>
      <c t="s">
        <v>28</v>
      </c>
    </row>
    <row r="144" spans="1:5" ht="12.75">
      <c r="A144" s="35" t="s">
        <v>56</v>
      </c>
      <c r="E144" s="39" t="s">
        <v>2595</v>
      </c>
    </row>
    <row r="145" spans="1:5" ht="229.5">
      <c r="A145" s="35" t="s">
        <v>58</v>
      </c>
      <c r="E145" s="42" t="s">
        <v>2534</v>
      </c>
    </row>
    <row r="146" spans="1:5" ht="204">
      <c r="A146" t="s">
        <v>59</v>
      </c>
      <c r="E146" s="39" t="s">
        <v>2596</v>
      </c>
    </row>
    <row r="147" spans="1:16" ht="12.75">
      <c r="A147" t="s">
        <v>50</v>
      </c>
      <c s="34" t="s">
        <v>248</v>
      </c>
      <c s="34" t="s">
        <v>2597</v>
      </c>
      <c s="35" t="s">
        <v>5</v>
      </c>
      <c s="6" t="s">
        <v>2598</v>
      </c>
      <c s="36" t="s">
        <v>209</v>
      </c>
      <c s="37">
        <v>433</v>
      </c>
      <c s="36">
        <v>0</v>
      </c>
      <c s="36">
        <f>ROUND(G147*H147,6)</f>
      </c>
      <c r="L147" s="38">
        <v>0</v>
      </c>
      <c s="32">
        <f>ROUND(ROUND(L147,2)*ROUND(G147,3),2)</f>
      </c>
      <c s="36" t="s">
        <v>55</v>
      </c>
      <c>
        <f>(M147*21)/100</f>
      </c>
      <c t="s">
        <v>28</v>
      </c>
    </row>
    <row r="148" spans="1:5" ht="12.75">
      <c r="A148" s="35" t="s">
        <v>56</v>
      </c>
      <c r="E148" s="39" t="s">
        <v>2598</v>
      </c>
    </row>
    <row r="149" spans="1:5" ht="229.5">
      <c r="A149" s="35" t="s">
        <v>58</v>
      </c>
      <c r="E149" s="42" t="s">
        <v>2536</v>
      </c>
    </row>
    <row r="150" spans="1:5" ht="204">
      <c r="A150" t="s">
        <v>59</v>
      </c>
      <c r="E150" s="39" t="s">
        <v>2599</v>
      </c>
    </row>
    <row r="151" spans="1:16" ht="12.75">
      <c r="A151" t="s">
        <v>50</v>
      </c>
      <c s="34" t="s">
        <v>253</v>
      </c>
      <c s="34" t="s">
        <v>2600</v>
      </c>
      <c s="35" t="s">
        <v>5</v>
      </c>
      <c s="6" t="s">
        <v>2601</v>
      </c>
      <c s="36" t="s">
        <v>209</v>
      </c>
      <c s="37">
        <v>256</v>
      </c>
      <c s="36">
        <v>0</v>
      </c>
      <c s="36">
        <f>ROUND(G151*H151,6)</f>
      </c>
      <c r="L151" s="38">
        <v>0</v>
      </c>
      <c s="32">
        <f>ROUND(ROUND(L151,2)*ROUND(G151,3),2)</f>
      </c>
      <c s="36" t="s">
        <v>55</v>
      </c>
      <c>
        <f>(M151*21)/100</f>
      </c>
      <c t="s">
        <v>28</v>
      </c>
    </row>
    <row r="152" spans="1:5" ht="12.75">
      <c r="A152" s="35" t="s">
        <v>56</v>
      </c>
      <c r="E152" s="39" t="s">
        <v>2601</v>
      </c>
    </row>
    <row r="153" spans="1:5" ht="229.5">
      <c r="A153" s="35" t="s">
        <v>58</v>
      </c>
      <c r="E153" s="42" t="s">
        <v>2539</v>
      </c>
    </row>
    <row r="154" spans="1:5" ht="204">
      <c r="A154" t="s">
        <v>59</v>
      </c>
      <c r="E154" s="39" t="s">
        <v>2602</v>
      </c>
    </row>
    <row r="155" spans="1:16" ht="12.75">
      <c r="A155" t="s">
        <v>50</v>
      </c>
      <c s="34" t="s">
        <v>257</v>
      </c>
      <c s="34" t="s">
        <v>2603</v>
      </c>
      <c s="35" t="s">
        <v>5</v>
      </c>
      <c s="6" t="s">
        <v>2604</v>
      </c>
      <c s="36" t="s">
        <v>209</v>
      </c>
      <c s="37">
        <v>56</v>
      </c>
      <c s="36">
        <v>0</v>
      </c>
      <c s="36">
        <f>ROUND(G155*H155,6)</f>
      </c>
      <c r="L155" s="38">
        <v>0</v>
      </c>
      <c s="32">
        <f>ROUND(ROUND(L155,2)*ROUND(G155,3),2)</f>
      </c>
      <c s="36" t="s">
        <v>55</v>
      </c>
      <c>
        <f>(M155*21)/100</f>
      </c>
      <c t="s">
        <v>28</v>
      </c>
    </row>
    <row r="156" spans="1:5" ht="12.75">
      <c r="A156" s="35" t="s">
        <v>56</v>
      </c>
      <c r="E156" s="39" t="s">
        <v>2604</v>
      </c>
    </row>
    <row r="157" spans="1:5" ht="229.5">
      <c r="A157" s="35" t="s">
        <v>58</v>
      </c>
      <c r="E157" s="42" t="s">
        <v>2543</v>
      </c>
    </row>
    <row r="158" spans="1:5" ht="204">
      <c r="A158" t="s">
        <v>59</v>
      </c>
      <c r="E158" s="39" t="s">
        <v>2605</v>
      </c>
    </row>
    <row r="159" spans="1:16" ht="12.75">
      <c r="A159" t="s">
        <v>50</v>
      </c>
      <c s="34" t="s">
        <v>261</v>
      </c>
      <c s="34" t="s">
        <v>2606</v>
      </c>
      <c s="35" t="s">
        <v>5</v>
      </c>
      <c s="6" t="s">
        <v>2607</v>
      </c>
      <c s="36" t="s">
        <v>209</v>
      </c>
      <c s="37">
        <v>8</v>
      </c>
      <c s="36">
        <v>0</v>
      </c>
      <c s="36">
        <f>ROUND(G159*H159,6)</f>
      </c>
      <c r="L159" s="38">
        <v>0</v>
      </c>
      <c s="32">
        <f>ROUND(ROUND(L159,2)*ROUND(G159,3),2)</f>
      </c>
      <c s="36" t="s">
        <v>55</v>
      </c>
      <c>
        <f>(M159*21)/100</f>
      </c>
      <c t="s">
        <v>28</v>
      </c>
    </row>
    <row r="160" spans="1:5" ht="12.75">
      <c r="A160" s="35" t="s">
        <v>56</v>
      </c>
      <c r="E160" s="39" t="s">
        <v>2607</v>
      </c>
    </row>
    <row r="161" spans="1:5" ht="229.5">
      <c r="A161" s="35" t="s">
        <v>58</v>
      </c>
      <c r="E161" s="42" t="s">
        <v>2546</v>
      </c>
    </row>
    <row r="162" spans="1:5" ht="204">
      <c r="A162" t="s">
        <v>59</v>
      </c>
      <c r="E162" s="39" t="s">
        <v>2608</v>
      </c>
    </row>
    <row r="163" spans="1:13" ht="12.75">
      <c r="A163" t="s">
        <v>47</v>
      </c>
      <c r="C163" s="31" t="s">
        <v>2609</v>
      </c>
      <c r="E163" s="33" t="s">
        <v>2610</v>
      </c>
      <c r="J163" s="32">
        <f>0</f>
      </c>
      <c s="32">
        <f>0</f>
      </c>
      <c s="32">
        <f>0+L164+L168+L172+L176+L180+L184+L188+L192+L196+L200+L204+L208</f>
      </c>
      <c s="32">
        <f>0+M164+M168+M172+M176+M180+M184+M188+M192+M196+M200+M204+M208</f>
      </c>
    </row>
    <row r="164" spans="1:16" ht="12.75">
      <c r="A164" t="s">
        <v>50</v>
      </c>
      <c s="34" t="s">
        <v>262</v>
      </c>
      <c s="34" t="s">
        <v>2611</v>
      </c>
      <c s="35" t="s">
        <v>5</v>
      </c>
      <c s="6" t="s">
        <v>2612</v>
      </c>
      <c s="36" t="s">
        <v>209</v>
      </c>
      <c s="37">
        <v>16</v>
      </c>
      <c s="36">
        <v>0</v>
      </c>
      <c s="36">
        <f>ROUND(G164*H164,6)</f>
      </c>
      <c r="L164" s="38">
        <v>0</v>
      </c>
      <c s="32">
        <f>ROUND(ROUND(L164,2)*ROUND(G164,3),2)</f>
      </c>
      <c s="36" t="s">
        <v>55</v>
      </c>
      <c>
        <f>(M164*21)/100</f>
      </c>
      <c t="s">
        <v>28</v>
      </c>
    </row>
    <row r="165" spans="1:5" ht="12.75">
      <c r="A165" s="35" t="s">
        <v>56</v>
      </c>
      <c r="E165" s="39" t="s">
        <v>2612</v>
      </c>
    </row>
    <row r="166" spans="1:5" ht="51">
      <c r="A166" s="35" t="s">
        <v>58</v>
      </c>
      <c r="E166" s="42" t="s">
        <v>2501</v>
      </c>
    </row>
    <row r="167" spans="1:5" ht="204">
      <c r="A167" t="s">
        <v>59</v>
      </c>
      <c r="E167" s="39" t="s">
        <v>2613</v>
      </c>
    </row>
    <row r="168" spans="1:16" ht="12.75">
      <c r="A168" t="s">
        <v>50</v>
      </c>
      <c s="34" t="s">
        <v>263</v>
      </c>
      <c s="34" t="s">
        <v>2614</v>
      </c>
      <c s="35" t="s">
        <v>5</v>
      </c>
      <c s="6" t="s">
        <v>2615</v>
      </c>
      <c s="36" t="s">
        <v>209</v>
      </c>
      <c s="37">
        <v>38</v>
      </c>
      <c s="36">
        <v>0</v>
      </c>
      <c s="36">
        <f>ROUND(G168*H168,6)</f>
      </c>
      <c r="L168" s="38">
        <v>0</v>
      </c>
      <c s="32">
        <f>ROUND(ROUND(L168,2)*ROUND(G168,3),2)</f>
      </c>
      <c s="36" t="s">
        <v>55</v>
      </c>
      <c>
        <f>(M168*21)/100</f>
      </c>
      <c t="s">
        <v>28</v>
      </c>
    </row>
    <row r="169" spans="1:5" ht="12.75">
      <c r="A169" s="35" t="s">
        <v>56</v>
      </c>
      <c r="E169" s="39" t="s">
        <v>2615</v>
      </c>
    </row>
    <row r="170" spans="1:5" ht="51">
      <c r="A170" s="35" t="s">
        <v>58</v>
      </c>
      <c r="E170" s="42" t="s">
        <v>2616</v>
      </c>
    </row>
    <row r="171" spans="1:5" ht="204">
      <c r="A171" t="s">
        <v>59</v>
      </c>
      <c r="E171" s="39" t="s">
        <v>2617</v>
      </c>
    </row>
    <row r="172" spans="1:16" ht="12.75">
      <c r="A172" t="s">
        <v>50</v>
      </c>
      <c s="34" t="s">
        <v>267</v>
      </c>
      <c s="34" t="s">
        <v>2618</v>
      </c>
      <c s="35" t="s">
        <v>5</v>
      </c>
      <c s="6" t="s">
        <v>2619</v>
      </c>
      <c s="36" t="s">
        <v>209</v>
      </c>
      <c s="37">
        <v>191</v>
      </c>
      <c s="36">
        <v>0</v>
      </c>
      <c s="36">
        <f>ROUND(G172*H172,6)</f>
      </c>
      <c r="L172" s="38">
        <v>0</v>
      </c>
      <c s="32">
        <f>ROUND(ROUND(L172,2)*ROUND(G172,3),2)</f>
      </c>
      <c s="36" t="s">
        <v>55</v>
      </c>
      <c>
        <f>(M172*21)/100</f>
      </c>
      <c t="s">
        <v>28</v>
      </c>
    </row>
    <row r="173" spans="1:5" ht="12.75">
      <c r="A173" s="35" t="s">
        <v>56</v>
      </c>
      <c r="E173" s="39" t="s">
        <v>2619</v>
      </c>
    </row>
    <row r="174" spans="1:5" ht="51">
      <c r="A174" s="35" t="s">
        <v>58</v>
      </c>
      <c r="E174" s="42" t="s">
        <v>2620</v>
      </c>
    </row>
    <row r="175" spans="1:5" ht="204">
      <c r="A175" t="s">
        <v>59</v>
      </c>
      <c r="E175" s="39" t="s">
        <v>2621</v>
      </c>
    </row>
    <row r="176" spans="1:16" ht="12.75">
      <c r="A176" t="s">
        <v>50</v>
      </c>
      <c s="34" t="s">
        <v>271</v>
      </c>
      <c s="34" t="s">
        <v>2622</v>
      </c>
      <c s="35" t="s">
        <v>5</v>
      </c>
      <c s="6" t="s">
        <v>2623</v>
      </c>
      <c s="36" t="s">
        <v>209</v>
      </c>
      <c s="37">
        <v>113</v>
      </c>
      <c s="36">
        <v>0</v>
      </c>
      <c s="36">
        <f>ROUND(G176*H176,6)</f>
      </c>
      <c r="L176" s="38">
        <v>0</v>
      </c>
      <c s="32">
        <f>ROUND(ROUND(L176,2)*ROUND(G176,3),2)</f>
      </c>
      <c s="36" t="s">
        <v>55</v>
      </c>
      <c>
        <f>(M176*21)/100</f>
      </c>
      <c t="s">
        <v>28</v>
      </c>
    </row>
    <row r="177" spans="1:5" ht="12.75">
      <c r="A177" s="35" t="s">
        <v>56</v>
      </c>
      <c r="E177" s="39" t="s">
        <v>2623</v>
      </c>
    </row>
    <row r="178" spans="1:5" ht="51">
      <c r="A178" s="35" t="s">
        <v>58</v>
      </c>
      <c r="E178" s="42" t="s">
        <v>2624</v>
      </c>
    </row>
    <row r="179" spans="1:5" ht="204">
      <c r="A179" t="s">
        <v>59</v>
      </c>
      <c r="E179" s="39" t="s">
        <v>2625</v>
      </c>
    </row>
    <row r="180" spans="1:16" ht="12.75">
      <c r="A180" t="s">
        <v>50</v>
      </c>
      <c s="34" t="s">
        <v>275</v>
      </c>
      <c s="34" t="s">
        <v>2626</v>
      </c>
      <c s="35" t="s">
        <v>5</v>
      </c>
      <c s="6" t="s">
        <v>2627</v>
      </c>
      <c s="36" t="s">
        <v>209</v>
      </c>
      <c s="37">
        <v>96</v>
      </c>
      <c s="36">
        <v>0</v>
      </c>
      <c s="36">
        <f>ROUND(G180*H180,6)</f>
      </c>
      <c r="L180" s="38">
        <v>0</v>
      </c>
      <c s="32">
        <f>ROUND(ROUND(L180,2)*ROUND(G180,3),2)</f>
      </c>
      <c s="36" t="s">
        <v>55</v>
      </c>
      <c>
        <f>(M180*21)/100</f>
      </c>
      <c t="s">
        <v>28</v>
      </c>
    </row>
    <row r="181" spans="1:5" ht="12.75">
      <c r="A181" s="35" t="s">
        <v>56</v>
      </c>
      <c r="E181" s="39" t="s">
        <v>2627</v>
      </c>
    </row>
    <row r="182" spans="1:5" ht="51">
      <c r="A182" s="35" t="s">
        <v>58</v>
      </c>
      <c r="E182" s="42" t="s">
        <v>2514</v>
      </c>
    </row>
    <row r="183" spans="1:5" ht="204">
      <c r="A183" t="s">
        <v>59</v>
      </c>
      <c r="E183" s="39" t="s">
        <v>2628</v>
      </c>
    </row>
    <row r="184" spans="1:16" ht="12.75">
      <c r="A184" t="s">
        <v>50</v>
      </c>
      <c s="34" t="s">
        <v>279</v>
      </c>
      <c s="34" t="s">
        <v>2629</v>
      </c>
      <c s="35" t="s">
        <v>5</v>
      </c>
      <c s="6" t="s">
        <v>2630</v>
      </c>
      <c s="36" t="s">
        <v>209</v>
      </c>
      <c s="37">
        <v>68</v>
      </c>
      <c s="36">
        <v>0</v>
      </c>
      <c s="36">
        <f>ROUND(G184*H184,6)</f>
      </c>
      <c r="L184" s="38">
        <v>0</v>
      </c>
      <c s="32">
        <f>ROUND(ROUND(L184,2)*ROUND(G184,3),2)</f>
      </c>
      <c s="36" t="s">
        <v>55</v>
      </c>
      <c>
        <f>(M184*21)/100</f>
      </c>
      <c t="s">
        <v>28</v>
      </c>
    </row>
    <row r="185" spans="1:5" ht="12.75">
      <c r="A185" s="35" t="s">
        <v>56</v>
      </c>
      <c r="E185" s="39" t="s">
        <v>2630</v>
      </c>
    </row>
    <row r="186" spans="1:5" ht="51">
      <c r="A186" s="35" t="s">
        <v>58</v>
      </c>
      <c r="E186" s="42" t="s">
        <v>2518</v>
      </c>
    </row>
    <row r="187" spans="1:5" ht="204">
      <c r="A187" t="s">
        <v>59</v>
      </c>
      <c r="E187" s="39" t="s">
        <v>2631</v>
      </c>
    </row>
    <row r="188" spans="1:16" ht="12.75">
      <c r="A188" t="s">
        <v>50</v>
      </c>
      <c s="34" t="s">
        <v>283</v>
      </c>
      <c s="34" t="s">
        <v>2632</v>
      </c>
      <c s="35" t="s">
        <v>5</v>
      </c>
      <c s="6" t="s">
        <v>2633</v>
      </c>
      <c s="36" t="s">
        <v>209</v>
      </c>
      <c s="37">
        <v>58</v>
      </c>
      <c s="36">
        <v>0</v>
      </c>
      <c s="36">
        <f>ROUND(G188*H188,6)</f>
      </c>
      <c r="L188" s="38">
        <v>0</v>
      </c>
      <c s="32">
        <f>ROUND(ROUND(L188,2)*ROUND(G188,3),2)</f>
      </c>
      <c s="36" t="s">
        <v>69</v>
      </c>
      <c>
        <f>(M188*21)/100</f>
      </c>
      <c t="s">
        <v>28</v>
      </c>
    </row>
    <row r="189" spans="1:5" ht="12.75">
      <c r="A189" s="35" t="s">
        <v>56</v>
      </c>
      <c r="E189" s="39" t="s">
        <v>2633</v>
      </c>
    </row>
    <row r="190" spans="1:5" ht="51">
      <c r="A190" s="35" t="s">
        <v>58</v>
      </c>
      <c r="E190" s="42" t="s">
        <v>2522</v>
      </c>
    </row>
    <row r="191" spans="1:5" ht="102">
      <c r="A191" t="s">
        <v>59</v>
      </c>
      <c r="E191" s="39" t="s">
        <v>2634</v>
      </c>
    </row>
    <row r="192" spans="1:16" ht="12.75">
      <c r="A192" t="s">
        <v>50</v>
      </c>
      <c s="34" t="s">
        <v>287</v>
      </c>
      <c s="34" t="s">
        <v>2635</v>
      </c>
      <c s="35" t="s">
        <v>5</v>
      </c>
      <c s="6" t="s">
        <v>2636</v>
      </c>
      <c s="36" t="s">
        <v>209</v>
      </c>
      <c s="37">
        <v>12</v>
      </c>
      <c s="36">
        <v>0</v>
      </c>
      <c s="36">
        <f>ROUND(G192*H192,6)</f>
      </c>
      <c r="L192" s="38">
        <v>0</v>
      </c>
      <c s="32">
        <f>ROUND(ROUND(L192,2)*ROUND(G192,3),2)</f>
      </c>
      <c s="36" t="s">
        <v>69</v>
      </c>
      <c>
        <f>(M192*21)/100</f>
      </c>
      <c t="s">
        <v>28</v>
      </c>
    </row>
    <row r="193" spans="1:5" ht="12.75">
      <c r="A193" s="35" t="s">
        <v>56</v>
      </c>
      <c r="E193" s="39" t="s">
        <v>2636</v>
      </c>
    </row>
    <row r="194" spans="1:5" ht="51">
      <c r="A194" s="35" t="s">
        <v>58</v>
      </c>
      <c r="E194" s="42" t="s">
        <v>2526</v>
      </c>
    </row>
    <row r="195" spans="1:5" ht="114.75">
      <c r="A195" t="s">
        <v>59</v>
      </c>
      <c r="E195" s="39" t="s">
        <v>2637</v>
      </c>
    </row>
    <row r="196" spans="1:16" ht="12.75">
      <c r="A196" t="s">
        <v>50</v>
      </c>
      <c s="34" t="s">
        <v>291</v>
      </c>
      <c s="34" t="s">
        <v>2638</v>
      </c>
      <c s="35" t="s">
        <v>5</v>
      </c>
      <c s="6" t="s">
        <v>2639</v>
      </c>
      <c s="36" t="s">
        <v>209</v>
      </c>
      <c s="37">
        <v>3551</v>
      </c>
      <c s="36">
        <v>0</v>
      </c>
      <c s="36">
        <f>ROUND(G196*H196,6)</f>
      </c>
      <c r="L196" s="38">
        <v>0</v>
      </c>
      <c s="32">
        <f>ROUND(ROUND(L196,2)*ROUND(G196,3),2)</f>
      </c>
      <c s="36" t="s">
        <v>55</v>
      </c>
      <c>
        <f>(M196*21)/100</f>
      </c>
      <c t="s">
        <v>28</v>
      </c>
    </row>
    <row r="197" spans="1:5" ht="12.75">
      <c r="A197" s="35" t="s">
        <v>56</v>
      </c>
      <c r="E197" s="39" t="s">
        <v>2639</v>
      </c>
    </row>
    <row r="198" spans="1:5" ht="229.5">
      <c r="A198" s="35" t="s">
        <v>58</v>
      </c>
      <c r="E198" s="42" t="s">
        <v>2640</v>
      </c>
    </row>
    <row r="199" spans="1:5" ht="204">
      <c r="A199" t="s">
        <v>59</v>
      </c>
      <c r="E199" s="39" t="s">
        <v>2641</v>
      </c>
    </row>
    <row r="200" spans="1:16" ht="12.75">
      <c r="A200" t="s">
        <v>50</v>
      </c>
      <c s="34" t="s">
        <v>295</v>
      </c>
      <c s="34" t="s">
        <v>2642</v>
      </c>
      <c s="35" t="s">
        <v>5</v>
      </c>
      <c s="6" t="s">
        <v>2643</v>
      </c>
      <c s="36" t="s">
        <v>209</v>
      </c>
      <c s="37">
        <v>76</v>
      </c>
      <c s="36">
        <v>0</v>
      </c>
      <c s="36">
        <f>ROUND(G200*H200,6)</f>
      </c>
      <c r="L200" s="38">
        <v>0</v>
      </c>
      <c s="32">
        <f>ROUND(ROUND(L200,2)*ROUND(G200,3),2)</f>
      </c>
      <c s="36" t="s">
        <v>55</v>
      </c>
      <c>
        <f>(M200*21)/100</f>
      </c>
      <c t="s">
        <v>28</v>
      </c>
    </row>
    <row r="201" spans="1:5" ht="12.75">
      <c r="A201" s="35" t="s">
        <v>56</v>
      </c>
      <c r="E201" s="39" t="s">
        <v>2643</v>
      </c>
    </row>
    <row r="202" spans="1:5" ht="76.5">
      <c r="A202" s="35" t="s">
        <v>58</v>
      </c>
      <c r="E202" s="42" t="s">
        <v>2644</v>
      </c>
    </row>
    <row r="203" spans="1:5" ht="204">
      <c r="A203" t="s">
        <v>59</v>
      </c>
      <c r="E203" s="39" t="s">
        <v>2645</v>
      </c>
    </row>
    <row r="204" spans="1:16" ht="12.75">
      <c r="A204" t="s">
        <v>50</v>
      </c>
      <c s="34" t="s">
        <v>299</v>
      </c>
      <c s="34" t="s">
        <v>2646</v>
      </c>
      <c s="35" t="s">
        <v>5</v>
      </c>
      <c s="6" t="s">
        <v>2647</v>
      </c>
      <c s="36" t="s">
        <v>209</v>
      </c>
      <c s="37">
        <v>58</v>
      </c>
      <c s="36">
        <v>0</v>
      </c>
      <c s="36">
        <f>ROUND(G204*H204,6)</f>
      </c>
      <c r="L204" s="38">
        <v>0</v>
      </c>
      <c s="32">
        <f>ROUND(ROUND(L204,2)*ROUND(G204,3),2)</f>
      </c>
      <c s="36" t="s">
        <v>55</v>
      </c>
      <c>
        <f>(M204*21)/100</f>
      </c>
      <c t="s">
        <v>28</v>
      </c>
    </row>
    <row r="205" spans="1:5" ht="12.75">
      <c r="A205" s="35" t="s">
        <v>56</v>
      </c>
      <c r="E205" s="39" t="s">
        <v>2647</v>
      </c>
    </row>
    <row r="206" spans="1:5" ht="51">
      <c r="A206" s="35" t="s">
        <v>58</v>
      </c>
      <c r="E206" s="42" t="s">
        <v>2522</v>
      </c>
    </row>
    <row r="207" spans="1:5" ht="204">
      <c r="A207" t="s">
        <v>59</v>
      </c>
      <c r="E207" s="39" t="s">
        <v>2648</v>
      </c>
    </row>
    <row r="208" spans="1:16" ht="12.75">
      <c r="A208" t="s">
        <v>50</v>
      </c>
      <c s="34" t="s">
        <v>303</v>
      </c>
      <c s="34" t="s">
        <v>2649</v>
      </c>
      <c s="35" t="s">
        <v>5</v>
      </c>
      <c s="6" t="s">
        <v>2650</v>
      </c>
      <c s="36" t="s">
        <v>209</v>
      </c>
      <c s="37">
        <v>12</v>
      </c>
      <c s="36">
        <v>0</v>
      </c>
      <c s="36">
        <f>ROUND(G208*H208,6)</f>
      </c>
      <c r="L208" s="38">
        <v>0</v>
      </c>
      <c s="32">
        <f>ROUND(ROUND(L208,2)*ROUND(G208,3),2)</f>
      </c>
      <c s="36" t="s">
        <v>55</v>
      </c>
      <c>
        <f>(M208*21)/100</f>
      </c>
      <c t="s">
        <v>28</v>
      </c>
    </row>
    <row r="209" spans="1:5" ht="12.75">
      <c r="A209" s="35" t="s">
        <v>56</v>
      </c>
      <c r="E209" s="39" t="s">
        <v>2650</v>
      </c>
    </row>
    <row r="210" spans="1:5" ht="51">
      <c r="A210" s="35" t="s">
        <v>58</v>
      </c>
      <c r="E210" s="42" t="s">
        <v>2526</v>
      </c>
    </row>
    <row r="211" spans="1:5" ht="204">
      <c r="A211" t="s">
        <v>59</v>
      </c>
      <c r="E211" s="39" t="s">
        <v>2651</v>
      </c>
    </row>
    <row r="212" spans="1:13" ht="12.75">
      <c r="A212" t="s">
        <v>47</v>
      </c>
      <c r="C212" s="31" t="s">
        <v>2652</v>
      </c>
      <c r="E212" s="33" t="s">
        <v>2653</v>
      </c>
      <c r="J212" s="32">
        <f>0</f>
      </c>
      <c s="32">
        <f>0</f>
      </c>
      <c s="32">
        <f>0+L213+L217+L221+L225+L229+L233+L237+L241+L245+L249+L253+L257</f>
      </c>
      <c s="32">
        <f>0+M213+M217+M221+M225+M229+M233+M237+M241+M245+M249+M253+M257</f>
      </c>
    </row>
    <row r="213" spans="1:16" ht="12.75">
      <c r="A213" t="s">
        <v>50</v>
      </c>
      <c s="34" t="s">
        <v>85</v>
      </c>
      <c s="34" t="s">
        <v>2654</v>
      </c>
      <c s="35" t="s">
        <v>5</v>
      </c>
      <c s="6" t="s">
        <v>2655</v>
      </c>
      <c s="36" t="s">
        <v>65</v>
      </c>
      <c s="37">
        <v>14</v>
      </c>
      <c s="36">
        <v>0</v>
      </c>
      <c s="36">
        <f>ROUND(G213*H213,6)</f>
      </c>
      <c r="L213" s="38">
        <v>0</v>
      </c>
      <c s="32">
        <f>ROUND(ROUND(L213,2)*ROUND(G213,3),2)</f>
      </c>
      <c s="36" t="s">
        <v>55</v>
      </c>
      <c>
        <f>(M213*21)/100</f>
      </c>
      <c t="s">
        <v>28</v>
      </c>
    </row>
    <row r="214" spans="1:5" ht="12.75">
      <c r="A214" s="35" t="s">
        <v>56</v>
      </c>
      <c r="E214" s="39" t="s">
        <v>2655</v>
      </c>
    </row>
    <row r="215" spans="1:5" ht="76.5">
      <c r="A215" s="35" t="s">
        <v>58</v>
      </c>
      <c r="E215" s="42" t="s">
        <v>2656</v>
      </c>
    </row>
    <row r="216" spans="1:5" ht="153">
      <c r="A216" t="s">
        <v>59</v>
      </c>
      <c r="E216" s="39" t="s">
        <v>2657</v>
      </c>
    </row>
    <row r="217" spans="1:16" ht="12.75">
      <c r="A217" t="s">
        <v>50</v>
      </c>
      <c s="34" t="s">
        <v>89</v>
      </c>
      <c s="34" t="s">
        <v>2658</v>
      </c>
      <c s="35" t="s">
        <v>5</v>
      </c>
      <c s="6" t="s">
        <v>2659</v>
      </c>
      <c s="36" t="s">
        <v>65</v>
      </c>
      <c s="37">
        <v>6</v>
      </c>
      <c s="36">
        <v>0</v>
      </c>
      <c s="36">
        <f>ROUND(G217*H217,6)</f>
      </c>
      <c r="L217" s="38">
        <v>0</v>
      </c>
      <c s="32">
        <f>ROUND(ROUND(L217,2)*ROUND(G217,3),2)</f>
      </c>
      <c s="36" t="s">
        <v>55</v>
      </c>
      <c>
        <f>(M217*21)/100</f>
      </c>
      <c t="s">
        <v>28</v>
      </c>
    </row>
    <row r="218" spans="1:5" ht="12.75">
      <c r="A218" s="35" t="s">
        <v>56</v>
      </c>
      <c r="E218" s="39" t="s">
        <v>2659</v>
      </c>
    </row>
    <row r="219" spans="1:5" ht="51">
      <c r="A219" s="35" t="s">
        <v>58</v>
      </c>
      <c r="E219" s="42" t="s">
        <v>2660</v>
      </c>
    </row>
    <row r="220" spans="1:5" ht="153">
      <c r="A220" t="s">
        <v>59</v>
      </c>
      <c r="E220" s="39" t="s">
        <v>2661</v>
      </c>
    </row>
    <row r="221" spans="1:16" ht="12.75">
      <c r="A221" t="s">
        <v>50</v>
      </c>
      <c s="34" t="s">
        <v>93</v>
      </c>
      <c s="34" t="s">
        <v>2662</v>
      </c>
      <c s="35" t="s">
        <v>5</v>
      </c>
      <c s="6" t="s">
        <v>2663</v>
      </c>
      <c s="36" t="s">
        <v>2135</v>
      </c>
      <c s="37">
        <v>3</v>
      </c>
      <c s="36">
        <v>0</v>
      </c>
      <c s="36">
        <f>ROUND(G221*H221,6)</f>
      </c>
      <c r="L221" s="38">
        <v>0</v>
      </c>
      <c s="32">
        <f>ROUND(ROUND(L221,2)*ROUND(G221,3),2)</f>
      </c>
      <c s="36" t="s">
        <v>55</v>
      </c>
      <c>
        <f>(M221*21)/100</f>
      </c>
      <c t="s">
        <v>28</v>
      </c>
    </row>
    <row r="222" spans="1:5" ht="12.75">
      <c r="A222" s="35" t="s">
        <v>56</v>
      </c>
      <c r="E222" s="39" t="s">
        <v>2663</v>
      </c>
    </row>
    <row r="223" spans="1:5" ht="38.25">
      <c r="A223" s="35" t="s">
        <v>58</v>
      </c>
      <c r="E223" s="40" t="s">
        <v>2664</v>
      </c>
    </row>
    <row r="224" spans="1:5" ht="204">
      <c r="A224" t="s">
        <v>59</v>
      </c>
      <c r="E224" s="39" t="s">
        <v>2665</v>
      </c>
    </row>
    <row r="225" spans="1:16" ht="12.75">
      <c r="A225" t="s">
        <v>50</v>
      </c>
      <c s="34" t="s">
        <v>97</v>
      </c>
      <c s="34" t="s">
        <v>2666</v>
      </c>
      <c s="35" t="s">
        <v>5</v>
      </c>
      <c s="6" t="s">
        <v>2667</v>
      </c>
      <c s="36" t="s">
        <v>2135</v>
      </c>
      <c s="37">
        <v>6</v>
      </c>
      <c s="36">
        <v>0</v>
      </c>
      <c s="36">
        <f>ROUND(G225*H225,6)</f>
      </c>
      <c r="L225" s="38">
        <v>0</v>
      </c>
      <c s="32">
        <f>ROUND(ROUND(L225,2)*ROUND(G225,3),2)</f>
      </c>
      <c s="36" t="s">
        <v>55</v>
      </c>
      <c>
        <f>(M225*21)/100</f>
      </c>
      <c t="s">
        <v>28</v>
      </c>
    </row>
    <row r="226" spans="1:5" ht="12.75">
      <c r="A226" s="35" t="s">
        <v>56</v>
      </c>
      <c r="E226" s="39" t="s">
        <v>2667</v>
      </c>
    </row>
    <row r="227" spans="1:5" ht="51">
      <c r="A227" s="35" t="s">
        <v>58</v>
      </c>
      <c r="E227" s="42" t="s">
        <v>2660</v>
      </c>
    </row>
    <row r="228" spans="1:5" ht="204">
      <c r="A228" t="s">
        <v>59</v>
      </c>
      <c r="E228" s="39" t="s">
        <v>2668</v>
      </c>
    </row>
    <row r="229" spans="1:16" ht="12.75">
      <c r="A229" t="s">
        <v>50</v>
      </c>
      <c s="34" t="s">
        <v>101</v>
      </c>
      <c s="34" t="s">
        <v>2669</v>
      </c>
      <c s="35" t="s">
        <v>5</v>
      </c>
      <c s="6" t="s">
        <v>2670</v>
      </c>
      <c s="36" t="s">
        <v>2135</v>
      </c>
      <c s="37">
        <v>2</v>
      </c>
      <c s="36">
        <v>0</v>
      </c>
      <c s="36">
        <f>ROUND(G229*H229,6)</f>
      </c>
      <c r="L229" s="38">
        <v>0</v>
      </c>
      <c s="32">
        <f>ROUND(ROUND(L229,2)*ROUND(G229,3),2)</f>
      </c>
      <c s="36" t="s">
        <v>55</v>
      </c>
      <c>
        <f>(M229*21)/100</f>
      </c>
      <c t="s">
        <v>28</v>
      </c>
    </row>
    <row r="230" spans="1:5" ht="12.75">
      <c r="A230" s="35" t="s">
        <v>56</v>
      </c>
      <c r="E230" s="39" t="s">
        <v>2670</v>
      </c>
    </row>
    <row r="231" spans="1:5" ht="51">
      <c r="A231" s="35" t="s">
        <v>58</v>
      </c>
      <c r="E231" s="42" t="s">
        <v>2136</v>
      </c>
    </row>
    <row r="232" spans="1:5" ht="204">
      <c r="A232" t="s">
        <v>59</v>
      </c>
      <c r="E232" s="39" t="s">
        <v>2671</v>
      </c>
    </row>
    <row r="233" spans="1:16" ht="12.75">
      <c r="A233" t="s">
        <v>50</v>
      </c>
      <c s="34" t="s">
        <v>105</v>
      </c>
      <c s="34" t="s">
        <v>2672</v>
      </c>
      <c s="35" t="s">
        <v>5</v>
      </c>
      <c s="6" t="s">
        <v>2673</v>
      </c>
      <c s="36" t="s">
        <v>2135</v>
      </c>
      <c s="37">
        <v>2</v>
      </c>
      <c s="36">
        <v>0</v>
      </c>
      <c s="36">
        <f>ROUND(G233*H233,6)</f>
      </c>
      <c r="L233" s="38">
        <v>0</v>
      </c>
      <c s="32">
        <f>ROUND(ROUND(L233,2)*ROUND(G233,3),2)</f>
      </c>
      <c s="36" t="s">
        <v>55</v>
      </c>
      <c>
        <f>(M233*21)/100</f>
      </c>
      <c t="s">
        <v>28</v>
      </c>
    </row>
    <row r="234" spans="1:5" ht="12.75">
      <c r="A234" s="35" t="s">
        <v>56</v>
      </c>
      <c r="E234" s="39" t="s">
        <v>2673</v>
      </c>
    </row>
    <row r="235" spans="1:5" ht="51">
      <c r="A235" s="35" t="s">
        <v>58</v>
      </c>
      <c r="E235" s="42" t="s">
        <v>2136</v>
      </c>
    </row>
    <row r="236" spans="1:5" ht="204">
      <c r="A236" t="s">
        <v>59</v>
      </c>
      <c r="E236" s="39" t="s">
        <v>2674</v>
      </c>
    </row>
    <row r="237" spans="1:16" ht="12.75">
      <c r="A237" t="s">
        <v>50</v>
      </c>
      <c s="34" t="s">
        <v>109</v>
      </c>
      <c s="34" t="s">
        <v>2675</v>
      </c>
      <c s="35" t="s">
        <v>5</v>
      </c>
      <c s="6" t="s">
        <v>2676</v>
      </c>
      <c s="36" t="s">
        <v>65</v>
      </c>
      <c s="37">
        <v>16</v>
      </c>
      <c s="36">
        <v>0</v>
      </c>
      <c s="36">
        <f>ROUND(G237*H237,6)</f>
      </c>
      <c r="L237" s="38">
        <v>0</v>
      </c>
      <c s="32">
        <f>ROUND(ROUND(L237,2)*ROUND(G237,3),2)</f>
      </c>
      <c s="36" t="s">
        <v>55</v>
      </c>
      <c>
        <f>(M237*21)/100</f>
      </c>
      <c t="s">
        <v>28</v>
      </c>
    </row>
    <row r="238" spans="1:5" ht="12.75">
      <c r="A238" s="35" t="s">
        <v>56</v>
      </c>
      <c r="E238" s="39" t="s">
        <v>2676</v>
      </c>
    </row>
    <row r="239" spans="1:5" ht="51">
      <c r="A239" s="35" t="s">
        <v>58</v>
      </c>
      <c r="E239" s="42" t="s">
        <v>2501</v>
      </c>
    </row>
    <row r="240" spans="1:5" ht="153">
      <c r="A240" t="s">
        <v>59</v>
      </c>
      <c r="E240" s="39" t="s">
        <v>2677</v>
      </c>
    </row>
    <row r="241" spans="1:16" ht="12.75">
      <c r="A241" t="s">
        <v>50</v>
      </c>
      <c s="34" t="s">
        <v>113</v>
      </c>
      <c s="34" t="s">
        <v>2678</v>
      </c>
      <c s="35" t="s">
        <v>5</v>
      </c>
      <c s="6" t="s">
        <v>2679</v>
      </c>
      <c s="36" t="s">
        <v>65</v>
      </c>
      <c s="37">
        <v>78</v>
      </c>
      <c s="36">
        <v>0</v>
      </c>
      <c s="36">
        <f>ROUND(G241*H241,6)</f>
      </c>
      <c r="L241" s="38">
        <v>0</v>
      </c>
      <c s="32">
        <f>ROUND(ROUND(L241,2)*ROUND(G241,3),2)</f>
      </c>
      <c s="36" t="s">
        <v>55</v>
      </c>
      <c>
        <f>(M241*21)/100</f>
      </c>
      <c t="s">
        <v>28</v>
      </c>
    </row>
    <row r="242" spans="1:5" ht="12.75">
      <c r="A242" s="35" t="s">
        <v>56</v>
      </c>
      <c r="E242" s="39" t="s">
        <v>2679</v>
      </c>
    </row>
    <row r="243" spans="1:5" ht="51">
      <c r="A243" s="35" t="s">
        <v>58</v>
      </c>
      <c r="E243" s="42" t="s">
        <v>2680</v>
      </c>
    </row>
    <row r="244" spans="1:5" ht="153">
      <c r="A244" t="s">
        <v>59</v>
      </c>
      <c r="E244" s="39" t="s">
        <v>2681</v>
      </c>
    </row>
    <row r="245" spans="1:16" ht="12.75">
      <c r="A245" t="s">
        <v>50</v>
      </c>
      <c s="34" t="s">
        <v>117</v>
      </c>
      <c s="34" t="s">
        <v>2333</v>
      </c>
      <c s="35" t="s">
        <v>5</v>
      </c>
      <c s="6" t="s">
        <v>2334</v>
      </c>
      <c s="36" t="s">
        <v>65</v>
      </c>
      <c s="37">
        <v>3</v>
      </c>
      <c s="36">
        <v>0</v>
      </c>
      <c s="36">
        <f>ROUND(G245*H245,6)</f>
      </c>
      <c r="L245" s="38">
        <v>0</v>
      </c>
      <c s="32">
        <f>ROUND(ROUND(L245,2)*ROUND(G245,3),2)</f>
      </c>
      <c s="36" t="s">
        <v>55</v>
      </c>
      <c>
        <f>(M245*21)/100</f>
      </c>
      <c t="s">
        <v>28</v>
      </c>
    </row>
    <row r="246" spans="1:5" ht="12.75">
      <c r="A246" s="35" t="s">
        <v>56</v>
      </c>
      <c r="E246" s="39" t="s">
        <v>2334</v>
      </c>
    </row>
    <row r="247" spans="1:5" ht="51">
      <c r="A247" s="35" t="s">
        <v>58</v>
      </c>
      <c r="E247" s="42" t="s">
        <v>2323</v>
      </c>
    </row>
    <row r="248" spans="1:5" ht="153">
      <c r="A248" t="s">
        <v>59</v>
      </c>
      <c r="E248" s="39" t="s">
        <v>2335</v>
      </c>
    </row>
    <row r="249" spans="1:16" ht="12.75">
      <c r="A249" t="s">
        <v>50</v>
      </c>
      <c s="34" t="s">
        <v>121</v>
      </c>
      <c s="34" t="s">
        <v>2682</v>
      </c>
      <c s="35" t="s">
        <v>5</v>
      </c>
      <c s="6" t="s">
        <v>2683</v>
      </c>
      <c s="36" t="s">
        <v>2135</v>
      </c>
      <c s="37">
        <v>2</v>
      </c>
      <c s="36">
        <v>0</v>
      </c>
      <c s="36">
        <f>ROUND(G249*H249,6)</f>
      </c>
      <c r="L249" s="38">
        <v>0</v>
      </c>
      <c s="32">
        <f>ROUND(ROUND(L249,2)*ROUND(G249,3),2)</f>
      </c>
      <c s="36" t="s">
        <v>55</v>
      </c>
      <c>
        <f>(M249*21)/100</f>
      </c>
      <c t="s">
        <v>28</v>
      </c>
    </row>
    <row r="250" spans="1:5" ht="12.75">
      <c r="A250" s="35" t="s">
        <v>56</v>
      </c>
      <c r="E250" s="39" t="s">
        <v>2683</v>
      </c>
    </row>
    <row r="251" spans="1:5" ht="51">
      <c r="A251" s="35" t="s">
        <v>58</v>
      </c>
      <c r="E251" s="42" t="s">
        <v>2136</v>
      </c>
    </row>
    <row r="252" spans="1:5" ht="191.25">
      <c r="A252" t="s">
        <v>59</v>
      </c>
      <c r="E252" s="39" t="s">
        <v>2684</v>
      </c>
    </row>
    <row r="253" spans="1:16" ht="12.75">
      <c r="A253" t="s">
        <v>50</v>
      </c>
      <c s="34" t="s">
        <v>125</v>
      </c>
      <c s="34" t="s">
        <v>2685</v>
      </c>
      <c s="35" t="s">
        <v>5</v>
      </c>
      <c s="6" t="s">
        <v>2686</v>
      </c>
      <c s="36" t="s">
        <v>2135</v>
      </c>
      <c s="37">
        <v>1</v>
      </c>
      <c s="36">
        <v>0</v>
      </c>
      <c s="36">
        <f>ROUND(G253*H253,6)</f>
      </c>
      <c r="L253" s="38">
        <v>0</v>
      </c>
      <c s="32">
        <f>ROUND(ROUND(L253,2)*ROUND(G253,3),2)</f>
      </c>
      <c s="36" t="s">
        <v>55</v>
      </c>
      <c>
        <f>(M253*21)/100</f>
      </c>
      <c t="s">
        <v>28</v>
      </c>
    </row>
    <row r="254" spans="1:5" ht="12.75">
      <c r="A254" s="35" t="s">
        <v>56</v>
      </c>
      <c r="E254" s="39" t="s">
        <v>2686</v>
      </c>
    </row>
    <row r="255" spans="1:5" ht="51">
      <c r="A255" s="35" t="s">
        <v>58</v>
      </c>
      <c r="E255" s="42" t="s">
        <v>2141</v>
      </c>
    </row>
    <row r="256" spans="1:5" ht="153">
      <c r="A256" t="s">
        <v>59</v>
      </c>
      <c r="E256" s="39" t="s">
        <v>2687</v>
      </c>
    </row>
    <row r="257" spans="1:16" ht="12.75">
      <c r="A257" t="s">
        <v>50</v>
      </c>
      <c s="34" t="s">
        <v>129</v>
      </c>
      <c s="34" t="s">
        <v>2688</v>
      </c>
      <c s="35" t="s">
        <v>5</v>
      </c>
      <c s="6" t="s">
        <v>2689</v>
      </c>
      <c s="36" t="s">
        <v>2135</v>
      </c>
      <c s="37">
        <v>2</v>
      </c>
      <c s="36">
        <v>0</v>
      </c>
      <c s="36">
        <f>ROUND(G257*H257,6)</f>
      </c>
      <c r="L257" s="38">
        <v>0</v>
      </c>
      <c s="32">
        <f>ROUND(ROUND(L257,2)*ROUND(G257,3),2)</f>
      </c>
      <c s="36" t="s">
        <v>55</v>
      </c>
      <c>
        <f>(M257*21)/100</f>
      </c>
      <c t="s">
        <v>28</v>
      </c>
    </row>
    <row r="258" spans="1:5" ht="12.75">
      <c r="A258" s="35" t="s">
        <v>56</v>
      </c>
      <c r="E258" s="39" t="s">
        <v>2689</v>
      </c>
    </row>
    <row r="259" spans="1:5" ht="51">
      <c r="A259" s="35" t="s">
        <v>58</v>
      </c>
      <c r="E259" s="42" t="s">
        <v>2136</v>
      </c>
    </row>
    <row r="260" spans="1:5" ht="153">
      <c r="A260" t="s">
        <v>59</v>
      </c>
      <c r="E260" s="39" t="s">
        <v>2690</v>
      </c>
    </row>
    <row r="261" spans="1:13" ht="12.75">
      <c r="A261" t="s">
        <v>47</v>
      </c>
      <c r="C261" s="31" t="s">
        <v>2691</v>
      </c>
      <c r="E261" s="33" t="s">
        <v>2692</v>
      </c>
      <c r="J261" s="32">
        <f>0</f>
      </c>
      <c s="32">
        <f>0</f>
      </c>
      <c s="32">
        <f>0+L262+L266+L270+L274+L278</f>
      </c>
      <c s="32">
        <f>0+M262+M266+M270+M274+M278</f>
      </c>
    </row>
    <row r="262" spans="1:16" ht="12.75">
      <c r="A262" t="s">
        <v>50</v>
      </c>
      <c s="34" t="s">
        <v>133</v>
      </c>
      <c s="34" t="s">
        <v>2693</v>
      </c>
      <c s="35" t="s">
        <v>5</v>
      </c>
      <c s="6" t="s">
        <v>2694</v>
      </c>
      <c s="36" t="s">
        <v>65</v>
      </c>
      <c s="37">
        <v>4</v>
      </c>
      <c s="36">
        <v>0</v>
      </c>
      <c s="36">
        <f>ROUND(G262*H262,6)</f>
      </c>
      <c r="L262" s="38">
        <v>0</v>
      </c>
      <c s="32">
        <f>ROUND(ROUND(L262,2)*ROUND(G262,3),2)</f>
      </c>
      <c s="36" t="s">
        <v>55</v>
      </c>
      <c>
        <f>(M262*21)/100</f>
      </c>
      <c t="s">
        <v>28</v>
      </c>
    </row>
    <row r="263" spans="1:5" ht="12.75">
      <c r="A263" s="35" t="s">
        <v>56</v>
      </c>
      <c r="E263" s="39" t="s">
        <v>2694</v>
      </c>
    </row>
    <row r="264" spans="1:5" ht="76.5">
      <c r="A264" s="35" t="s">
        <v>58</v>
      </c>
      <c r="E264" s="42" t="s">
        <v>2695</v>
      </c>
    </row>
    <row r="265" spans="1:5" ht="165.75">
      <c r="A265" t="s">
        <v>59</v>
      </c>
      <c r="E265" s="39" t="s">
        <v>2696</v>
      </c>
    </row>
    <row r="266" spans="1:16" ht="12.75">
      <c r="A266" t="s">
        <v>50</v>
      </c>
      <c s="34" t="s">
        <v>139</v>
      </c>
      <c s="34" t="s">
        <v>2697</v>
      </c>
      <c s="35" t="s">
        <v>5</v>
      </c>
      <c s="6" t="s">
        <v>2698</v>
      </c>
      <c s="36" t="s">
        <v>65</v>
      </c>
      <c s="37">
        <v>1</v>
      </c>
      <c s="36">
        <v>0</v>
      </c>
      <c s="36">
        <f>ROUND(G266*H266,6)</f>
      </c>
      <c r="L266" s="38">
        <v>0</v>
      </c>
      <c s="32">
        <f>ROUND(ROUND(L266,2)*ROUND(G266,3),2)</f>
      </c>
      <c s="36" t="s">
        <v>55</v>
      </c>
      <c>
        <f>(M266*21)/100</f>
      </c>
      <c t="s">
        <v>28</v>
      </c>
    </row>
    <row r="267" spans="1:5" ht="12.75">
      <c r="A267" s="35" t="s">
        <v>56</v>
      </c>
      <c r="E267" s="39" t="s">
        <v>2698</v>
      </c>
    </row>
    <row r="268" spans="1:5" ht="51">
      <c r="A268" s="35" t="s">
        <v>58</v>
      </c>
      <c r="E268" s="42" t="s">
        <v>2141</v>
      </c>
    </row>
    <row r="269" spans="1:5" ht="153">
      <c r="A269" t="s">
        <v>59</v>
      </c>
      <c r="E269" s="39" t="s">
        <v>2699</v>
      </c>
    </row>
    <row r="270" spans="1:16" ht="12.75">
      <c r="A270" t="s">
        <v>50</v>
      </c>
      <c s="34" t="s">
        <v>143</v>
      </c>
      <c s="34" t="s">
        <v>2700</v>
      </c>
      <c s="35" t="s">
        <v>5</v>
      </c>
      <c s="6" t="s">
        <v>2701</v>
      </c>
      <c s="36" t="s">
        <v>65</v>
      </c>
      <c s="37">
        <v>2</v>
      </c>
      <c s="36">
        <v>0</v>
      </c>
      <c s="36">
        <f>ROUND(G270*H270,6)</f>
      </c>
      <c r="L270" s="38">
        <v>0</v>
      </c>
      <c s="32">
        <f>ROUND(ROUND(L270,2)*ROUND(G270,3),2)</f>
      </c>
      <c s="36" t="s">
        <v>55</v>
      </c>
      <c>
        <f>(M270*21)/100</f>
      </c>
      <c t="s">
        <v>28</v>
      </c>
    </row>
    <row r="271" spans="1:5" ht="12.75">
      <c r="A271" s="35" t="s">
        <v>56</v>
      </c>
      <c r="E271" s="39" t="s">
        <v>2701</v>
      </c>
    </row>
    <row r="272" spans="1:5" ht="51">
      <c r="A272" s="35" t="s">
        <v>58</v>
      </c>
      <c r="E272" s="42" t="s">
        <v>2136</v>
      </c>
    </row>
    <row r="273" spans="1:5" ht="165.75">
      <c r="A273" t="s">
        <v>59</v>
      </c>
      <c r="E273" s="39" t="s">
        <v>2702</v>
      </c>
    </row>
    <row r="274" spans="1:16" ht="12.75">
      <c r="A274" t="s">
        <v>50</v>
      </c>
      <c s="34" t="s">
        <v>147</v>
      </c>
      <c s="34" t="s">
        <v>2703</v>
      </c>
      <c s="35" t="s">
        <v>5</v>
      </c>
      <c s="6" t="s">
        <v>2704</v>
      </c>
      <c s="36" t="s">
        <v>65</v>
      </c>
      <c s="37">
        <v>1</v>
      </c>
      <c s="36">
        <v>0</v>
      </c>
      <c s="36">
        <f>ROUND(G274*H274,6)</f>
      </c>
      <c r="L274" s="38">
        <v>0</v>
      </c>
      <c s="32">
        <f>ROUND(ROUND(L274,2)*ROUND(G274,3),2)</f>
      </c>
      <c s="36" t="s">
        <v>55</v>
      </c>
      <c>
        <f>(M274*21)/100</f>
      </c>
      <c t="s">
        <v>28</v>
      </c>
    </row>
    <row r="275" spans="1:5" ht="12.75">
      <c r="A275" s="35" t="s">
        <v>56</v>
      </c>
      <c r="E275" s="39" t="s">
        <v>2704</v>
      </c>
    </row>
    <row r="276" spans="1:5" ht="51">
      <c r="A276" s="35" t="s">
        <v>58</v>
      </c>
      <c r="E276" s="42" t="s">
        <v>2141</v>
      </c>
    </row>
    <row r="277" spans="1:5" ht="165.75">
      <c r="A277" t="s">
        <v>59</v>
      </c>
      <c r="E277" s="39" t="s">
        <v>2705</v>
      </c>
    </row>
    <row r="278" spans="1:16" ht="12.75">
      <c r="A278" t="s">
        <v>50</v>
      </c>
      <c s="34" t="s">
        <v>151</v>
      </c>
      <c s="34" t="s">
        <v>2706</v>
      </c>
      <c s="35" t="s">
        <v>5</v>
      </c>
      <c s="6" t="s">
        <v>2707</v>
      </c>
      <c s="36" t="s">
        <v>65</v>
      </c>
      <c s="37">
        <v>2</v>
      </c>
      <c s="36">
        <v>0</v>
      </c>
      <c s="36">
        <f>ROUND(G278*H278,6)</f>
      </c>
      <c r="L278" s="38">
        <v>0</v>
      </c>
      <c s="32">
        <f>ROUND(ROUND(L278,2)*ROUND(G278,3),2)</f>
      </c>
      <c s="36" t="s">
        <v>55</v>
      </c>
      <c>
        <f>(M278*21)/100</f>
      </c>
      <c t="s">
        <v>28</v>
      </c>
    </row>
    <row r="279" spans="1:5" ht="12.75">
      <c r="A279" s="35" t="s">
        <v>56</v>
      </c>
      <c r="E279" s="39" t="s">
        <v>2707</v>
      </c>
    </row>
    <row r="280" spans="1:5" ht="51">
      <c r="A280" s="35" t="s">
        <v>58</v>
      </c>
      <c r="E280" s="42" t="s">
        <v>2136</v>
      </c>
    </row>
    <row r="281" spans="1:5" ht="153">
      <c r="A281" t="s">
        <v>59</v>
      </c>
      <c r="E281" s="39" t="s">
        <v>2708</v>
      </c>
    </row>
    <row r="282" spans="1:13" ht="12.75">
      <c r="A282" t="s">
        <v>47</v>
      </c>
      <c r="C282" s="31" t="s">
        <v>2709</v>
      </c>
      <c r="E282" s="33" t="s">
        <v>2710</v>
      </c>
      <c r="J282" s="32">
        <f>0</f>
      </c>
      <c s="32">
        <f>0</f>
      </c>
      <c s="32">
        <f>0+L283+L287+L291+L295</f>
      </c>
      <c s="32">
        <f>0+M283+M287+M291+M295</f>
      </c>
    </row>
    <row r="283" spans="1:16" ht="12.75">
      <c r="A283" t="s">
        <v>50</v>
      </c>
      <c s="34" t="s">
        <v>155</v>
      </c>
      <c s="34" t="s">
        <v>2711</v>
      </c>
      <c s="35" t="s">
        <v>5</v>
      </c>
      <c s="6" t="s">
        <v>2712</v>
      </c>
      <c s="36" t="s">
        <v>2135</v>
      </c>
      <c s="37">
        <v>3</v>
      </c>
      <c s="36">
        <v>0</v>
      </c>
      <c s="36">
        <f>ROUND(G283*H283,6)</f>
      </c>
      <c r="L283" s="38">
        <v>0</v>
      </c>
      <c s="32">
        <f>ROUND(ROUND(L283,2)*ROUND(G283,3),2)</f>
      </c>
      <c s="36" t="s">
        <v>55</v>
      </c>
      <c>
        <f>(M283*21)/100</f>
      </c>
      <c t="s">
        <v>28</v>
      </c>
    </row>
    <row r="284" spans="1:5" ht="12.75">
      <c r="A284" s="35" t="s">
        <v>56</v>
      </c>
      <c r="E284" s="39" t="s">
        <v>2712</v>
      </c>
    </row>
    <row r="285" spans="1:5" ht="51">
      <c r="A285" s="35" t="s">
        <v>58</v>
      </c>
      <c r="E285" s="42" t="s">
        <v>2323</v>
      </c>
    </row>
    <row r="286" spans="1:5" ht="191.25">
      <c r="A286" t="s">
        <v>59</v>
      </c>
      <c r="E286" s="39" t="s">
        <v>2713</v>
      </c>
    </row>
    <row r="287" spans="1:16" ht="12.75">
      <c r="A287" t="s">
        <v>50</v>
      </c>
      <c s="34" t="s">
        <v>158</v>
      </c>
      <c s="34" t="s">
        <v>2714</v>
      </c>
      <c s="35" t="s">
        <v>5</v>
      </c>
      <c s="6" t="s">
        <v>2715</v>
      </c>
      <c s="36" t="s">
        <v>2135</v>
      </c>
      <c s="37">
        <v>2</v>
      </c>
      <c s="36">
        <v>0</v>
      </c>
      <c s="36">
        <f>ROUND(G287*H287,6)</f>
      </c>
      <c r="L287" s="38">
        <v>0</v>
      </c>
      <c s="32">
        <f>ROUND(ROUND(L287,2)*ROUND(G287,3),2)</f>
      </c>
      <c s="36" t="s">
        <v>55</v>
      </c>
      <c>
        <f>(M287*21)/100</f>
      </c>
      <c t="s">
        <v>28</v>
      </c>
    </row>
    <row r="288" spans="1:5" ht="12.75">
      <c r="A288" s="35" t="s">
        <v>56</v>
      </c>
      <c r="E288" s="39" t="s">
        <v>2715</v>
      </c>
    </row>
    <row r="289" spans="1:5" ht="51">
      <c r="A289" s="35" t="s">
        <v>58</v>
      </c>
      <c r="E289" s="42" t="s">
        <v>2136</v>
      </c>
    </row>
    <row r="290" spans="1:5" ht="191.25">
      <c r="A290" t="s">
        <v>59</v>
      </c>
      <c r="E290" s="39" t="s">
        <v>2716</v>
      </c>
    </row>
    <row r="291" spans="1:16" ht="12.75">
      <c r="A291" t="s">
        <v>50</v>
      </c>
      <c s="34" t="s">
        <v>162</v>
      </c>
      <c s="34" t="s">
        <v>2717</v>
      </c>
      <c s="35" t="s">
        <v>5</v>
      </c>
      <c s="6" t="s">
        <v>2718</v>
      </c>
      <c s="36" t="s">
        <v>2135</v>
      </c>
      <c s="37">
        <v>1</v>
      </c>
      <c s="36">
        <v>0</v>
      </c>
      <c s="36">
        <f>ROUND(G291*H291,6)</f>
      </c>
      <c r="L291" s="38">
        <v>0</v>
      </c>
      <c s="32">
        <f>ROUND(ROUND(L291,2)*ROUND(G291,3),2)</f>
      </c>
      <c s="36" t="s">
        <v>55</v>
      </c>
      <c>
        <f>(M291*21)/100</f>
      </c>
      <c t="s">
        <v>28</v>
      </c>
    </row>
    <row r="292" spans="1:5" ht="12.75">
      <c r="A292" s="35" t="s">
        <v>56</v>
      </c>
      <c r="E292" s="39" t="s">
        <v>2718</v>
      </c>
    </row>
    <row r="293" spans="1:5" ht="51">
      <c r="A293" s="35" t="s">
        <v>58</v>
      </c>
      <c r="E293" s="42" t="s">
        <v>2141</v>
      </c>
    </row>
    <row r="294" spans="1:5" ht="191.25">
      <c r="A294" t="s">
        <v>59</v>
      </c>
      <c r="E294" s="39" t="s">
        <v>2719</v>
      </c>
    </row>
    <row r="295" spans="1:16" ht="12.75">
      <c r="A295" t="s">
        <v>50</v>
      </c>
      <c s="34" t="s">
        <v>166</v>
      </c>
      <c s="34" t="s">
        <v>2720</v>
      </c>
      <c s="35" t="s">
        <v>5</v>
      </c>
      <c s="6" t="s">
        <v>2721</v>
      </c>
      <c s="36" t="s">
        <v>2135</v>
      </c>
      <c s="37">
        <v>2</v>
      </c>
      <c s="36">
        <v>0</v>
      </c>
      <c s="36">
        <f>ROUND(G295*H295,6)</f>
      </c>
      <c r="L295" s="38">
        <v>0</v>
      </c>
      <c s="32">
        <f>ROUND(ROUND(L295,2)*ROUND(G295,3),2)</f>
      </c>
      <c s="36" t="s">
        <v>55</v>
      </c>
      <c>
        <f>(M295*21)/100</f>
      </c>
      <c t="s">
        <v>28</v>
      </c>
    </row>
    <row r="296" spans="1:5" ht="12.75">
      <c r="A296" s="35" t="s">
        <v>56</v>
      </c>
      <c r="E296" s="39" t="s">
        <v>2721</v>
      </c>
    </row>
    <row r="297" spans="1:5" ht="51">
      <c r="A297" s="35" t="s">
        <v>58</v>
      </c>
      <c r="E297" s="42" t="s">
        <v>2136</v>
      </c>
    </row>
    <row r="298" spans="1:5" ht="191.25">
      <c r="A298" t="s">
        <v>59</v>
      </c>
      <c r="E298" s="39" t="s">
        <v>2722</v>
      </c>
    </row>
    <row r="299" spans="1:13" ht="12.75">
      <c r="A299" t="s">
        <v>47</v>
      </c>
      <c r="C299" s="31" t="s">
        <v>2723</v>
      </c>
      <c r="E299" s="33" t="s">
        <v>2724</v>
      </c>
      <c r="J299" s="32">
        <f>0</f>
      </c>
      <c s="32">
        <f>0</f>
      </c>
      <c s="32">
        <f>0+L300+L304+L308+L312</f>
      </c>
      <c s="32">
        <f>0+M300+M304+M308+M312</f>
      </c>
    </row>
    <row r="300" spans="1:16" ht="12.75">
      <c r="A300" t="s">
        <v>50</v>
      </c>
      <c s="34" t="s">
        <v>188</v>
      </c>
      <c s="34" t="s">
        <v>2725</v>
      </c>
      <c s="35" t="s">
        <v>5</v>
      </c>
      <c s="6" t="s">
        <v>2726</v>
      </c>
      <c s="36" t="s">
        <v>65</v>
      </c>
      <c s="37">
        <v>1</v>
      </c>
      <c s="36">
        <v>0</v>
      </c>
      <c s="36">
        <f>ROUND(G300*H300,6)</f>
      </c>
      <c r="L300" s="38">
        <v>0</v>
      </c>
      <c s="32">
        <f>ROUND(ROUND(L300,2)*ROUND(G300,3),2)</f>
      </c>
      <c s="36" t="s">
        <v>55</v>
      </c>
      <c>
        <f>(M300*21)/100</f>
      </c>
      <c t="s">
        <v>28</v>
      </c>
    </row>
    <row r="301" spans="1:5" ht="12.75">
      <c r="A301" s="35" t="s">
        <v>56</v>
      </c>
      <c r="E301" s="39" t="s">
        <v>2726</v>
      </c>
    </row>
    <row r="302" spans="1:5" ht="51">
      <c r="A302" s="35" t="s">
        <v>58</v>
      </c>
      <c r="E302" s="42" t="s">
        <v>2141</v>
      </c>
    </row>
    <row r="303" spans="1:5" ht="153">
      <c r="A303" t="s">
        <v>59</v>
      </c>
      <c r="E303" s="39" t="s">
        <v>2727</v>
      </c>
    </row>
    <row r="304" spans="1:16" ht="12.75">
      <c r="A304" t="s">
        <v>50</v>
      </c>
      <c s="34" t="s">
        <v>192</v>
      </c>
      <c s="34" t="s">
        <v>2728</v>
      </c>
      <c s="35" t="s">
        <v>5</v>
      </c>
      <c s="6" t="s">
        <v>2729</v>
      </c>
      <c s="36" t="s">
        <v>65</v>
      </c>
      <c s="37">
        <v>5</v>
      </c>
      <c s="36">
        <v>0</v>
      </c>
      <c s="36">
        <f>ROUND(G304*H304,6)</f>
      </c>
      <c r="L304" s="38">
        <v>0</v>
      </c>
      <c s="32">
        <f>ROUND(ROUND(L304,2)*ROUND(G304,3),2)</f>
      </c>
      <c s="36" t="s">
        <v>55</v>
      </c>
      <c>
        <f>(M304*21)/100</f>
      </c>
      <c t="s">
        <v>28</v>
      </c>
    </row>
    <row r="305" spans="1:5" ht="12.75">
      <c r="A305" s="35" t="s">
        <v>56</v>
      </c>
      <c r="E305" s="39" t="s">
        <v>2729</v>
      </c>
    </row>
    <row r="306" spans="1:5" ht="76.5">
      <c r="A306" s="35" t="s">
        <v>58</v>
      </c>
      <c r="E306" s="42" t="s">
        <v>2730</v>
      </c>
    </row>
    <row r="307" spans="1:5" ht="153">
      <c r="A307" t="s">
        <v>59</v>
      </c>
      <c r="E307" s="39" t="s">
        <v>2731</v>
      </c>
    </row>
    <row r="308" spans="1:16" ht="12.75">
      <c r="A308" t="s">
        <v>50</v>
      </c>
      <c s="34" t="s">
        <v>196</v>
      </c>
      <c s="34" t="s">
        <v>2732</v>
      </c>
      <c s="35" t="s">
        <v>5</v>
      </c>
      <c s="6" t="s">
        <v>2733</v>
      </c>
      <c s="36" t="s">
        <v>65</v>
      </c>
      <c s="37">
        <v>2</v>
      </c>
      <c s="36">
        <v>0</v>
      </c>
      <c s="36">
        <f>ROUND(G308*H308,6)</f>
      </c>
      <c r="L308" s="38">
        <v>0</v>
      </c>
      <c s="32">
        <f>ROUND(ROUND(L308,2)*ROUND(G308,3),2)</f>
      </c>
      <c s="36" t="s">
        <v>55</v>
      </c>
      <c>
        <f>(M308*21)/100</f>
      </c>
      <c t="s">
        <v>28</v>
      </c>
    </row>
    <row r="309" spans="1:5" ht="12.75">
      <c r="A309" s="35" t="s">
        <v>56</v>
      </c>
      <c r="E309" s="39" t="s">
        <v>2733</v>
      </c>
    </row>
    <row r="310" spans="1:5" ht="51">
      <c r="A310" s="35" t="s">
        <v>58</v>
      </c>
      <c r="E310" s="42" t="s">
        <v>2136</v>
      </c>
    </row>
    <row r="311" spans="1:5" ht="153">
      <c r="A311" t="s">
        <v>59</v>
      </c>
      <c r="E311" s="39" t="s">
        <v>2734</v>
      </c>
    </row>
    <row r="312" spans="1:16" ht="12.75">
      <c r="A312" t="s">
        <v>50</v>
      </c>
      <c s="34" t="s">
        <v>200</v>
      </c>
      <c s="34" t="s">
        <v>2735</v>
      </c>
      <c s="35" t="s">
        <v>5</v>
      </c>
      <c s="6" t="s">
        <v>2736</v>
      </c>
      <c s="36" t="s">
        <v>65</v>
      </c>
      <c s="37">
        <v>1</v>
      </c>
      <c s="36">
        <v>0</v>
      </c>
      <c s="36">
        <f>ROUND(G312*H312,6)</f>
      </c>
      <c r="L312" s="38">
        <v>0</v>
      </c>
      <c s="32">
        <f>ROUND(ROUND(L312,2)*ROUND(G312,3),2)</f>
      </c>
      <c s="36" t="s">
        <v>55</v>
      </c>
      <c>
        <f>(M312*21)/100</f>
      </c>
      <c t="s">
        <v>28</v>
      </c>
    </row>
    <row r="313" spans="1:5" ht="12.75">
      <c r="A313" s="35" t="s">
        <v>56</v>
      </c>
      <c r="E313" s="39" t="s">
        <v>2736</v>
      </c>
    </row>
    <row r="314" spans="1:5" ht="51">
      <c r="A314" s="35" t="s">
        <v>58</v>
      </c>
      <c r="E314" s="42" t="s">
        <v>2141</v>
      </c>
    </row>
    <row r="315" spans="1:5" ht="153">
      <c r="A315" t="s">
        <v>59</v>
      </c>
      <c r="E315" s="39" t="s">
        <v>2737</v>
      </c>
    </row>
    <row r="316" spans="1:13" ht="12.75">
      <c r="A316" t="s">
        <v>47</v>
      </c>
      <c r="C316" s="31" t="s">
        <v>2738</v>
      </c>
      <c r="E316" s="33" t="s">
        <v>2739</v>
      </c>
      <c r="J316" s="32">
        <f>0</f>
      </c>
      <c s="32">
        <f>0</f>
      </c>
      <c s="32">
        <f>0+L317</f>
      </c>
      <c s="32">
        <f>0+M317</f>
      </c>
    </row>
    <row r="317" spans="1:16" ht="12.75">
      <c r="A317" t="s">
        <v>50</v>
      </c>
      <c s="34" t="s">
        <v>206</v>
      </c>
      <c s="34" t="s">
        <v>2740</v>
      </c>
      <c s="35" t="s">
        <v>5</v>
      </c>
      <c s="6" t="s">
        <v>2741</v>
      </c>
      <c s="36" t="s">
        <v>2135</v>
      </c>
      <c s="37">
        <v>2</v>
      </c>
      <c s="36">
        <v>0</v>
      </c>
      <c s="36">
        <f>ROUND(G317*H317,6)</f>
      </c>
      <c r="L317" s="38">
        <v>0</v>
      </c>
      <c s="32">
        <f>ROUND(ROUND(L317,2)*ROUND(G317,3),2)</f>
      </c>
      <c s="36" t="s">
        <v>55</v>
      </c>
      <c>
        <f>(M317*21)/100</f>
      </c>
      <c t="s">
        <v>28</v>
      </c>
    </row>
    <row r="318" spans="1:5" ht="12.75">
      <c r="A318" s="35" t="s">
        <v>56</v>
      </c>
      <c r="E318" s="39" t="s">
        <v>2741</v>
      </c>
    </row>
    <row r="319" spans="1:5" ht="51">
      <c r="A319" s="35" t="s">
        <v>58</v>
      </c>
      <c r="E319" s="42" t="s">
        <v>2136</v>
      </c>
    </row>
    <row r="320" spans="1:5" ht="153">
      <c r="A320" t="s">
        <v>59</v>
      </c>
      <c r="E320" s="39" t="s">
        <v>2742</v>
      </c>
    </row>
    <row r="321" spans="1:13" ht="12.75">
      <c r="A321" t="s">
        <v>47</v>
      </c>
      <c r="C321" s="31" t="s">
        <v>2743</v>
      </c>
      <c r="E321" s="33" t="s">
        <v>2744</v>
      </c>
      <c r="J321" s="32">
        <f>0</f>
      </c>
      <c s="32">
        <f>0</f>
      </c>
      <c s="32">
        <f>0+L322+L326+L330+L334+L338+L342+L346</f>
      </c>
      <c s="32">
        <f>0+M322+M326+M330+M334+M338+M342+M346</f>
      </c>
    </row>
    <row r="322" spans="1:16" ht="12.75">
      <c r="A322" t="s">
        <v>50</v>
      </c>
      <c s="34" t="s">
        <v>211</v>
      </c>
      <c s="34" t="s">
        <v>2745</v>
      </c>
      <c s="35" t="s">
        <v>5</v>
      </c>
      <c s="6" t="s">
        <v>2746</v>
      </c>
      <c s="36" t="s">
        <v>65</v>
      </c>
      <c s="37">
        <v>1</v>
      </c>
      <c s="36">
        <v>0</v>
      </c>
      <c s="36">
        <f>ROUND(G322*H322,6)</f>
      </c>
      <c r="L322" s="38">
        <v>0</v>
      </c>
      <c s="32">
        <f>ROUND(ROUND(L322,2)*ROUND(G322,3),2)</f>
      </c>
      <c s="36" t="s">
        <v>55</v>
      </c>
      <c>
        <f>(M322*21)/100</f>
      </c>
      <c t="s">
        <v>28</v>
      </c>
    </row>
    <row r="323" spans="1:5" ht="12.75">
      <c r="A323" s="35" t="s">
        <v>56</v>
      </c>
      <c r="E323" s="39" t="s">
        <v>2746</v>
      </c>
    </row>
    <row r="324" spans="1:5" ht="51">
      <c r="A324" s="35" t="s">
        <v>58</v>
      </c>
      <c r="E324" s="42" t="s">
        <v>2141</v>
      </c>
    </row>
    <row r="325" spans="1:5" ht="153">
      <c r="A325" t="s">
        <v>59</v>
      </c>
      <c r="E325" s="39" t="s">
        <v>2747</v>
      </c>
    </row>
    <row r="326" spans="1:16" ht="12.75">
      <c r="A326" t="s">
        <v>50</v>
      </c>
      <c s="34" t="s">
        <v>215</v>
      </c>
      <c s="34" t="s">
        <v>2748</v>
      </c>
      <c s="35" t="s">
        <v>5</v>
      </c>
      <c s="6" t="s">
        <v>2749</v>
      </c>
      <c s="36" t="s">
        <v>65</v>
      </c>
      <c s="37">
        <v>1</v>
      </c>
      <c s="36">
        <v>0</v>
      </c>
      <c s="36">
        <f>ROUND(G326*H326,6)</f>
      </c>
      <c r="L326" s="38">
        <v>0</v>
      </c>
      <c s="32">
        <f>ROUND(ROUND(L326,2)*ROUND(G326,3),2)</f>
      </c>
      <c s="36" t="s">
        <v>55</v>
      </c>
      <c>
        <f>(M326*21)/100</f>
      </c>
      <c t="s">
        <v>28</v>
      </c>
    </row>
    <row r="327" spans="1:5" ht="12.75">
      <c r="A327" s="35" t="s">
        <v>56</v>
      </c>
      <c r="E327" s="39" t="s">
        <v>2749</v>
      </c>
    </row>
    <row r="328" spans="1:5" ht="51">
      <c r="A328" s="35" t="s">
        <v>58</v>
      </c>
      <c r="E328" s="42" t="s">
        <v>2141</v>
      </c>
    </row>
    <row r="329" spans="1:5" ht="153">
      <c r="A329" t="s">
        <v>59</v>
      </c>
      <c r="E329" s="39" t="s">
        <v>2750</v>
      </c>
    </row>
    <row r="330" spans="1:16" ht="12.75">
      <c r="A330" t="s">
        <v>50</v>
      </c>
      <c s="34" t="s">
        <v>219</v>
      </c>
      <c s="34" t="s">
        <v>2751</v>
      </c>
      <c s="35" t="s">
        <v>5</v>
      </c>
      <c s="6" t="s">
        <v>2752</v>
      </c>
      <c s="36" t="s">
        <v>65</v>
      </c>
      <c s="37">
        <v>1</v>
      </c>
      <c s="36">
        <v>0</v>
      </c>
      <c s="36">
        <f>ROUND(G330*H330,6)</f>
      </c>
      <c r="L330" s="38">
        <v>0</v>
      </c>
      <c s="32">
        <f>ROUND(ROUND(L330,2)*ROUND(G330,3),2)</f>
      </c>
      <c s="36" t="s">
        <v>55</v>
      </c>
      <c>
        <f>(M330*21)/100</f>
      </c>
      <c t="s">
        <v>28</v>
      </c>
    </row>
    <row r="331" spans="1:5" ht="12.75">
      <c r="A331" s="35" t="s">
        <v>56</v>
      </c>
      <c r="E331" s="39" t="s">
        <v>2752</v>
      </c>
    </row>
    <row r="332" spans="1:5" ht="51">
      <c r="A332" s="35" t="s">
        <v>58</v>
      </c>
      <c r="E332" s="42" t="s">
        <v>2141</v>
      </c>
    </row>
    <row r="333" spans="1:5" ht="153">
      <c r="A333" t="s">
        <v>59</v>
      </c>
      <c r="E333" s="39" t="s">
        <v>2753</v>
      </c>
    </row>
    <row r="334" spans="1:16" ht="12.75">
      <c r="A334" t="s">
        <v>50</v>
      </c>
      <c s="34" t="s">
        <v>223</v>
      </c>
      <c s="34" t="s">
        <v>2754</v>
      </c>
      <c s="35" t="s">
        <v>5</v>
      </c>
      <c s="6" t="s">
        <v>2755</v>
      </c>
      <c s="36" t="s">
        <v>65</v>
      </c>
      <c s="37">
        <v>3</v>
      </c>
      <c s="36">
        <v>0</v>
      </c>
      <c s="36">
        <f>ROUND(G334*H334,6)</f>
      </c>
      <c r="L334" s="38">
        <v>0</v>
      </c>
      <c s="32">
        <f>ROUND(ROUND(L334,2)*ROUND(G334,3),2)</f>
      </c>
      <c s="36" t="s">
        <v>55</v>
      </c>
      <c>
        <f>(M334*21)/100</f>
      </c>
      <c t="s">
        <v>28</v>
      </c>
    </row>
    <row r="335" spans="1:5" ht="12.75">
      <c r="A335" s="35" t="s">
        <v>56</v>
      </c>
      <c r="E335" s="39" t="s">
        <v>2755</v>
      </c>
    </row>
    <row r="336" spans="1:5" ht="76.5">
      <c r="A336" s="35" t="s">
        <v>58</v>
      </c>
      <c r="E336" s="42" t="s">
        <v>2756</v>
      </c>
    </row>
    <row r="337" spans="1:5" ht="153">
      <c r="A337" t="s">
        <v>59</v>
      </c>
      <c r="E337" s="39" t="s">
        <v>2757</v>
      </c>
    </row>
    <row r="338" spans="1:16" ht="12.75">
      <c r="A338" t="s">
        <v>50</v>
      </c>
      <c s="34" t="s">
        <v>227</v>
      </c>
      <c s="34" t="s">
        <v>2758</v>
      </c>
      <c s="35" t="s">
        <v>5</v>
      </c>
      <c s="6" t="s">
        <v>2759</v>
      </c>
      <c s="36" t="s">
        <v>65</v>
      </c>
      <c s="37">
        <v>1</v>
      </c>
      <c s="36">
        <v>0</v>
      </c>
      <c s="36">
        <f>ROUND(G338*H338,6)</f>
      </c>
      <c r="L338" s="38">
        <v>0</v>
      </c>
      <c s="32">
        <f>ROUND(ROUND(L338,2)*ROUND(G338,3),2)</f>
      </c>
      <c s="36" t="s">
        <v>55</v>
      </c>
      <c>
        <f>(M338*21)/100</f>
      </c>
      <c t="s">
        <v>28</v>
      </c>
    </row>
    <row r="339" spans="1:5" ht="12.75">
      <c r="A339" s="35" t="s">
        <v>56</v>
      </c>
      <c r="E339" s="39" t="s">
        <v>2759</v>
      </c>
    </row>
    <row r="340" spans="1:5" ht="51">
      <c r="A340" s="35" t="s">
        <v>58</v>
      </c>
      <c r="E340" s="42" t="s">
        <v>2141</v>
      </c>
    </row>
    <row r="341" spans="1:5" ht="153">
      <c r="A341" t="s">
        <v>59</v>
      </c>
      <c r="E341" s="39" t="s">
        <v>2760</v>
      </c>
    </row>
    <row r="342" spans="1:16" ht="25.5">
      <c r="A342" t="s">
        <v>50</v>
      </c>
      <c s="34" t="s">
        <v>231</v>
      </c>
      <c s="34" t="s">
        <v>2761</v>
      </c>
      <c s="35" t="s">
        <v>5</v>
      </c>
      <c s="6" t="s">
        <v>2762</v>
      </c>
      <c s="36" t="s">
        <v>65</v>
      </c>
      <c s="37">
        <v>16</v>
      </c>
      <c s="36">
        <v>0</v>
      </c>
      <c s="36">
        <f>ROUND(G342*H342,6)</f>
      </c>
      <c r="L342" s="38">
        <v>0</v>
      </c>
      <c s="32">
        <f>ROUND(ROUND(L342,2)*ROUND(G342,3),2)</f>
      </c>
      <c s="36" t="s">
        <v>55</v>
      </c>
      <c>
        <f>(M342*21)/100</f>
      </c>
      <c t="s">
        <v>28</v>
      </c>
    </row>
    <row r="343" spans="1:5" ht="25.5">
      <c r="A343" s="35" t="s">
        <v>56</v>
      </c>
      <c r="E343" s="39" t="s">
        <v>2762</v>
      </c>
    </row>
    <row r="344" spans="1:5" ht="51">
      <c r="A344" s="35" t="s">
        <v>58</v>
      </c>
      <c r="E344" s="42" t="s">
        <v>2501</v>
      </c>
    </row>
    <row r="345" spans="1:5" ht="204">
      <c r="A345" t="s">
        <v>59</v>
      </c>
      <c r="E345" s="39" t="s">
        <v>2763</v>
      </c>
    </row>
    <row r="346" spans="1:16" ht="25.5">
      <c r="A346" t="s">
        <v>50</v>
      </c>
      <c s="34" t="s">
        <v>235</v>
      </c>
      <c s="34" t="s">
        <v>2764</v>
      </c>
      <c s="35" t="s">
        <v>5</v>
      </c>
      <c s="6" t="s">
        <v>2765</v>
      </c>
      <c s="36" t="s">
        <v>65</v>
      </c>
      <c s="37">
        <v>16</v>
      </c>
      <c s="36">
        <v>0</v>
      </c>
      <c s="36">
        <f>ROUND(G346*H346,6)</f>
      </c>
      <c r="L346" s="38">
        <v>0</v>
      </c>
      <c s="32">
        <f>ROUND(ROUND(L346,2)*ROUND(G346,3),2)</f>
      </c>
      <c s="36" t="s">
        <v>55</v>
      </c>
      <c>
        <f>(M346*21)/100</f>
      </c>
      <c t="s">
        <v>28</v>
      </c>
    </row>
    <row r="347" spans="1:5" ht="25.5">
      <c r="A347" s="35" t="s">
        <v>56</v>
      </c>
      <c r="E347" s="39" t="s">
        <v>2765</v>
      </c>
    </row>
    <row r="348" spans="1:5" ht="51">
      <c r="A348" s="35" t="s">
        <v>58</v>
      </c>
      <c r="E348" s="42" t="s">
        <v>2501</v>
      </c>
    </row>
    <row r="349" spans="1:5" ht="204">
      <c r="A349" t="s">
        <v>59</v>
      </c>
      <c r="E349" s="39" t="s">
        <v>2766</v>
      </c>
    </row>
    <row r="350" spans="1:13" ht="12.75">
      <c r="A350" t="s">
        <v>47</v>
      </c>
      <c r="C350" s="31" t="s">
        <v>2767</v>
      </c>
      <c r="E350" s="33" t="s">
        <v>2768</v>
      </c>
      <c r="J350" s="32">
        <f>0</f>
      </c>
      <c s="32">
        <f>0</f>
      </c>
      <c s="32">
        <f>0+L351+L355+L359+L363+L367+L371+L375+L379+L383+L387+L391+L395+L399+L403+L407+L411+L415+L419+L423+L427+L431+L435+L439+L443+L447+L451+L455+L459+L463+L467+L471+L475+L479+L483+L487+L491+L495+L499+L503+L507+L511+L515</f>
      </c>
      <c s="32">
        <f>0+M351+M355+M359+M363+M367+M371+M375+M379+M383+M387+M391+M395+M399+M403+M407+M411+M415+M419+M423+M427+M431+M435+M439+M443+M447+M451+M455+M459+M463+M467+M471+M475+M479+M483+M487+M491+M495+M499+M503+M507+M511+M515</f>
      </c>
    </row>
    <row r="351" spans="1:16" ht="25.5">
      <c r="A351" t="s">
        <v>50</v>
      </c>
      <c s="34" t="s">
        <v>617</v>
      </c>
      <c s="34" t="s">
        <v>2769</v>
      </c>
      <c s="35" t="s">
        <v>143</v>
      </c>
      <c s="6" t="s">
        <v>2770</v>
      </c>
      <c s="36" t="s">
        <v>2197</v>
      </c>
      <c s="37">
        <v>48.45</v>
      </c>
      <c s="36">
        <v>0</v>
      </c>
      <c s="36">
        <f>ROUND(G351*H351,6)</f>
      </c>
      <c r="L351" s="38">
        <v>0</v>
      </c>
      <c s="32">
        <f>ROUND(ROUND(L351,2)*ROUND(G351,3),2)</f>
      </c>
      <c s="36" t="s">
        <v>55</v>
      </c>
      <c>
        <f>(M351*21)/100</f>
      </c>
      <c t="s">
        <v>28</v>
      </c>
    </row>
    <row r="352" spans="1:5" ht="25.5">
      <c r="A352" s="35" t="s">
        <v>56</v>
      </c>
      <c r="E352" s="39" t="s">
        <v>2770</v>
      </c>
    </row>
    <row r="353" spans="1:5" ht="12.75">
      <c r="A353" s="35" t="s">
        <v>58</v>
      </c>
      <c r="E353" s="40" t="s">
        <v>5</v>
      </c>
    </row>
    <row r="354" spans="1:5" ht="204">
      <c r="A354" t="s">
        <v>59</v>
      </c>
      <c r="E354" s="39" t="s">
        <v>2771</v>
      </c>
    </row>
    <row r="355" spans="1:16" ht="25.5">
      <c r="A355" t="s">
        <v>50</v>
      </c>
      <c s="34" t="s">
        <v>389</v>
      </c>
      <c s="34" t="s">
        <v>2769</v>
      </c>
      <c s="35" t="s">
        <v>125</v>
      </c>
      <c s="6" t="s">
        <v>2772</v>
      </c>
      <c s="36" t="s">
        <v>2197</v>
      </c>
      <c s="37">
        <v>3.06</v>
      </c>
      <c s="36">
        <v>0</v>
      </c>
      <c s="36">
        <f>ROUND(G355*H355,6)</f>
      </c>
      <c r="L355" s="38">
        <v>0</v>
      </c>
      <c s="32">
        <f>ROUND(ROUND(L355,2)*ROUND(G355,3),2)</f>
      </c>
      <c s="36" t="s">
        <v>55</v>
      </c>
      <c>
        <f>(M355*21)/100</f>
      </c>
      <c t="s">
        <v>28</v>
      </c>
    </row>
    <row r="356" spans="1:5" ht="25.5">
      <c r="A356" s="35" t="s">
        <v>56</v>
      </c>
      <c r="E356" s="39" t="s">
        <v>2772</v>
      </c>
    </row>
    <row r="357" spans="1:5" ht="12.75">
      <c r="A357" s="35" t="s">
        <v>58</v>
      </c>
      <c r="E357" s="40" t="s">
        <v>5</v>
      </c>
    </row>
    <row r="358" spans="1:5" ht="204">
      <c r="A358" t="s">
        <v>59</v>
      </c>
      <c r="E358" s="39" t="s">
        <v>2771</v>
      </c>
    </row>
    <row r="359" spans="1:16" ht="25.5">
      <c r="A359" t="s">
        <v>50</v>
      </c>
      <c s="34" t="s">
        <v>393</v>
      </c>
      <c s="34" t="s">
        <v>2769</v>
      </c>
      <c s="35" t="s">
        <v>129</v>
      </c>
      <c s="6" t="s">
        <v>2773</v>
      </c>
      <c s="36" t="s">
        <v>2197</v>
      </c>
      <c s="37">
        <v>1.275</v>
      </c>
      <c s="36">
        <v>0</v>
      </c>
      <c s="36">
        <f>ROUND(G359*H359,6)</f>
      </c>
      <c r="L359" s="38">
        <v>0</v>
      </c>
      <c s="32">
        <f>ROUND(ROUND(L359,2)*ROUND(G359,3),2)</f>
      </c>
      <c s="36" t="s">
        <v>55</v>
      </c>
      <c>
        <f>(M359*21)/100</f>
      </c>
      <c t="s">
        <v>28</v>
      </c>
    </row>
    <row r="360" spans="1:5" ht="25.5">
      <c r="A360" s="35" t="s">
        <v>56</v>
      </c>
      <c r="E360" s="39" t="s">
        <v>2773</v>
      </c>
    </row>
    <row r="361" spans="1:5" ht="12.75">
      <c r="A361" s="35" t="s">
        <v>58</v>
      </c>
      <c r="E361" s="40" t="s">
        <v>5</v>
      </c>
    </row>
    <row r="362" spans="1:5" ht="204">
      <c r="A362" t="s">
        <v>59</v>
      </c>
      <c r="E362" s="39" t="s">
        <v>2771</v>
      </c>
    </row>
    <row r="363" spans="1:16" ht="25.5">
      <c r="A363" t="s">
        <v>50</v>
      </c>
      <c s="34" t="s">
        <v>397</v>
      </c>
      <c s="34" t="s">
        <v>2769</v>
      </c>
      <c s="35" t="s">
        <v>85</v>
      </c>
      <c s="6" t="s">
        <v>2774</v>
      </c>
      <c s="36" t="s">
        <v>2197</v>
      </c>
      <c s="37">
        <v>4.59</v>
      </c>
      <c s="36">
        <v>0</v>
      </c>
      <c s="36">
        <f>ROUND(G363*H363,6)</f>
      </c>
      <c r="L363" s="38">
        <v>0</v>
      </c>
      <c s="32">
        <f>ROUND(ROUND(L363,2)*ROUND(G363,3),2)</f>
      </c>
      <c s="36" t="s">
        <v>55</v>
      </c>
      <c>
        <f>(M363*21)/100</f>
      </c>
      <c t="s">
        <v>28</v>
      </c>
    </row>
    <row r="364" spans="1:5" ht="25.5">
      <c r="A364" s="35" t="s">
        <v>56</v>
      </c>
      <c r="E364" s="39" t="s">
        <v>2774</v>
      </c>
    </row>
    <row r="365" spans="1:5" ht="12.75">
      <c r="A365" s="35" t="s">
        <v>58</v>
      </c>
      <c r="E365" s="40" t="s">
        <v>5</v>
      </c>
    </row>
    <row r="366" spans="1:5" ht="204">
      <c r="A366" t="s">
        <v>59</v>
      </c>
      <c r="E366" s="39" t="s">
        <v>2771</v>
      </c>
    </row>
    <row r="367" spans="1:16" ht="25.5">
      <c r="A367" t="s">
        <v>50</v>
      </c>
      <c s="34" t="s">
        <v>401</v>
      </c>
      <c s="34" t="s">
        <v>2769</v>
      </c>
      <c s="35" t="s">
        <v>26</v>
      </c>
      <c s="6" t="s">
        <v>2775</v>
      </c>
      <c s="36" t="s">
        <v>2197</v>
      </c>
      <c s="37">
        <v>1.785</v>
      </c>
      <c s="36">
        <v>0</v>
      </c>
      <c s="36">
        <f>ROUND(G367*H367,6)</f>
      </c>
      <c r="L367" s="38">
        <v>0</v>
      </c>
      <c s="32">
        <f>ROUND(ROUND(L367,2)*ROUND(G367,3),2)</f>
      </c>
      <c s="36" t="s">
        <v>55</v>
      </c>
      <c>
        <f>(M367*21)/100</f>
      </c>
      <c t="s">
        <v>28</v>
      </c>
    </row>
    <row r="368" spans="1:5" ht="25.5">
      <c r="A368" s="35" t="s">
        <v>56</v>
      </c>
      <c r="E368" s="39" t="s">
        <v>2775</v>
      </c>
    </row>
    <row r="369" spans="1:5" ht="12.75">
      <c r="A369" s="35" t="s">
        <v>58</v>
      </c>
      <c r="E369" s="40" t="s">
        <v>5</v>
      </c>
    </row>
    <row r="370" spans="1:5" ht="204">
      <c r="A370" t="s">
        <v>59</v>
      </c>
      <c r="E370" s="39" t="s">
        <v>2771</v>
      </c>
    </row>
    <row r="371" spans="1:16" ht="25.5">
      <c r="A371" t="s">
        <v>50</v>
      </c>
      <c s="34" t="s">
        <v>405</v>
      </c>
      <c s="34" t="s">
        <v>2769</v>
      </c>
      <c s="35" t="s">
        <v>28</v>
      </c>
      <c s="6" t="s">
        <v>2776</v>
      </c>
      <c s="36" t="s">
        <v>2197</v>
      </c>
      <c s="37">
        <v>4.08</v>
      </c>
      <c s="36">
        <v>0</v>
      </c>
      <c s="36">
        <f>ROUND(G371*H371,6)</f>
      </c>
      <c r="L371" s="38">
        <v>0</v>
      </c>
      <c s="32">
        <f>ROUND(ROUND(L371,2)*ROUND(G371,3),2)</f>
      </c>
      <c s="36" t="s">
        <v>55</v>
      </c>
      <c>
        <f>(M371*21)/100</f>
      </c>
      <c t="s">
        <v>28</v>
      </c>
    </row>
    <row r="372" spans="1:5" ht="25.5">
      <c r="A372" s="35" t="s">
        <v>56</v>
      </c>
      <c r="E372" s="39" t="s">
        <v>2776</v>
      </c>
    </row>
    <row r="373" spans="1:5" ht="12.75">
      <c r="A373" s="35" t="s">
        <v>58</v>
      </c>
      <c r="E373" s="40" t="s">
        <v>5</v>
      </c>
    </row>
    <row r="374" spans="1:5" ht="204">
      <c r="A374" t="s">
        <v>59</v>
      </c>
      <c r="E374" s="39" t="s">
        <v>2771</v>
      </c>
    </row>
    <row r="375" spans="1:16" ht="25.5">
      <c r="A375" t="s">
        <v>50</v>
      </c>
      <c s="34" t="s">
        <v>51</v>
      </c>
      <c s="34" t="s">
        <v>2769</v>
      </c>
      <c s="35" t="s">
        <v>133</v>
      </c>
      <c s="6" t="s">
        <v>2777</v>
      </c>
      <c s="36" t="s">
        <v>2197</v>
      </c>
      <c s="37">
        <v>80.325</v>
      </c>
      <c s="36">
        <v>0</v>
      </c>
      <c s="36">
        <f>ROUND(G375*H375,6)</f>
      </c>
      <c r="L375" s="38">
        <v>0</v>
      </c>
      <c s="32">
        <f>ROUND(ROUND(L375,2)*ROUND(G375,3),2)</f>
      </c>
      <c s="36" t="s">
        <v>55</v>
      </c>
      <c>
        <f>(M375*21)/100</f>
      </c>
      <c t="s">
        <v>28</v>
      </c>
    </row>
    <row r="376" spans="1:5" ht="25.5">
      <c r="A376" s="35" t="s">
        <v>56</v>
      </c>
      <c r="E376" s="39" t="s">
        <v>2777</v>
      </c>
    </row>
    <row r="377" spans="1:5" ht="12.75">
      <c r="A377" s="35" t="s">
        <v>58</v>
      </c>
      <c r="E377" s="40" t="s">
        <v>5</v>
      </c>
    </row>
    <row r="378" spans="1:5" ht="204">
      <c r="A378" t="s">
        <v>59</v>
      </c>
      <c r="E378" s="39" t="s">
        <v>2771</v>
      </c>
    </row>
    <row r="379" spans="1:16" ht="25.5">
      <c r="A379" t="s">
        <v>50</v>
      </c>
      <c s="34" t="s">
        <v>409</v>
      </c>
      <c s="34" t="s">
        <v>2769</v>
      </c>
      <c s="35" t="s">
        <v>151</v>
      </c>
      <c s="6" t="s">
        <v>2778</v>
      </c>
      <c s="36" t="s">
        <v>2197</v>
      </c>
      <c s="37">
        <v>85.68</v>
      </c>
      <c s="36">
        <v>0</v>
      </c>
      <c s="36">
        <f>ROUND(G379*H379,6)</f>
      </c>
      <c r="L379" s="38">
        <v>0</v>
      </c>
      <c s="32">
        <f>ROUND(ROUND(L379,2)*ROUND(G379,3),2)</f>
      </c>
      <c s="36" t="s">
        <v>55</v>
      </c>
      <c>
        <f>(M379*21)/100</f>
      </c>
      <c t="s">
        <v>28</v>
      </c>
    </row>
    <row r="380" spans="1:5" ht="25.5">
      <c r="A380" s="35" t="s">
        <v>56</v>
      </c>
      <c r="E380" s="39" t="s">
        <v>2778</v>
      </c>
    </row>
    <row r="381" spans="1:5" ht="12.75">
      <c r="A381" s="35" t="s">
        <v>58</v>
      </c>
      <c r="E381" s="40" t="s">
        <v>5</v>
      </c>
    </row>
    <row r="382" spans="1:5" ht="204">
      <c r="A382" t="s">
        <v>59</v>
      </c>
      <c r="E382" s="39" t="s">
        <v>2771</v>
      </c>
    </row>
    <row r="383" spans="1:16" ht="25.5">
      <c r="A383" t="s">
        <v>50</v>
      </c>
      <c s="34" t="s">
        <v>416</v>
      </c>
      <c s="34" t="s">
        <v>2769</v>
      </c>
      <c s="35" t="s">
        <v>139</v>
      </c>
      <c s="6" t="s">
        <v>2779</v>
      </c>
      <c s="36" t="s">
        <v>2197</v>
      </c>
      <c s="37">
        <v>46.41</v>
      </c>
      <c s="36">
        <v>0</v>
      </c>
      <c s="36">
        <f>ROUND(G383*H383,6)</f>
      </c>
      <c r="L383" s="38">
        <v>0</v>
      </c>
      <c s="32">
        <f>ROUND(ROUND(L383,2)*ROUND(G383,3),2)</f>
      </c>
      <c s="36" t="s">
        <v>55</v>
      </c>
      <c>
        <f>(M383*21)/100</f>
      </c>
      <c t="s">
        <v>28</v>
      </c>
    </row>
    <row r="384" spans="1:5" ht="25.5">
      <c r="A384" s="35" t="s">
        <v>56</v>
      </c>
      <c r="E384" s="39" t="s">
        <v>2779</v>
      </c>
    </row>
    <row r="385" spans="1:5" ht="12.75">
      <c r="A385" s="35" t="s">
        <v>58</v>
      </c>
      <c r="E385" s="40" t="s">
        <v>5</v>
      </c>
    </row>
    <row r="386" spans="1:5" ht="204">
      <c r="A386" t="s">
        <v>59</v>
      </c>
      <c r="E386" s="39" t="s">
        <v>2771</v>
      </c>
    </row>
    <row r="387" spans="1:16" ht="25.5">
      <c r="A387" t="s">
        <v>50</v>
      </c>
      <c s="34" t="s">
        <v>640</v>
      </c>
      <c s="34" t="s">
        <v>2769</v>
      </c>
      <c s="35" t="s">
        <v>121</v>
      </c>
      <c s="6" t="s">
        <v>2780</v>
      </c>
      <c s="36" t="s">
        <v>2197</v>
      </c>
      <c s="37">
        <v>52.02</v>
      </c>
      <c s="36">
        <v>0</v>
      </c>
      <c s="36">
        <f>ROUND(G387*H387,6)</f>
      </c>
      <c r="L387" s="38">
        <v>0</v>
      </c>
      <c s="32">
        <f>ROUND(ROUND(L387,2)*ROUND(G387,3),2)</f>
      </c>
      <c s="36" t="s">
        <v>55</v>
      </c>
      <c>
        <f>(M387*21)/100</f>
      </c>
      <c t="s">
        <v>28</v>
      </c>
    </row>
    <row r="388" spans="1:5" ht="25.5">
      <c r="A388" s="35" t="s">
        <v>56</v>
      </c>
      <c r="E388" s="39" t="s">
        <v>2780</v>
      </c>
    </row>
    <row r="389" spans="1:5" ht="12.75">
      <c r="A389" s="35" t="s">
        <v>58</v>
      </c>
      <c r="E389" s="40" t="s">
        <v>5</v>
      </c>
    </row>
    <row r="390" spans="1:5" ht="204">
      <c r="A390" t="s">
        <v>59</v>
      </c>
      <c r="E390" s="39" t="s">
        <v>2771</v>
      </c>
    </row>
    <row r="391" spans="1:16" ht="25.5">
      <c r="A391" t="s">
        <v>50</v>
      </c>
      <c s="34" t="s">
        <v>1068</v>
      </c>
      <c s="34" t="s">
        <v>2769</v>
      </c>
      <c s="35" t="s">
        <v>105</v>
      </c>
      <c s="6" t="s">
        <v>2781</v>
      </c>
      <c s="36" t="s">
        <v>2197</v>
      </c>
      <c s="37">
        <v>12.24</v>
      </c>
      <c s="36">
        <v>0</v>
      </c>
      <c s="36">
        <f>ROUND(G391*H391,6)</f>
      </c>
      <c r="L391" s="38">
        <v>0</v>
      </c>
      <c s="32">
        <f>ROUND(ROUND(L391,2)*ROUND(G391,3),2)</f>
      </c>
      <c s="36" t="s">
        <v>55</v>
      </c>
      <c>
        <f>(M391*21)/100</f>
      </c>
      <c t="s">
        <v>28</v>
      </c>
    </row>
    <row r="392" spans="1:5" ht="25.5">
      <c r="A392" s="35" t="s">
        <v>56</v>
      </c>
      <c r="E392" s="39" t="s">
        <v>2781</v>
      </c>
    </row>
    <row r="393" spans="1:5" ht="12.75">
      <c r="A393" s="35" t="s">
        <v>58</v>
      </c>
      <c r="E393" s="40" t="s">
        <v>5</v>
      </c>
    </row>
    <row r="394" spans="1:5" ht="204">
      <c r="A394" t="s">
        <v>59</v>
      </c>
      <c r="E394" s="39" t="s">
        <v>2771</v>
      </c>
    </row>
    <row r="395" spans="1:16" ht="25.5">
      <c r="A395" t="s">
        <v>50</v>
      </c>
      <c s="34" t="s">
        <v>644</v>
      </c>
      <c s="34" t="s">
        <v>2769</v>
      </c>
      <c s="35" t="s">
        <v>93</v>
      </c>
      <c s="6" t="s">
        <v>2782</v>
      </c>
      <c s="36" t="s">
        <v>2197</v>
      </c>
      <c s="37">
        <v>60.69</v>
      </c>
      <c s="36">
        <v>0</v>
      </c>
      <c s="36">
        <f>ROUND(G395*H395,6)</f>
      </c>
      <c r="L395" s="38">
        <v>0</v>
      </c>
      <c s="32">
        <f>ROUND(ROUND(L395,2)*ROUND(G395,3),2)</f>
      </c>
      <c s="36" t="s">
        <v>55</v>
      </c>
      <c>
        <f>(M395*21)/100</f>
      </c>
      <c t="s">
        <v>28</v>
      </c>
    </row>
    <row r="396" spans="1:5" ht="25.5">
      <c r="A396" s="35" t="s">
        <v>56</v>
      </c>
      <c r="E396" s="39" t="s">
        <v>2782</v>
      </c>
    </row>
    <row r="397" spans="1:5" ht="12.75">
      <c r="A397" s="35" t="s">
        <v>58</v>
      </c>
      <c r="E397" s="40" t="s">
        <v>5</v>
      </c>
    </row>
    <row r="398" spans="1:5" ht="204">
      <c r="A398" t="s">
        <v>59</v>
      </c>
      <c r="E398" s="39" t="s">
        <v>2771</v>
      </c>
    </row>
    <row r="399" spans="1:16" ht="25.5">
      <c r="A399" t="s">
        <v>50</v>
      </c>
      <c s="34" t="s">
        <v>478</v>
      </c>
      <c s="34" t="s">
        <v>2769</v>
      </c>
      <c s="35" t="s">
        <v>27</v>
      </c>
      <c s="6" t="s">
        <v>2783</v>
      </c>
      <c s="36" t="s">
        <v>2197</v>
      </c>
      <c s="37">
        <v>224.91</v>
      </c>
      <c s="36">
        <v>0</v>
      </c>
      <c s="36">
        <f>ROUND(G399*H399,6)</f>
      </c>
      <c r="L399" s="38">
        <v>0</v>
      </c>
      <c s="32">
        <f>ROUND(ROUND(L399,2)*ROUND(G399,3),2)</f>
      </c>
      <c s="36" t="s">
        <v>55</v>
      </c>
      <c>
        <f>(M399*21)/100</f>
      </c>
      <c t="s">
        <v>28</v>
      </c>
    </row>
    <row r="400" spans="1:5" ht="25.5">
      <c r="A400" s="35" t="s">
        <v>56</v>
      </c>
      <c r="E400" s="39" t="s">
        <v>2783</v>
      </c>
    </row>
    <row r="401" spans="1:5" ht="12.75">
      <c r="A401" s="35" t="s">
        <v>58</v>
      </c>
      <c r="E401" s="40" t="s">
        <v>5</v>
      </c>
    </row>
    <row r="402" spans="1:5" ht="204">
      <c r="A402" t="s">
        <v>59</v>
      </c>
      <c r="E402" s="39" t="s">
        <v>2771</v>
      </c>
    </row>
    <row r="403" spans="1:16" ht="25.5">
      <c r="A403" t="s">
        <v>50</v>
      </c>
      <c s="34" t="s">
        <v>482</v>
      </c>
      <c s="34" t="s">
        <v>2769</v>
      </c>
      <c s="35" t="s">
        <v>97</v>
      </c>
      <c s="6" t="s">
        <v>2784</v>
      </c>
      <c s="36" t="s">
        <v>2197</v>
      </c>
      <c s="37">
        <v>29.07</v>
      </c>
      <c s="36">
        <v>0</v>
      </c>
      <c s="36">
        <f>ROUND(G403*H403,6)</f>
      </c>
      <c r="L403" s="38">
        <v>0</v>
      </c>
      <c s="32">
        <f>ROUND(ROUND(L403,2)*ROUND(G403,3),2)</f>
      </c>
      <c s="36" t="s">
        <v>55</v>
      </c>
      <c>
        <f>(M403*21)/100</f>
      </c>
      <c t="s">
        <v>28</v>
      </c>
    </row>
    <row r="404" spans="1:5" ht="25.5">
      <c r="A404" s="35" t="s">
        <v>56</v>
      </c>
      <c r="E404" s="39" t="s">
        <v>2784</v>
      </c>
    </row>
    <row r="405" spans="1:5" ht="12.75">
      <c r="A405" s="35" t="s">
        <v>58</v>
      </c>
      <c r="E405" s="40" t="s">
        <v>5</v>
      </c>
    </row>
    <row r="406" spans="1:5" ht="204">
      <c r="A406" t="s">
        <v>59</v>
      </c>
      <c r="E406" s="39" t="s">
        <v>2771</v>
      </c>
    </row>
    <row r="407" spans="1:16" ht="25.5">
      <c r="A407" t="s">
        <v>50</v>
      </c>
      <c s="34" t="s">
        <v>648</v>
      </c>
      <c s="34" t="s">
        <v>2769</v>
      </c>
      <c s="35" t="s">
        <v>101</v>
      </c>
      <c s="6" t="s">
        <v>2785</v>
      </c>
      <c s="36" t="s">
        <v>2197</v>
      </c>
      <c s="37">
        <v>229.5</v>
      </c>
      <c s="36">
        <v>0</v>
      </c>
      <c s="36">
        <f>ROUND(G407*H407,6)</f>
      </c>
      <c r="L407" s="38">
        <v>0</v>
      </c>
      <c s="32">
        <f>ROUND(ROUND(L407,2)*ROUND(G407,3),2)</f>
      </c>
      <c s="36" t="s">
        <v>55</v>
      </c>
      <c>
        <f>(M407*21)/100</f>
      </c>
      <c t="s">
        <v>28</v>
      </c>
    </row>
    <row r="408" spans="1:5" ht="25.5">
      <c r="A408" s="35" t="s">
        <v>56</v>
      </c>
      <c r="E408" s="39" t="s">
        <v>2785</v>
      </c>
    </row>
    <row r="409" spans="1:5" ht="12.75">
      <c r="A409" s="35" t="s">
        <v>58</v>
      </c>
      <c r="E409" s="40" t="s">
        <v>5</v>
      </c>
    </row>
    <row r="410" spans="1:5" ht="204">
      <c r="A410" t="s">
        <v>59</v>
      </c>
      <c r="E410" s="39" t="s">
        <v>2771</v>
      </c>
    </row>
    <row r="411" spans="1:16" ht="25.5">
      <c r="A411" t="s">
        <v>50</v>
      </c>
      <c s="34" t="s">
        <v>650</v>
      </c>
      <c s="34" t="s">
        <v>2769</v>
      </c>
      <c s="35" t="s">
        <v>74</v>
      </c>
      <c s="6" t="s">
        <v>2786</v>
      </c>
      <c s="36" t="s">
        <v>2197</v>
      </c>
      <c s="37">
        <v>67.32</v>
      </c>
      <c s="36">
        <v>0</v>
      </c>
      <c s="36">
        <f>ROUND(G411*H411,6)</f>
      </c>
      <c r="L411" s="38">
        <v>0</v>
      </c>
      <c s="32">
        <f>ROUND(ROUND(L411,2)*ROUND(G411,3),2)</f>
      </c>
      <c s="36" t="s">
        <v>55</v>
      </c>
      <c>
        <f>(M411*21)/100</f>
      </c>
      <c t="s">
        <v>28</v>
      </c>
    </row>
    <row r="412" spans="1:5" ht="25.5">
      <c r="A412" s="35" t="s">
        <v>56</v>
      </c>
      <c r="E412" s="39" t="s">
        <v>2786</v>
      </c>
    </row>
    <row r="413" spans="1:5" ht="12.75">
      <c r="A413" s="35" t="s">
        <v>58</v>
      </c>
      <c r="E413" s="40" t="s">
        <v>5</v>
      </c>
    </row>
    <row r="414" spans="1:5" ht="204">
      <c r="A414" t="s">
        <v>59</v>
      </c>
      <c r="E414" s="39" t="s">
        <v>2771</v>
      </c>
    </row>
    <row r="415" spans="1:16" ht="25.5">
      <c r="A415" t="s">
        <v>50</v>
      </c>
      <c s="34" t="s">
        <v>606</v>
      </c>
      <c s="34" t="s">
        <v>2769</v>
      </c>
      <c s="35" t="s">
        <v>109</v>
      </c>
      <c s="6" t="s">
        <v>2787</v>
      </c>
      <c s="36" t="s">
        <v>2197</v>
      </c>
      <c s="37">
        <v>41.055</v>
      </c>
      <c s="36">
        <v>0</v>
      </c>
      <c s="36">
        <f>ROUND(G415*H415,6)</f>
      </c>
      <c r="L415" s="38">
        <v>0</v>
      </c>
      <c s="32">
        <f>ROUND(ROUND(L415,2)*ROUND(G415,3),2)</f>
      </c>
      <c s="36" t="s">
        <v>55</v>
      </c>
      <c>
        <f>(M415*21)/100</f>
      </c>
      <c t="s">
        <v>28</v>
      </c>
    </row>
    <row r="416" spans="1:5" ht="25.5">
      <c r="A416" s="35" t="s">
        <v>56</v>
      </c>
      <c r="E416" s="39" t="s">
        <v>2787</v>
      </c>
    </row>
    <row r="417" spans="1:5" ht="12.75">
      <c r="A417" s="35" t="s">
        <v>58</v>
      </c>
      <c r="E417" s="40" t="s">
        <v>5</v>
      </c>
    </row>
    <row r="418" spans="1:5" ht="204">
      <c r="A418" t="s">
        <v>59</v>
      </c>
      <c r="E418" s="39" t="s">
        <v>2771</v>
      </c>
    </row>
    <row r="419" spans="1:16" ht="25.5">
      <c r="A419" t="s">
        <v>50</v>
      </c>
      <c s="34" t="s">
        <v>423</v>
      </c>
      <c s="34" t="s">
        <v>2769</v>
      </c>
      <c s="35" t="s">
        <v>5</v>
      </c>
      <c s="6" t="s">
        <v>2788</v>
      </c>
      <c s="36" t="s">
        <v>2197</v>
      </c>
      <c s="37">
        <v>18.36</v>
      </c>
      <c s="36">
        <v>0</v>
      </c>
      <c s="36">
        <f>ROUND(G419*H419,6)</f>
      </c>
      <c r="L419" s="38">
        <v>0</v>
      </c>
      <c s="32">
        <f>ROUND(ROUND(L419,2)*ROUND(G419,3),2)</f>
      </c>
      <c s="36" t="s">
        <v>55</v>
      </c>
      <c>
        <f>(M419*21)/100</f>
      </c>
      <c t="s">
        <v>28</v>
      </c>
    </row>
    <row r="420" spans="1:5" ht="25.5">
      <c r="A420" s="35" t="s">
        <v>56</v>
      </c>
      <c r="E420" s="39" t="s">
        <v>2788</v>
      </c>
    </row>
    <row r="421" spans="1:5" ht="12.75">
      <c r="A421" s="35" t="s">
        <v>58</v>
      </c>
      <c r="E421" s="40" t="s">
        <v>5</v>
      </c>
    </row>
    <row r="422" spans="1:5" ht="204">
      <c r="A422" t="s">
        <v>59</v>
      </c>
      <c r="E422" s="39" t="s">
        <v>2771</v>
      </c>
    </row>
    <row r="423" spans="1:16" ht="25.5">
      <c r="A423" t="s">
        <v>50</v>
      </c>
      <c s="34" t="s">
        <v>654</v>
      </c>
      <c s="34" t="s">
        <v>2769</v>
      </c>
      <c s="35" t="s">
        <v>62</v>
      </c>
      <c s="6" t="s">
        <v>2789</v>
      </c>
      <c s="36" t="s">
        <v>2197</v>
      </c>
      <c s="37">
        <v>223.125</v>
      </c>
      <c s="36">
        <v>0</v>
      </c>
      <c s="36">
        <f>ROUND(G423*H423,6)</f>
      </c>
      <c r="L423" s="38">
        <v>0</v>
      </c>
      <c s="32">
        <f>ROUND(ROUND(L423,2)*ROUND(G423,3),2)</f>
      </c>
      <c s="36" t="s">
        <v>55</v>
      </c>
      <c>
        <f>(M423*21)/100</f>
      </c>
      <c t="s">
        <v>28</v>
      </c>
    </row>
    <row r="424" spans="1:5" ht="25.5">
      <c r="A424" s="35" t="s">
        <v>56</v>
      </c>
      <c r="E424" s="39" t="s">
        <v>2789</v>
      </c>
    </row>
    <row r="425" spans="1:5" ht="12.75">
      <c r="A425" s="35" t="s">
        <v>58</v>
      </c>
      <c r="E425" s="40" t="s">
        <v>5</v>
      </c>
    </row>
    <row r="426" spans="1:5" ht="204">
      <c r="A426" t="s">
        <v>59</v>
      </c>
      <c r="E426" s="39" t="s">
        <v>2771</v>
      </c>
    </row>
    <row r="427" spans="1:16" ht="25.5">
      <c r="A427" t="s">
        <v>50</v>
      </c>
      <c s="34" t="s">
        <v>655</v>
      </c>
      <c s="34" t="s">
        <v>2769</v>
      </c>
      <c s="35" t="s">
        <v>147</v>
      </c>
      <c s="6" t="s">
        <v>2790</v>
      </c>
      <c s="36" t="s">
        <v>2197</v>
      </c>
      <c s="37">
        <v>13.26</v>
      </c>
      <c s="36">
        <v>0</v>
      </c>
      <c s="36">
        <f>ROUND(G427*H427,6)</f>
      </c>
      <c r="L427" s="38">
        <v>0</v>
      </c>
      <c s="32">
        <f>ROUND(ROUND(L427,2)*ROUND(G427,3),2)</f>
      </c>
      <c s="36" t="s">
        <v>55</v>
      </c>
      <c>
        <f>(M427*21)/100</f>
      </c>
      <c t="s">
        <v>28</v>
      </c>
    </row>
    <row r="428" spans="1:5" ht="25.5">
      <c r="A428" s="35" t="s">
        <v>56</v>
      </c>
      <c r="E428" s="39" t="s">
        <v>2790</v>
      </c>
    </row>
    <row r="429" spans="1:5" ht="12.75">
      <c r="A429" s="35" t="s">
        <v>58</v>
      </c>
      <c r="E429" s="40" t="s">
        <v>5</v>
      </c>
    </row>
    <row r="430" spans="1:5" ht="204">
      <c r="A430" t="s">
        <v>59</v>
      </c>
      <c r="E430" s="39" t="s">
        <v>2771</v>
      </c>
    </row>
    <row r="431" spans="1:16" ht="25.5">
      <c r="A431" t="s">
        <v>50</v>
      </c>
      <c s="34" t="s">
        <v>1085</v>
      </c>
      <c s="34" t="s">
        <v>2769</v>
      </c>
      <c s="35" t="s">
        <v>113</v>
      </c>
      <c s="6" t="s">
        <v>2791</v>
      </c>
      <c s="36" t="s">
        <v>2197</v>
      </c>
      <c s="37">
        <v>64.26</v>
      </c>
      <c s="36">
        <v>0</v>
      </c>
      <c s="36">
        <f>ROUND(G431*H431,6)</f>
      </c>
      <c r="L431" s="38">
        <v>0</v>
      </c>
      <c s="32">
        <f>ROUND(ROUND(L431,2)*ROUND(G431,3),2)</f>
      </c>
      <c s="36" t="s">
        <v>55</v>
      </c>
      <c>
        <f>(M431*21)/100</f>
      </c>
      <c t="s">
        <v>28</v>
      </c>
    </row>
    <row r="432" spans="1:5" ht="25.5">
      <c r="A432" s="35" t="s">
        <v>56</v>
      </c>
      <c r="E432" s="39" t="s">
        <v>2791</v>
      </c>
    </row>
    <row r="433" spans="1:5" ht="12.75">
      <c r="A433" s="35" t="s">
        <v>58</v>
      </c>
      <c r="E433" s="40" t="s">
        <v>5</v>
      </c>
    </row>
    <row r="434" spans="1:5" ht="204">
      <c r="A434" t="s">
        <v>59</v>
      </c>
      <c r="E434" s="39" t="s">
        <v>2771</v>
      </c>
    </row>
    <row r="435" spans="1:16" ht="25.5">
      <c r="A435" t="s">
        <v>50</v>
      </c>
      <c s="34" t="s">
        <v>1086</v>
      </c>
      <c s="34" t="s">
        <v>2792</v>
      </c>
      <c s="35" t="s">
        <v>5</v>
      </c>
      <c s="6" t="s">
        <v>2793</v>
      </c>
      <c s="36" t="s">
        <v>2197</v>
      </c>
      <c s="37">
        <v>19.32</v>
      </c>
      <c s="36">
        <v>0</v>
      </c>
      <c s="36">
        <f>ROUND(G435*H435,6)</f>
      </c>
      <c r="L435" s="38">
        <v>0</v>
      </c>
      <c s="32">
        <f>ROUND(ROUND(L435,2)*ROUND(G435,3),2)</f>
      </c>
      <c s="36" t="s">
        <v>55</v>
      </c>
      <c>
        <f>(M435*21)/100</f>
      </c>
      <c t="s">
        <v>28</v>
      </c>
    </row>
    <row r="436" spans="1:5" ht="25.5">
      <c r="A436" s="35" t="s">
        <v>56</v>
      </c>
      <c r="E436" s="39" t="s">
        <v>2793</v>
      </c>
    </row>
    <row r="437" spans="1:5" ht="12.75">
      <c r="A437" s="35" t="s">
        <v>58</v>
      </c>
      <c r="E437" s="40" t="s">
        <v>5</v>
      </c>
    </row>
    <row r="438" spans="1:5" ht="204">
      <c r="A438" t="s">
        <v>59</v>
      </c>
      <c r="E438" s="39" t="s">
        <v>2794</v>
      </c>
    </row>
    <row r="439" spans="1:16" ht="25.5">
      <c r="A439" t="s">
        <v>50</v>
      </c>
      <c s="34" t="s">
        <v>1090</v>
      </c>
      <c s="34" t="s">
        <v>2795</v>
      </c>
      <c s="35" t="s">
        <v>5</v>
      </c>
      <c s="6" t="s">
        <v>2796</v>
      </c>
      <c s="36" t="s">
        <v>2197</v>
      </c>
      <c s="37">
        <v>8.8</v>
      </c>
      <c s="36">
        <v>0</v>
      </c>
      <c s="36">
        <f>ROUND(G439*H439,6)</f>
      </c>
      <c r="L439" s="38">
        <v>0</v>
      </c>
      <c s="32">
        <f>ROUND(ROUND(L439,2)*ROUND(G439,3),2)</f>
      </c>
      <c s="36" t="s">
        <v>55</v>
      </c>
      <c>
        <f>(M439*21)/100</f>
      </c>
      <c t="s">
        <v>28</v>
      </c>
    </row>
    <row r="440" spans="1:5" ht="25.5">
      <c r="A440" s="35" t="s">
        <v>56</v>
      </c>
      <c r="E440" s="39" t="s">
        <v>2796</v>
      </c>
    </row>
    <row r="441" spans="1:5" ht="12.75">
      <c r="A441" s="35" t="s">
        <v>58</v>
      </c>
      <c r="E441" s="40" t="s">
        <v>5</v>
      </c>
    </row>
    <row r="442" spans="1:5" ht="204">
      <c r="A442" t="s">
        <v>59</v>
      </c>
      <c r="E442" s="39" t="s">
        <v>2797</v>
      </c>
    </row>
    <row r="443" spans="1:16" ht="25.5">
      <c r="A443" t="s">
        <v>50</v>
      </c>
      <c s="34" t="s">
        <v>1093</v>
      </c>
      <c s="34" t="s">
        <v>2769</v>
      </c>
      <c s="35" t="s">
        <v>89</v>
      </c>
      <c s="6" t="s">
        <v>2798</v>
      </c>
      <c s="36" t="s">
        <v>2197</v>
      </c>
      <c s="37">
        <v>14.79</v>
      </c>
      <c s="36">
        <v>0</v>
      </c>
      <c s="36">
        <f>ROUND(G443*H443,6)</f>
      </c>
      <c r="L443" s="38">
        <v>0</v>
      </c>
      <c s="32">
        <f>ROUND(ROUND(L443,2)*ROUND(G443,3),2)</f>
      </c>
      <c s="36" t="s">
        <v>55</v>
      </c>
      <c>
        <f>(M443*21)/100</f>
      </c>
      <c t="s">
        <v>28</v>
      </c>
    </row>
    <row r="444" spans="1:5" ht="25.5">
      <c r="A444" s="35" t="s">
        <v>56</v>
      </c>
      <c r="E444" s="39" t="s">
        <v>2798</v>
      </c>
    </row>
    <row r="445" spans="1:5" ht="12.75">
      <c r="A445" s="35" t="s">
        <v>58</v>
      </c>
      <c r="E445" s="40" t="s">
        <v>5</v>
      </c>
    </row>
    <row r="446" spans="1:5" ht="204">
      <c r="A446" t="s">
        <v>59</v>
      </c>
      <c r="E446" s="39" t="s">
        <v>2771</v>
      </c>
    </row>
    <row r="447" spans="1:16" ht="25.5">
      <c r="A447" t="s">
        <v>50</v>
      </c>
      <c s="34" t="s">
        <v>1097</v>
      </c>
      <c s="34" t="s">
        <v>2769</v>
      </c>
      <c s="35" t="s">
        <v>78</v>
      </c>
      <c s="6" t="s">
        <v>2799</v>
      </c>
      <c s="36" t="s">
        <v>2197</v>
      </c>
      <c s="37">
        <v>84.15</v>
      </c>
      <c s="36">
        <v>0</v>
      </c>
      <c s="36">
        <f>ROUND(G447*H447,6)</f>
      </c>
      <c r="L447" s="38">
        <v>0</v>
      </c>
      <c s="32">
        <f>ROUND(ROUND(L447,2)*ROUND(G447,3),2)</f>
      </c>
      <c s="36" t="s">
        <v>55</v>
      </c>
      <c>
        <f>(M447*21)/100</f>
      </c>
      <c t="s">
        <v>28</v>
      </c>
    </row>
    <row r="448" spans="1:5" ht="25.5">
      <c r="A448" s="35" t="s">
        <v>56</v>
      </c>
      <c r="E448" s="39" t="s">
        <v>2799</v>
      </c>
    </row>
    <row r="449" spans="1:5" ht="12.75">
      <c r="A449" s="35" t="s">
        <v>58</v>
      </c>
      <c r="E449" s="40" t="s">
        <v>5</v>
      </c>
    </row>
    <row r="450" spans="1:5" ht="204">
      <c r="A450" t="s">
        <v>59</v>
      </c>
      <c r="E450" s="39" t="s">
        <v>2771</v>
      </c>
    </row>
    <row r="451" spans="1:16" ht="25.5">
      <c r="A451" t="s">
        <v>50</v>
      </c>
      <c s="34" t="s">
        <v>1101</v>
      </c>
      <c s="34" t="s">
        <v>2769</v>
      </c>
      <c s="35" t="s">
        <v>117</v>
      </c>
      <c s="6" t="s">
        <v>2800</v>
      </c>
      <c s="36" t="s">
        <v>2197</v>
      </c>
      <c s="37">
        <v>10.2</v>
      </c>
      <c s="36">
        <v>0</v>
      </c>
      <c s="36">
        <f>ROUND(G451*H451,6)</f>
      </c>
      <c r="L451" s="38">
        <v>0</v>
      </c>
      <c s="32">
        <f>ROUND(ROUND(L451,2)*ROUND(G451,3),2)</f>
      </c>
      <c s="36" t="s">
        <v>55</v>
      </c>
      <c>
        <f>(M451*21)/100</f>
      </c>
      <c t="s">
        <v>28</v>
      </c>
    </row>
    <row r="452" spans="1:5" ht="25.5">
      <c r="A452" s="35" t="s">
        <v>56</v>
      </c>
      <c r="E452" s="39" t="s">
        <v>2800</v>
      </c>
    </row>
    <row r="453" spans="1:5" ht="12.75">
      <c r="A453" s="35" t="s">
        <v>58</v>
      </c>
      <c r="E453" s="40" t="s">
        <v>5</v>
      </c>
    </row>
    <row r="454" spans="1:5" ht="204">
      <c r="A454" t="s">
        <v>59</v>
      </c>
      <c r="E454" s="39" t="s">
        <v>2771</v>
      </c>
    </row>
    <row r="455" spans="1:16" ht="25.5">
      <c r="A455" t="s">
        <v>50</v>
      </c>
      <c s="34" t="s">
        <v>1102</v>
      </c>
      <c s="34" t="s">
        <v>2801</v>
      </c>
      <c s="35" t="s">
        <v>5</v>
      </c>
      <c s="6" t="s">
        <v>2802</v>
      </c>
      <c s="36" t="s">
        <v>65</v>
      </c>
      <c s="37">
        <v>1</v>
      </c>
      <c s="36">
        <v>0</v>
      </c>
      <c s="36">
        <f>ROUND(G455*H455,6)</f>
      </c>
      <c r="L455" s="38">
        <v>0</v>
      </c>
      <c s="32">
        <f>ROUND(ROUND(L455,2)*ROUND(G455,3),2)</f>
      </c>
      <c s="36" t="s">
        <v>55</v>
      </c>
      <c>
        <f>(M455*21)/100</f>
      </c>
      <c t="s">
        <v>28</v>
      </c>
    </row>
    <row r="456" spans="1:5" ht="25.5">
      <c r="A456" s="35" t="s">
        <v>56</v>
      </c>
      <c r="E456" s="39" t="s">
        <v>2802</v>
      </c>
    </row>
    <row r="457" spans="1:5" ht="51">
      <c r="A457" s="35" t="s">
        <v>58</v>
      </c>
      <c r="E457" s="42" t="s">
        <v>2141</v>
      </c>
    </row>
    <row r="458" spans="1:5" ht="216.75">
      <c r="A458" t="s">
        <v>59</v>
      </c>
      <c r="E458" s="39" t="s">
        <v>2803</v>
      </c>
    </row>
    <row r="459" spans="1:16" ht="25.5">
      <c r="A459" t="s">
        <v>50</v>
      </c>
      <c s="34" t="s">
        <v>1105</v>
      </c>
      <c s="34" t="s">
        <v>2804</v>
      </c>
      <c s="35" t="s">
        <v>5</v>
      </c>
      <c s="6" t="s">
        <v>2805</v>
      </c>
      <c s="36" t="s">
        <v>65</v>
      </c>
      <c s="37">
        <v>1</v>
      </c>
      <c s="36">
        <v>0</v>
      </c>
      <c s="36">
        <f>ROUND(G459*H459,6)</f>
      </c>
      <c r="L459" s="38">
        <v>0</v>
      </c>
      <c s="32">
        <f>ROUND(ROUND(L459,2)*ROUND(G459,3),2)</f>
      </c>
      <c s="36" t="s">
        <v>55</v>
      </c>
      <c>
        <f>(M459*21)/100</f>
      </c>
      <c t="s">
        <v>28</v>
      </c>
    </row>
    <row r="460" spans="1:5" ht="25.5">
      <c r="A460" s="35" t="s">
        <v>56</v>
      </c>
      <c r="E460" s="39" t="s">
        <v>2805</v>
      </c>
    </row>
    <row r="461" spans="1:5" ht="51">
      <c r="A461" s="35" t="s">
        <v>58</v>
      </c>
      <c r="E461" s="42" t="s">
        <v>2141</v>
      </c>
    </row>
    <row r="462" spans="1:5" ht="216.75">
      <c r="A462" t="s">
        <v>59</v>
      </c>
      <c r="E462" s="39" t="s">
        <v>2806</v>
      </c>
    </row>
    <row r="463" spans="1:16" ht="25.5">
      <c r="A463" t="s">
        <v>50</v>
      </c>
      <c s="34" t="s">
        <v>1109</v>
      </c>
      <c s="34" t="s">
        <v>2807</v>
      </c>
      <c s="35" t="s">
        <v>5</v>
      </c>
      <c s="6" t="s">
        <v>2808</v>
      </c>
      <c s="36" t="s">
        <v>65</v>
      </c>
      <c s="37">
        <v>1</v>
      </c>
      <c s="36">
        <v>0</v>
      </c>
      <c s="36">
        <f>ROUND(G463*H463,6)</f>
      </c>
      <c r="L463" s="38">
        <v>0</v>
      </c>
      <c s="32">
        <f>ROUND(ROUND(L463,2)*ROUND(G463,3),2)</f>
      </c>
      <c s="36" t="s">
        <v>55</v>
      </c>
      <c>
        <f>(M463*21)/100</f>
      </c>
      <c t="s">
        <v>28</v>
      </c>
    </row>
    <row r="464" spans="1:5" ht="25.5">
      <c r="A464" s="35" t="s">
        <v>56</v>
      </c>
      <c r="E464" s="39" t="s">
        <v>2808</v>
      </c>
    </row>
    <row r="465" spans="1:5" ht="51">
      <c r="A465" s="35" t="s">
        <v>58</v>
      </c>
      <c r="E465" s="42" t="s">
        <v>2141</v>
      </c>
    </row>
    <row r="466" spans="1:5" ht="216.75">
      <c r="A466" t="s">
        <v>59</v>
      </c>
      <c r="E466" s="39" t="s">
        <v>2809</v>
      </c>
    </row>
    <row r="467" spans="1:16" ht="25.5">
      <c r="A467" t="s">
        <v>50</v>
      </c>
      <c s="34" t="s">
        <v>1110</v>
      </c>
      <c s="34" t="s">
        <v>2810</v>
      </c>
      <c s="35" t="s">
        <v>5</v>
      </c>
      <c s="6" t="s">
        <v>2811</v>
      </c>
      <c s="36" t="s">
        <v>65</v>
      </c>
      <c s="37">
        <v>1</v>
      </c>
      <c s="36">
        <v>0</v>
      </c>
      <c s="36">
        <f>ROUND(G467*H467,6)</f>
      </c>
      <c r="L467" s="38">
        <v>0</v>
      </c>
      <c s="32">
        <f>ROUND(ROUND(L467,2)*ROUND(G467,3),2)</f>
      </c>
      <c s="36" t="s">
        <v>55</v>
      </c>
      <c>
        <f>(M467*21)/100</f>
      </c>
      <c t="s">
        <v>28</v>
      </c>
    </row>
    <row r="468" spans="1:5" ht="25.5">
      <c r="A468" s="35" t="s">
        <v>56</v>
      </c>
      <c r="E468" s="39" t="s">
        <v>2811</v>
      </c>
    </row>
    <row r="469" spans="1:5" ht="51">
      <c r="A469" s="35" t="s">
        <v>58</v>
      </c>
      <c r="E469" s="42" t="s">
        <v>2141</v>
      </c>
    </row>
    <row r="470" spans="1:5" ht="255">
      <c r="A470" t="s">
        <v>59</v>
      </c>
      <c r="E470" s="39" t="s">
        <v>2812</v>
      </c>
    </row>
    <row r="471" spans="1:16" ht="12.75">
      <c r="A471" t="s">
        <v>50</v>
      </c>
      <c s="34" t="s">
        <v>1113</v>
      </c>
      <c s="34" t="s">
        <v>2813</v>
      </c>
      <c s="35" t="s">
        <v>5</v>
      </c>
      <c s="6" t="s">
        <v>2814</v>
      </c>
      <c s="36" t="s">
        <v>65</v>
      </c>
      <c s="37">
        <v>9</v>
      </c>
      <c s="36">
        <v>0</v>
      </c>
      <c s="36">
        <f>ROUND(G471*H471,6)</f>
      </c>
      <c r="L471" s="38">
        <v>0</v>
      </c>
      <c s="32">
        <f>ROUND(ROUND(L471,2)*ROUND(G471,3),2)</f>
      </c>
      <c s="36" t="s">
        <v>55</v>
      </c>
      <c>
        <f>(M471*21)/100</f>
      </c>
      <c t="s">
        <v>28</v>
      </c>
    </row>
    <row r="472" spans="1:5" ht="12.75">
      <c r="A472" s="35" t="s">
        <v>56</v>
      </c>
      <c r="E472" s="39" t="s">
        <v>2814</v>
      </c>
    </row>
    <row r="473" spans="1:5" ht="204">
      <c r="A473" s="35" t="s">
        <v>58</v>
      </c>
      <c r="E473" s="42" t="s">
        <v>2815</v>
      </c>
    </row>
    <row r="474" spans="1:5" ht="153">
      <c r="A474" t="s">
        <v>59</v>
      </c>
      <c r="E474" s="39" t="s">
        <v>2816</v>
      </c>
    </row>
    <row r="475" spans="1:16" ht="12.75">
      <c r="A475" t="s">
        <v>50</v>
      </c>
      <c s="34" t="s">
        <v>1115</v>
      </c>
      <c s="34" t="s">
        <v>2817</v>
      </c>
      <c s="35" t="s">
        <v>5</v>
      </c>
      <c s="6" t="s">
        <v>2818</v>
      </c>
      <c s="36" t="s">
        <v>251</v>
      </c>
      <c s="37">
        <v>9</v>
      </c>
      <c s="36">
        <v>0</v>
      </c>
      <c s="36">
        <f>ROUND(G475*H475,6)</f>
      </c>
      <c r="L475" s="38">
        <v>0</v>
      </c>
      <c s="32">
        <f>ROUND(ROUND(L475,2)*ROUND(G475,3),2)</f>
      </c>
      <c s="36" t="s">
        <v>69</v>
      </c>
      <c>
        <f>(M475*21)/100</f>
      </c>
      <c t="s">
        <v>28</v>
      </c>
    </row>
    <row r="476" spans="1:5" ht="12.75">
      <c r="A476" s="35" t="s">
        <v>56</v>
      </c>
      <c r="E476" s="39" t="s">
        <v>2818</v>
      </c>
    </row>
    <row r="477" spans="1:5" ht="204">
      <c r="A477" s="35" t="s">
        <v>58</v>
      </c>
      <c r="E477" s="42" t="s">
        <v>2815</v>
      </c>
    </row>
    <row r="478" spans="1:5" ht="102">
      <c r="A478" t="s">
        <v>59</v>
      </c>
      <c r="E478" s="39" t="s">
        <v>2819</v>
      </c>
    </row>
    <row r="479" spans="1:16" ht="12.75">
      <c r="A479" t="s">
        <v>50</v>
      </c>
      <c s="34" t="s">
        <v>1118</v>
      </c>
      <c s="34" t="s">
        <v>2820</v>
      </c>
      <c s="35" t="s">
        <v>5</v>
      </c>
      <c s="6" t="s">
        <v>2821</v>
      </c>
      <c s="36" t="s">
        <v>65</v>
      </c>
      <c s="37">
        <v>3</v>
      </c>
      <c s="36">
        <v>0</v>
      </c>
      <c s="36">
        <f>ROUND(G479*H479,6)</f>
      </c>
      <c r="L479" s="38">
        <v>0</v>
      </c>
      <c s="32">
        <f>ROUND(ROUND(L479,2)*ROUND(G479,3),2)</f>
      </c>
      <c s="36" t="s">
        <v>55</v>
      </c>
      <c>
        <f>(M479*21)/100</f>
      </c>
      <c t="s">
        <v>28</v>
      </c>
    </row>
    <row r="480" spans="1:5" ht="12.75">
      <c r="A480" s="35" t="s">
        <v>56</v>
      </c>
      <c r="E480" s="39" t="s">
        <v>2821</v>
      </c>
    </row>
    <row r="481" spans="1:5" ht="76.5">
      <c r="A481" s="35" t="s">
        <v>58</v>
      </c>
      <c r="E481" s="42" t="s">
        <v>2822</v>
      </c>
    </row>
    <row r="482" spans="1:5" ht="153">
      <c r="A482" t="s">
        <v>59</v>
      </c>
      <c r="E482" s="39" t="s">
        <v>2823</v>
      </c>
    </row>
    <row r="483" spans="1:16" ht="12.75">
      <c r="A483" t="s">
        <v>50</v>
      </c>
      <c s="34" t="s">
        <v>1119</v>
      </c>
      <c s="34" t="s">
        <v>2824</v>
      </c>
      <c s="35" t="s">
        <v>5</v>
      </c>
      <c s="6" t="s">
        <v>2825</v>
      </c>
      <c s="36" t="s">
        <v>251</v>
      </c>
      <c s="37">
        <v>1</v>
      </c>
      <c s="36">
        <v>0</v>
      </c>
      <c s="36">
        <f>ROUND(G483*H483,6)</f>
      </c>
      <c r="L483" s="38">
        <v>0</v>
      </c>
      <c s="32">
        <f>ROUND(ROUND(L483,2)*ROUND(G483,3),2)</f>
      </c>
      <c s="36" t="s">
        <v>69</v>
      </c>
      <c>
        <f>(M483*21)/100</f>
      </c>
      <c t="s">
        <v>28</v>
      </c>
    </row>
    <row r="484" spans="1:5" ht="12.75">
      <c r="A484" s="35" t="s">
        <v>56</v>
      </c>
      <c r="E484" s="39" t="s">
        <v>2825</v>
      </c>
    </row>
    <row r="485" spans="1:5" ht="51">
      <c r="A485" s="35" t="s">
        <v>58</v>
      </c>
      <c r="E485" s="42" t="s">
        <v>2826</v>
      </c>
    </row>
    <row r="486" spans="1:5" ht="102">
      <c r="A486" t="s">
        <v>59</v>
      </c>
      <c r="E486" s="39" t="s">
        <v>2827</v>
      </c>
    </row>
    <row r="487" spans="1:16" ht="12.75">
      <c r="A487" t="s">
        <v>50</v>
      </c>
      <c s="34" t="s">
        <v>1120</v>
      </c>
      <c s="34" t="s">
        <v>2828</v>
      </c>
      <c s="35" t="s">
        <v>5</v>
      </c>
      <c s="6" t="s">
        <v>2829</v>
      </c>
      <c s="36" t="s">
        <v>251</v>
      </c>
      <c s="37">
        <v>2</v>
      </c>
      <c s="36">
        <v>0</v>
      </c>
      <c s="36">
        <f>ROUND(G487*H487,6)</f>
      </c>
      <c r="L487" s="38">
        <v>0</v>
      </c>
      <c s="32">
        <f>ROUND(ROUND(L487,2)*ROUND(G487,3),2)</f>
      </c>
      <c s="36" t="s">
        <v>69</v>
      </c>
      <c>
        <f>(M487*21)/100</f>
      </c>
      <c t="s">
        <v>28</v>
      </c>
    </row>
    <row r="488" spans="1:5" ht="12.75">
      <c r="A488" s="35" t="s">
        <v>56</v>
      </c>
      <c r="E488" s="39" t="s">
        <v>2829</v>
      </c>
    </row>
    <row r="489" spans="1:5" ht="51">
      <c r="A489" s="35" t="s">
        <v>58</v>
      </c>
      <c r="E489" s="42" t="s">
        <v>2830</v>
      </c>
    </row>
    <row r="490" spans="1:5" ht="102">
      <c r="A490" t="s">
        <v>59</v>
      </c>
      <c r="E490" s="39" t="s">
        <v>2831</v>
      </c>
    </row>
    <row r="491" spans="1:16" ht="25.5">
      <c r="A491" t="s">
        <v>50</v>
      </c>
      <c s="34" t="s">
        <v>1121</v>
      </c>
      <c s="34" t="s">
        <v>2832</v>
      </c>
      <c s="35" t="s">
        <v>5</v>
      </c>
      <c s="6" t="s">
        <v>2833</v>
      </c>
      <c s="36" t="s">
        <v>65</v>
      </c>
      <c s="37">
        <v>324</v>
      </c>
      <c s="36">
        <v>0</v>
      </c>
      <c s="36">
        <f>ROUND(G491*H491,6)</f>
      </c>
      <c r="L491" s="38">
        <v>0</v>
      </c>
      <c s="32">
        <f>ROUND(ROUND(L491,2)*ROUND(G491,3),2)</f>
      </c>
      <c s="36" t="s">
        <v>55</v>
      </c>
      <c>
        <f>(M491*21)/100</f>
      </c>
      <c t="s">
        <v>28</v>
      </c>
    </row>
    <row r="492" spans="1:5" ht="25.5">
      <c r="A492" s="35" t="s">
        <v>56</v>
      </c>
      <c r="E492" s="39" t="s">
        <v>2833</v>
      </c>
    </row>
    <row r="493" spans="1:5" ht="229.5">
      <c r="A493" s="35" t="s">
        <v>58</v>
      </c>
      <c r="E493" s="42" t="s">
        <v>2834</v>
      </c>
    </row>
    <row r="494" spans="1:5" ht="204">
      <c r="A494" t="s">
        <v>59</v>
      </c>
      <c r="E494" s="39" t="s">
        <v>2835</v>
      </c>
    </row>
    <row r="495" spans="1:16" ht="12.75">
      <c r="A495" t="s">
        <v>50</v>
      </c>
      <c s="34" t="s">
        <v>1122</v>
      </c>
      <c s="34" t="s">
        <v>2836</v>
      </c>
      <c s="35" t="s">
        <v>5</v>
      </c>
      <c s="6" t="s">
        <v>2837</v>
      </c>
      <c s="36" t="s">
        <v>65</v>
      </c>
      <c s="37">
        <v>324</v>
      </c>
      <c s="36">
        <v>0</v>
      </c>
      <c s="36">
        <f>ROUND(G495*H495,6)</f>
      </c>
      <c r="L495" s="38">
        <v>0</v>
      </c>
      <c s="32">
        <f>ROUND(ROUND(L495,2)*ROUND(G495,3),2)</f>
      </c>
      <c s="36" t="s">
        <v>55</v>
      </c>
      <c>
        <f>(M495*21)/100</f>
      </c>
      <c t="s">
        <v>28</v>
      </c>
    </row>
    <row r="496" spans="1:5" ht="12.75">
      <c r="A496" s="35" t="s">
        <v>56</v>
      </c>
      <c r="E496" s="39" t="s">
        <v>2837</v>
      </c>
    </row>
    <row r="497" spans="1:5" ht="229.5">
      <c r="A497" s="35" t="s">
        <v>58</v>
      </c>
      <c r="E497" s="42" t="s">
        <v>2834</v>
      </c>
    </row>
    <row r="498" spans="1:5" ht="153">
      <c r="A498" t="s">
        <v>59</v>
      </c>
      <c r="E498" s="39" t="s">
        <v>2838</v>
      </c>
    </row>
    <row r="499" spans="1:16" ht="12.75">
      <c r="A499" t="s">
        <v>50</v>
      </c>
      <c s="34" t="s">
        <v>1123</v>
      </c>
      <c s="34" t="s">
        <v>2839</v>
      </c>
      <c s="35" t="s">
        <v>5</v>
      </c>
      <c s="6" t="s">
        <v>2840</v>
      </c>
      <c s="36" t="s">
        <v>251</v>
      </c>
      <c s="37">
        <v>114</v>
      </c>
      <c s="36">
        <v>0</v>
      </c>
      <c s="36">
        <f>ROUND(G499*H499,6)</f>
      </c>
      <c r="L499" s="38">
        <v>0</v>
      </c>
      <c s="32">
        <f>ROUND(ROUND(L499,2)*ROUND(G499,3),2)</f>
      </c>
      <c s="36" t="s">
        <v>69</v>
      </c>
      <c>
        <f>(M499*21)/100</f>
      </c>
      <c t="s">
        <v>28</v>
      </c>
    </row>
    <row r="500" spans="1:5" ht="12.75">
      <c r="A500" s="35" t="s">
        <v>56</v>
      </c>
      <c r="E500" s="39" t="s">
        <v>2840</v>
      </c>
    </row>
    <row r="501" spans="1:5" ht="229.5">
      <c r="A501" s="35" t="s">
        <v>58</v>
      </c>
      <c r="E501" s="42" t="s">
        <v>2841</v>
      </c>
    </row>
    <row r="502" spans="1:5" ht="102">
      <c r="A502" t="s">
        <v>59</v>
      </c>
      <c r="E502" s="39" t="s">
        <v>2842</v>
      </c>
    </row>
    <row r="503" spans="1:16" ht="12.75">
      <c r="A503" t="s">
        <v>50</v>
      </c>
      <c s="34" t="s">
        <v>1124</v>
      </c>
      <c s="34" t="s">
        <v>2843</v>
      </c>
      <c s="35" t="s">
        <v>5</v>
      </c>
      <c s="6" t="s">
        <v>2844</v>
      </c>
      <c s="36" t="s">
        <v>251</v>
      </c>
      <c s="37">
        <v>210</v>
      </c>
      <c s="36">
        <v>0</v>
      </c>
      <c s="36">
        <f>ROUND(G503*H503,6)</f>
      </c>
      <c r="L503" s="38">
        <v>0</v>
      </c>
      <c s="32">
        <f>ROUND(ROUND(L503,2)*ROUND(G503,3),2)</f>
      </c>
      <c s="36" t="s">
        <v>69</v>
      </c>
      <c>
        <f>(M503*21)/100</f>
      </c>
      <c t="s">
        <v>28</v>
      </c>
    </row>
    <row r="504" spans="1:5" ht="12.75">
      <c r="A504" s="35" t="s">
        <v>56</v>
      </c>
      <c r="E504" s="39" t="s">
        <v>2844</v>
      </c>
    </row>
    <row r="505" spans="1:5" ht="229.5">
      <c r="A505" s="35" t="s">
        <v>58</v>
      </c>
      <c r="E505" s="42" t="s">
        <v>2845</v>
      </c>
    </row>
    <row r="506" spans="1:5" ht="89.25">
      <c r="A506" t="s">
        <v>59</v>
      </c>
      <c r="E506" s="39" t="s">
        <v>2846</v>
      </c>
    </row>
    <row r="507" spans="1:16" ht="12.75">
      <c r="A507" t="s">
        <v>50</v>
      </c>
      <c s="34" t="s">
        <v>1125</v>
      </c>
      <c s="34" t="s">
        <v>2847</v>
      </c>
      <c s="35" t="s">
        <v>5</v>
      </c>
      <c s="6" t="s">
        <v>2848</v>
      </c>
      <c s="36" t="s">
        <v>65</v>
      </c>
      <c s="37">
        <v>648</v>
      </c>
      <c s="36">
        <v>0</v>
      </c>
      <c s="36">
        <f>ROUND(G507*H507,6)</f>
      </c>
      <c r="L507" s="38">
        <v>0</v>
      </c>
      <c s="32">
        <f>ROUND(ROUND(L507,2)*ROUND(G507,3),2)</f>
      </c>
      <c s="36" t="s">
        <v>55</v>
      </c>
      <c>
        <f>(M507*21)/100</f>
      </c>
      <c t="s">
        <v>28</v>
      </c>
    </row>
    <row r="508" spans="1:5" ht="12.75">
      <c r="A508" s="35" t="s">
        <v>56</v>
      </c>
      <c r="E508" s="39" t="s">
        <v>2848</v>
      </c>
    </row>
    <row r="509" spans="1:5" ht="229.5">
      <c r="A509" s="35" t="s">
        <v>58</v>
      </c>
      <c r="E509" s="42" t="s">
        <v>2849</v>
      </c>
    </row>
    <row r="510" spans="1:5" ht="140.25">
      <c r="A510" t="s">
        <v>59</v>
      </c>
      <c r="E510" s="39" t="s">
        <v>2850</v>
      </c>
    </row>
    <row r="511" spans="1:16" ht="12.75">
      <c r="A511" t="s">
        <v>50</v>
      </c>
      <c s="34" t="s">
        <v>1126</v>
      </c>
      <c s="34" t="s">
        <v>2851</v>
      </c>
      <c s="35" t="s">
        <v>5</v>
      </c>
      <c s="6" t="s">
        <v>2852</v>
      </c>
      <c s="36" t="s">
        <v>2135</v>
      </c>
      <c s="37">
        <v>6</v>
      </c>
      <c s="36">
        <v>0</v>
      </c>
      <c s="36">
        <f>ROUND(G511*H511,6)</f>
      </c>
      <c r="L511" s="38">
        <v>0</v>
      </c>
      <c s="32">
        <f>ROUND(ROUND(L511,2)*ROUND(G511,3),2)</f>
      </c>
      <c s="36" t="s">
        <v>55</v>
      </c>
      <c>
        <f>(M511*21)/100</f>
      </c>
      <c t="s">
        <v>28</v>
      </c>
    </row>
    <row r="512" spans="1:5" ht="12.75">
      <c r="A512" s="35" t="s">
        <v>56</v>
      </c>
      <c r="E512" s="39" t="s">
        <v>2852</v>
      </c>
    </row>
    <row r="513" spans="1:5" ht="12.75">
      <c r="A513" s="35" t="s">
        <v>58</v>
      </c>
      <c r="E513" s="40" t="s">
        <v>5</v>
      </c>
    </row>
    <row r="514" spans="1:5" ht="140.25">
      <c r="A514" t="s">
        <v>59</v>
      </c>
      <c r="E514" s="39" t="s">
        <v>2853</v>
      </c>
    </row>
    <row r="515" spans="1:16" ht="12.75">
      <c r="A515" t="s">
        <v>50</v>
      </c>
      <c s="34" t="s">
        <v>1127</v>
      </c>
      <c s="34" t="s">
        <v>2854</v>
      </c>
      <c s="35" t="s">
        <v>5</v>
      </c>
      <c s="6" t="s">
        <v>2855</v>
      </c>
      <c s="36" t="s">
        <v>65</v>
      </c>
      <c s="37">
        <v>329</v>
      </c>
      <c s="36">
        <v>0</v>
      </c>
      <c s="36">
        <f>ROUND(G515*H515,6)</f>
      </c>
      <c r="L515" s="38">
        <v>0</v>
      </c>
      <c s="32">
        <f>ROUND(ROUND(L515,2)*ROUND(G515,3),2)</f>
      </c>
      <c s="36" t="s">
        <v>55</v>
      </c>
      <c>
        <f>(M515*21)/100</f>
      </c>
      <c t="s">
        <v>28</v>
      </c>
    </row>
    <row r="516" spans="1:5" ht="12.75">
      <c r="A516" s="35" t="s">
        <v>56</v>
      </c>
      <c r="E516" s="39" t="s">
        <v>2855</v>
      </c>
    </row>
    <row r="517" spans="1:5" ht="51">
      <c r="A517" s="35" t="s">
        <v>58</v>
      </c>
      <c r="E517" s="42" t="s">
        <v>2856</v>
      </c>
    </row>
    <row r="518" spans="1:5" ht="204">
      <c r="A518" t="s">
        <v>59</v>
      </c>
      <c r="E518" s="39" t="s">
        <v>2857</v>
      </c>
    </row>
    <row r="519" spans="1:13" ht="12.75">
      <c r="A519" t="s">
        <v>47</v>
      </c>
      <c r="C519" s="31" t="s">
        <v>2470</v>
      </c>
      <c r="E519" s="33" t="s">
        <v>2471</v>
      </c>
      <c r="J519" s="32">
        <f>0</f>
      </c>
      <c s="32">
        <f>0</f>
      </c>
      <c s="32">
        <f>0+L520+L524+L528</f>
      </c>
      <c s="32">
        <f>0+M520+M524+M528</f>
      </c>
    </row>
    <row r="520" spans="1:16" ht="38.25">
      <c r="A520" t="s">
        <v>50</v>
      </c>
      <c s="34" t="s">
        <v>1191</v>
      </c>
      <c s="34" t="s">
        <v>410</v>
      </c>
      <c s="35" t="s">
        <v>2193</v>
      </c>
      <c s="6" t="s">
        <v>411</v>
      </c>
      <c s="36" t="s">
        <v>412</v>
      </c>
      <c s="37">
        <v>43.68</v>
      </c>
      <c s="36">
        <v>0</v>
      </c>
      <c s="36">
        <f>ROUND(G520*H520,6)</f>
      </c>
      <c r="L520" s="38">
        <v>0</v>
      </c>
      <c s="32">
        <f>ROUND(ROUND(L520,2)*ROUND(G520,3),2)</f>
      </c>
      <c s="36" t="s">
        <v>69</v>
      </c>
      <c>
        <f>(M520*21)/100</f>
      </c>
      <c t="s">
        <v>28</v>
      </c>
    </row>
    <row r="521" spans="1:5" ht="51">
      <c r="A521" s="35" t="s">
        <v>56</v>
      </c>
      <c r="E521" s="39" t="s">
        <v>414</v>
      </c>
    </row>
    <row r="522" spans="1:5" ht="25.5">
      <c r="A522" s="35" t="s">
        <v>58</v>
      </c>
      <c r="E522" s="40" t="s">
        <v>2858</v>
      </c>
    </row>
    <row r="523" spans="1:5" ht="229.5">
      <c r="A523" t="s">
        <v>59</v>
      </c>
      <c r="E523" s="39" t="s">
        <v>415</v>
      </c>
    </row>
    <row r="524" spans="1:16" ht="25.5">
      <c r="A524" t="s">
        <v>50</v>
      </c>
      <c s="34" t="s">
        <v>1193</v>
      </c>
      <c s="34" t="s">
        <v>417</v>
      </c>
      <c s="35" t="s">
        <v>5</v>
      </c>
      <c s="6" t="s">
        <v>418</v>
      </c>
      <c s="36" t="s">
        <v>412</v>
      </c>
      <c s="37">
        <v>43.68</v>
      </c>
      <c s="36">
        <v>0</v>
      </c>
      <c s="36">
        <f>ROUND(G524*H524,6)</f>
      </c>
      <c r="L524" s="38">
        <v>0</v>
      </c>
      <c s="32">
        <f>ROUND(ROUND(L524,2)*ROUND(G524,3),2)</f>
      </c>
      <c s="36" t="s">
        <v>413</v>
      </c>
      <c>
        <f>(M524*21)/100</f>
      </c>
      <c t="s">
        <v>28</v>
      </c>
    </row>
    <row r="525" spans="1:5" ht="25.5">
      <c r="A525" s="35" t="s">
        <v>56</v>
      </c>
      <c r="E525" s="39" t="s">
        <v>418</v>
      </c>
    </row>
    <row r="526" spans="1:5" ht="12.75">
      <c r="A526" s="35" t="s">
        <v>58</v>
      </c>
      <c r="E526" s="40" t="s">
        <v>5</v>
      </c>
    </row>
    <row r="527" spans="1:5" ht="204">
      <c r="A527" t="s">
        <v>59</v>
      </c>
      <c r="E527" s="39" t="s">
        <v>419</v>
      </c>
    </row>
    <row r="528" spans="1:16" ht="12.75">
      <c r="A528" t="s">
        <v>50</v>
      </c>
      <c s="34" t="s">
        <v>1194</v>
      </c>
      <c s="34" t="s">
        <v>2859</v>
      </c>
      <c s="35" t="s">
        <v>5</v>
      </c>
      <c s="6" t="s">
        <v>2860</v>
      </c>
      <c s="36" t="s">
        <v>638</v>
      </c>
      <c s="37">
        <v>775</v>
      </c>
      <c s="36">
        <v>0</v>
      </c>
      <c s="36">
        <f>ROUND(G528*H528,6)</f>
      </c>
      <c r="L528" s="38">
        <v>0</v>
      </c>
      <c s="32">
        <f>ROUND(ROUND(L528,2)*ROUND(G528,3),2)</f>
      </c>
      <c s="36" t="s">
        <v>413</v>
      </c>
      <c>
        <f>(M528*21)/100</f>
      </c>
      <c t="s">
        <v>28</v>
      </c>
    </row>
    <row r="529" spans="1:5" ht="12.75">
      <c r="A529" s="35" t="s">
        <v>56</v>
      </c>
      <c r="E529" s="39" t="s">
        <v>2860</v>
      </c>
    </row>
    <row r="530" spans="1:5" ht="12.75">
      <c r="A530" s="35" t="s">
        <v>58</v>
      </c>
      <c r="E530" s="40" t="s">
        <v>5</v>
      </c>
    </row>
    <row r="531" spans="1:5" ht="12.75">
      <c r="A531" t="s">
        <v>59</v>
      </c>
      <c r="E531" s="39" t="s">
        <v>2860</v>
      </c>
    </row>
    <row r="532" spans="1:13" ht="12.75">
      <c r="A532" t="s">
        <v>47</v>
      </c>
      <c r="C532" s="31" t="s">
        <v>20</v>
      </c>
      <c r="E532" s="33" t="s">
        <v>611</v>
      </c>
      <c r="J532" s="32">
        <f>0</f>
      </c>
      <c s="32">
        <f>0</f>
      </c>
      <c s="32">
        <f>0+L533+L537+L541+L545+L549+L553+L557+L561</f>
      </c>
      <c s="32">
        <f>0+M533+M537+M541+M545+M549+M553+M557+M561</f>
      </c>
    </row>
    <row r="533" spans="1:16" ht="12.75">
      <c r="A533" t="s">
        <v>50</v>
      </c>
      <c s="34" t="s">
        <v>1133</v>
      </c>
      <c s="34" t="s">
        <v>2861</v>
      </c>
      <c s="35" t="s">
        <v>5</v>
      </c>
      <c s="6" t="s">
        <v>2862</v>
      </c>
      <c s="36" t="s">
        <v>2135</v>
      </c>
      <c s="37">
        <v>1</v>
      </c>
      <c s="36">
        <v>0</v>
      </c>
      <c s="36">
        <f>ROUND(G533*H533,6)</f>
      </c>
      <c r="L533" s="38">
        <v>0</v>
      </c>
      <c s="32">
        <f>ROUND(ROUND(L533,2)*ROUND(G533,3),2)</f>
      </c>
      <c s="36" t="s">
        <v>69</v>
      </c>
      <c>
        <f>(M533*21)/100</f>
      </c>
      <c t="s">
        <v>28</v>
      </c>
    </row>
    <row r="534" spans="1:5" ht="12.75">
      <c r="A534" s="35" t="s">
        <v>56</v>
      </c>
      <c r="E534" s="39" t="s">
        <v>2862</v>
      </c>
    </row>
    <row r="535" spans="1:5" ht="12.75">
      <c r="A535" s="35" t="s">
        <v>58</v>
      </c>
      <c r="E535" s="40" t="s">
        <v>5</v>
      </c>
    </row>
    <row r="536" spans="1:5" ht="89.25">
      <c r="A536" t="s">
        <v>59</v>
      </c>
      <c r="E536" s="39" t="s">
        <v>2863</v>
      </c>
    </row>
    <row r="537" spans="1:16" ht="25.5">
      <c r="A537" t="s">
        <v>50</v>
      </c>
      <c s="34" t="s">
        <v>1134</v>
      </c>
      <c s="34" t="s">
        <v>2864</v>
      </c>
      <c s="35" t="s">
        <v>5</v>
      </c>
      <c s="6" t="s">
        <v>2865</v>
      </c>
      <c s="36" t="s">
        <v>209</v>
      </c>
      <c s="37">
        <v>3717</v>
      </c>
      <c s="36">
        <v>0</v>
      </c>
      <c s="36">
        <f>ROUND(G537*H537,6)</f>
      </c>
      <c r="L537" s="38">
        <v>0</v>
      </c>
      <c s="32">
        <f>ROUND(ROUND(L537,2)*ROUND(G537,3),2)</f>
      </c>
      <c s="36" t="s">
        <v>69</v>
      </c>
      <c>
        <f>(M537*21)/100</f>
      </c>
      <c t="s">
        <v>28</v>
      </c>
    </row>
    <row r="538" spans="1:5" ht="38.25">
      <c r="A538" s="35" t="s">
        <v>56</v>
      </c>
      <c r="E538" s="39" t="s">
        <v>2866</v>
      </c>
    </row>
    <row r="539" spans="1:5" ht="12.75">
      <c r="A539" s="35" t="s">
        <v>58</v>
      </c>
      <c r="E539" s="40" t="s">
        <v>5</v>
      </c>
    </row>
    <row r="540" spans="1:5" ht="216.75">
      <c r="A540" t="s">
        <v>59</v>
      </c>
      <c r="E540" s="39" t="s">
        <v>2867</v>
      </c>
    </row>
    <row r="541" spans="1:16" ht="12.75">
      <c r="A541" t="s">
        <v>50</v>
      </c>
      <c s="34" t="s">
        <v>1135</v>
      </c>
      <c s="34" t="s">
        <v>2868</v>
      </c>
      <c s="35" t="s">
        <v>5</v>
      </c>
      <c s="6" t="s">
        <v>2869</v>
      </c>
      <c s="36" t="s">
        <v>2135</v>
      </c>
      <c s="37">
        <v>1</v>
      </c>
      <c s="36">
        <v>0</v>
      </c>
      <c s="36">
        <f>ROUND(G541*H541,6)</f>
      </c>
      <c r="L541" s="38">
        <v>0</v>
      </c>
      <c s="32">
        <f>ROUND(ROUND(L541,2)*ROUND(G541,3),2)</f>
      </c>
      <c s="36" t="s">
        <v>69</v>
      </c>
      <c>
        <f>(M541*21)/100</f>
      </c>
      <c t="s">
        <v>28</v>
      </c>
    </row>
    <row r="542" spans="1:5" ht="12.75">
      <c r="A542" s="35" t="s">
        <v>56</v>
      </c>
      <c r="E542" s="39" t="s">
        <v>2869</v>
      </c>
    </row>
    <row r="543" spans="1:5" ht="12.75">
      <c r="A543" s="35" t="s">
        <v>58</v>
      </c>
      <c r="E543" s="40" t="s">
        <v>5</v>
      </c>
    </row>
    <row r="544" spans="1:5" ht="89.25">
      <c r="A544" t="s">
        <v>59</v>
      </c>
      <c r="E544" s="39" t="s">
        <v>2870</v>
      </c>
    </row>
    <row r="545" spans="1:16" ht="25.5">
      <c r="A545" t="s">
        <v>50</v>
      </c>
      <c s="34" t="s">
        <v>1136</v>
      </c>
      <c s="34" t="s">
        <v>2871</v>
      </c>
      <c s="35" t="s">
        <v>5</v>
      </c>
      <c s="6" t="s">
        <v>2872</v>
      </c>
      <c s="36" t="s">
        <v>2135</v>
      </c>
      <c s="37">
        <v>1</v>
      </c>
      <c s="36">
        <v>0</v>
      </c>
      <c s="36">
        <f>ROUND(G545*H545,6)</f>
      </c>
      <c r="L545" s="38">
        <v>0</v>
      </c>
      <c s="32">
        <f>ROUND(ROUND(L545,2)*ROUND(G545,3),2)</f>
      </c>
      <c s="36" t="s">
        <v>69</v>
      </c>
      <c>
        <f>(M545*21)/100</f>
      </c>
      <c t="s">
        <v>28</v>
      </c>
    </row>
    <row r="546" spans="1:5" ht="25.5">
      <c r="A546" s="35" t="s">
        <v>56</v>
      </c>
      <c r="E546" s="39" t="s">
        <v>2872</v>
      </c>
    </row>
    <row r="547" spans="1:5" ht="12.75">
      <c r="A547" s="35" t="s">
        <v>58</v>
      </c>
      <c r="E547" s="40" t="s">
        <v>5</v>
      </c>
    </row>
    <row r="548" spans="1:5" ht="153">
      <c r="A548" t="s">
        <v>59</v>
      </c>
      <c r="E548" s="39" t="s">
        <v>2873</v>
      </c>
    </row>
    <row r="549" spans="1:16" ht="25.5">
      <c r="A549" t="s">
        <v>50</v>
      </c>
      <c s="34" t="s">
        <v>1137</v>
      </c>
      <c s="34" t="s">
        <v>2874</v>
      </c>
      <c s="35" t="s">
        <v>5</v>
      </c>
      <c s="6" t="s">
        <v>2875</v>
      </c>
      <c s="36" t="s">
        <v>2135</v>
      </c>
      <c s="37">
        <v>1</v>
      </c>
      <c s="36">
        <v>0</v>
      </c>
      <c s="36">
        <f>ROUND(G549*H549,6)</f>
      </c>
      <c r="L549" s="38">
        <v>0</v>
      </c>
      <c s="32">
        <f>ROUND(ROUND(L549,2)*ROUND(G549,3),2)</f>
      </c>
      <c s="36" t="s">
        <v>69</v>
      </c>
      <c>
        <f>(M549*21)/100</f>
      </c>
      <c t="s">
        <v>28</v>
      </c>
    </row>
    <row r="550" spans="1:5" ht="25.5">
      <c r="A550" s="35" t="s">
        <v>56</v>
      </c>
      <c r="E550" s="39" t="s">
        <v>2875</v>
      </c>
    </row>
    <row r="551" spans="1:5" ht="12.75">
      <c r="A551" s="35" t="s">
        <v>58</v>
      </c>
      <c r="E551" s="40" t="s">
        <v>5</v>
      </c>
    </row>
    <row r="552" spans="1:5" ht="153">
      <c r="A552" t="s">
        <v>59</v>
      </c>
      <c r="E552" s="39" t="s">
        <v>2876</v>
      </c>
    </row>
    <row r="553" spans="1:16" ht="12.75">
      <c r="A553" t="s">
        <v>50</v>
      </c>
      <c s="34" t="s">
        <v>1138</v>
      </c>
      <c s="34" t="s">
        <v>2877</v>
      </c>
      <c s="35" t="s">
        <v>5</v>
      </c>
      <c s="6" t="s">
        <v>2878</v>
      </c>
      <c s="36" t="s">
        <v>2135</v>
      </c>
      <c s="37">
        <v>1</v>
      </c>
      <c s="36">
        <v>0</v>
      </c>
      <c s="36">
        <f>ROUND(G553*H553,6)</f>
      </c>
      <c r="L553" s="38">
        <v>0</v>
      </c>
      <c s="32">
        <f>ROUND(ROUND(L553,2)*ROUND(G553,3),2)</f>
      </c>
      <c s="36" t="s">
        <v>69</v>
      </c>
      <c>
        <f>(M553*21)/100</f>
      </c>
      <c t="s">
        <v>28</v>
      </c>
    </row>
    <row r="554" spans="1:5" ht="12.75">
      <c r="A554" s="35" t="s">
        <v>56</v>
      </c>
      <c r="E554" s="39" t="s">
        <v>2878</v>
      </c>
    </row>
    <row r="555" spans="1:5" ht="12.75">
      <c r="A555" s="35" t="s">
        <v>58</v>
      </c>
      <c r="E555" s="40" t="s">
        <v>5</v>
      </c>
    </row>
    <row r="556" spans="1:5" ht="89.25">
      <c r="A556" t="s">
        <v>59</v>
      </c>
      <c r="E556" s="39" t="s">
        <v>2879</v>
      </c>
    </row>
    <row r="557" spans="1:16" ht="12.75">
      <c r="A557" t="s">
        <v>50</v>
      </c>
      <c s="34" t="s">
        <v>1195</v>
      </c>
      <c s="34" t="s">
        <v>2880</v>
      </c>
      <c s="35" t="s">
        <v>5</v>
      </c>
      <c s="6" t="s">
        <v>2881</v>
      </c>
      <c s="36" t="s">
        <v>412</v>
      </c>
      <c s="37">
        <v>109.198</v>
      </c>
      <c s="36">
        <v>0</v>
      </c>
      <c s="36">
        <f>ROUND(G557*H557,6)</f>
      </c>
      <c r="L557" s="38">
        <v>0</v>
      </c>
      <c s="32">
        <f>ROUND(ROUND(L557,2)*ROUND(G557,3),2)</f>
      </c>
      <c s="36" t="s">
        <v>413</v>
      </c>
      <c>
        <f>(M557*21)/100</f>
      </c>
      <c t="s">
        <v>28</v>
      </c>
    </row>
    <row r="558" spans="1:5" ht="12.75">
      <c r="A558" s="35" t="s">
        <v>56</v>
      </c>
      <c r="E558" s="39" t="s">
        <v>2881</v>
      </c>
    </row>
    <row r="559" spans="1:5" ht="12.75">
      <c r="A559" s="35" t="s">
        <v>58</v>
      </c>
      <c r="E559" s="40" t="s">
        <v>5</v>
      </c>
    </row>
    <row r="560" spans="1:5" ht="12.75">
      <c r="A560" t="s">
        <v>59</v>
      </c>
      <c r="E560" s="39" t="s">
        <v>2881</v>
      </c>
    </row>
    <row r="561" spans="1:16" ht="12.75">
      <c r="A561" t="s">
        <v>50</v>
      </c>
      <c s="34" t="s">
        <v>1196</v>
      </c>
      <c s="34" t="s">
        <v>2235</v>
      </c>
      <c s="35" t="s">
        <v>5</v>
      </c>
      <c s="6" t="s">
        <v>2236</v>
      </c>
      <c s="36" t="s">
        <v>209</v>
      </c>
      <c s="37">
        <v>85</v>
      </c>
      <c s="36">
        <v>0</v>
      </c>
      <c s="36">
        <f>ROUND(G561*H561,6)</f>
      </c>
      <c r="L561" s="38">
        <v>0</v>
      </c>
      <c s="32">
        <f>ROUND(ROUND(L561,2)*ROUND(G561,3),2)</f>
      </c>
      <c s="36" t="s">
        <v>413</v>
      </c>
      <c>
        <f>(M561*21)/100</f>
      </c>
      <c t="s">
        <v>28</v>
      </c>
    </row>
    <row r="562" spans="1:5" ht="12.75">
      <c r="A562" s="35" t="s">
        <v>56</v>
      </c>
      <c r="E562" s="39" t="s">
        <v>2236</v>
      </c>
    </row>
    <row r="563" spans="1:5" ht="12.75">
      <c r="A563" s="35" t="s">
        <v>58</v>
      </c>
      <c r="E563" s="40" t="s">
        <v>5</v>
      </c>
    </row>
    <row r="564" spans="1:5" ht="12.75">
      <c r="A564" t="s">
        <v>59</v>
      </c>
      <c r="E564" s="39" t="s">
        <v>2237</v>
      </c>
    </row>
    <row r="565" spans="1:13" ht="12.75">
      <c r="A565" t="s">
        <v>47</v>
      </c>
      <c r="C565" s="31" t="s">
        <v>2882</v>
      </c>
      <c r="E565" s="33" t="s">
        <v>2883</v>
      </c>
      <c r="J565" s="32">
        <f>0</f>
      </c>
      <c s="32">
        <f>0</f>
      </c>
      <c s="32">
        <f>0+L566</f>
      </c>
      <c s="32">
        <f>0+M566</f>
      </c>
    </row>
    <row r="566" spans="1:16" ht="12.75">
      <c r="A566" t="s">
        <v>50</v>
      </c>
      <c s="34" t="s">
        <v>1190</v>
      </c>
      <c s="34" t="s">
        <v>2884</v>
      </c>
      <c s="35" t="s">
        <v>5</v>
      </c>
      <c s="6" t="s">
        <v>2190</v>
      </c>
      <c s="36" t="s">
        <v>2135</v>
      </c>
      <c s="37">
        <v>1</v>
      </c>
      <c s="36">
        <v>0</v>
      </c>
      <c s="36">
        <f>ROUND(G566*H566,6)</f>
      </c>
      <c r="L566" s="38">
        <v>0</v>
      </c>
      <c s="32">
        <f>ROUND(ROUND(L566,2)*ROUND(G566,3),2)</f>
      </c>
      <c s="36" t="s">
        <v>69</v>
      </c>
      <c>
        <f>(M566*21)/100</f>
      </c>
      <c t="s">
        <v>28</v>
      </c>
    </row>
    <row r="567" spans="1:5" ht="12.75">
      <c r="A567" s="35" t="s">
        <v>56</v>
      </c>
      <c r="E567" s="39" t="s">
        <v>2190</v>
      </c>
    </row>
    <row r="568" spans="1:5" ht="12.75">
      <c r="A568" s="35" t="s">
        <v>58</v>
      </c>
      <c r="E568" s="40" t="s">
        <v>5</v>
      </c>
    </row>
    <row r="569" spans="1:5" ht="89.25">
      <c r="A569" t="s">
        <v>59</v>
      </c>
      <c r="E569" s="39" t="s">
        <v>2192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5.xml><?xml version="1.0" encoding="utf-8"?>
<worksheet xmlns="http://schemas.openxmlformats.org/spreadsheetml/2006/main" xmlns:r="http://schemas.openxmlformats.org/officeDocument/2006/relationships">
  <dimension ref="A1:T41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2062</v>
      </c>
      <c s="41">
        <f>Rekapitulace!C21</f>
      </c>
      <c s="20" t="s">
        <v>0</v>
      </c>
      <c t="s">
        <v>23</v>
      </c>
      <c t="s">
        <v>28</v>
      </c>
    </row>
    <row r="4" spans="1:16" ht="32" customHeight="1">
      <c r="A4" s="24" t="s">
        <v>20</v>
      </c>
      <c s="25" t="s">
        <v>29</v>
      </c>
      <c s="27" t="s">
        <v>2062</v>
      </c>
      <c r="E4" s="26" t="s">
        <v>2063</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COUNTIFS(L8:L413,"=0",A8:A413,"P")+COUNTIFS(L8:L413,"",A8:A413,"P")+SUM(Q8:Q413)</f>
      </c>
    </row>
    <row r="8" spans="1:13" ht="12.75">
      <c r="A8" t="s">
        <v>45</v>
      </c>
      <c r="C8" s="28" t="s">
        <v>2887</v>
      </c>
      <c r="E8" s="30" t="s">
        <v>2886</v>
      </c>
      <c r="J8" s="29">
        <f>0+J9+J50+J67+J104+J133+J142+J195+J224+J277+J306+J315+J320+J329+J342+J371+J408</f>
      </c>
      <c s="29">
        <f>0+K9+K50+K67+K104+K133+K142+K195+K224+K277+K306+K315+K320+K329+K342+K371+K408</f>
      </c>
      <c s="29">
        <f>0+L9+L50+L67+L104+L133+L142+L195+L224+L277+L306+L315+L320+L329+L342+L371+L408</f>
      </c>
      <c s="29">
        <f>0+M9+M50+M67+M104+M133+M142+M195+M224+M277+M306+M315+M320+M329+M342+M371+M408</f>
      </c>
    </row>
    <row r="9" spans="1:13" ht="12.75">
      <c r="A9" t="s">
        <v>47</v>
      </c>
      <c r="C9" s="31" t="s">
        <v>62</v>
      </c>
      <c r="E9" s="33" t="s">
        <v>2478</v>
      </c>
      <c r="J9" s="32">
        <f>0</f>
      </c>
      <c s="32">
        <f>0</f>
      </c>
      <c s="32">
        <f>0+L10+L14+L18+L22+L26+L30+L34+L38+L42+L46</f>
      </c>
      <c s="32">
        <f>0+M10+M14+M18+M22+M26+M30+M34+M38+M42+M46</f>
      </c>
    </row>
    <row r="10" spans="1:16" ht="12.75">
      <c r="A10" t="s">
        <v>50</v>
      </c>
      <c s="34" t="s">
        <v>62</v>
      </c>
      <c s="34" t="s">
        <v>2632</v>
      </c>
      <c s="35" t="s">
        <v>5</v>
      </c>
      <c s="6" t="s">
        <v>2888</v>
      </c>
      <c s="36" t="s">
        <v>251</v>
      </c>
      <c s="37">
        <v>2</v>
      </c>
      <c s="36">
        <v>0</v>
      </c>
      <c s="36">
        <f>ROUND(G10*H10,6)</f>
      </c>
      <c r="L10" s="38">
        <v>0</v>
      </c>
      <c s="32">
        <f>ROUND(ROUND(L10,2)*ROUND(G10,3),2)</f>
      </c>
      <c s="36" t="s">
        <v>69</v>
      </c>
      <c>
        <f>(M10*21)/100</f>
      </c>
      <c t="s">
        <v>28</v>
      </c>
    </row>
    <row r="11" spans="1:5" ht="12.75">
      <c r="A11" s="35" t="s">
        <v>56</v>
      </c>
      <c r="E11" s="39" t="s">
        <v>2888</v>
      </c>
    </row>
    <row r="12" spans="1:5" ht="51">
      <c r="A12" s="35" t="s">
        <v>58</v>
      </c>
      <c r="E12" s="42" t="s">
        <v>2136</v>
      </c>
    </row>
    <row r="13" spans="1:5" ht="102">
      <c r="A13" t="s">
        <v>59</v>
      </c>
      <c r="E13" s="39" t="s">
        <v>2889</v>
      </c>
    </row>
    <row r="14" spans="1:16" ht="12.75">
      <c r="A14" t="s">
        <v>50</v>
      </c>
      <c s="34" t="s">
        <v>28</v>
      </c>
      <c s="34" t="s">
        <v>2635</v>
      </c>
      <c s="35" t="s">
        <v>5</v>
      </c>
      <c s="6" t="s">
        <v>2890</v>
      </c>
      <c s="36" t="s">
        <v>251</v>
      </c>
      <c s="37">
        <v>2</v>
      </c>
      <c s="36">
        <v>0</v>
      </c>
      <c s="36">
        <f>ROUND(G14*H14,6)</f>
      </c>
      <c r="L14" s="38">
        <v>0</v>
      </c>
      <c s="32">
        <f>ROUND(ROUND(L14,2)*ROUND(G14,3),2)</f>
      </c>
      <c s="36" t="s">
        <v>69</v>
      </c>
      <c>
        <f>(M14*21)/100</f>
      </c>
      <c t="s">
        <v>28</v>
      </c>
    </row>
    <row r="15" spans="1:5" ht="12.75">
      <c r="A15" s="35" t="s">
        <v>56</v>
      </c>
      <c r="E15" s="39" t="s">
        <v>2890</v>
      </c>
    </row>
    <row r="16" spans="1:5" ht="51">
      <c r="A16" s="35" t="s">
        <v>58</v>
      </c>
      <c r="E16" s="42" t="s">
        <v>2136</v>
      </c>
    </row>
    <row r="17" spans="1:5" ht="102">
      <c r="A17" t="s">
        <v>59</v>
      </c>
      <c r="E17" s="39" t="s">
        <v>2891</v>
      </c>
    </row>
    <row r="18" spans="1:16" ht="12.75">
      <c r="A18" t="s">
        <v>50</v>
      </c>
      <c s="34" t="s">
        <v>26</v>
      </c>
      <c s="34" t="s">
        <v>2892</v>
      </c>
      <c s="35" t="s">
        <v>5</v>
      </c>
      <c s="6" t="s">
        <v>2893</v>
      </c>
      <c s="36" t="s">
        <v>65</v>
      </c>
      <c s="37">
        <v>2</v>
      </c>
      <c s="36">
        <v>0</v>
      </c>
      <c s="36">
        <f>ROUND(G18*H18,6)</f>
      </c>
      <c r="L18" s="38">
        <v>0</v>
      </c>
      <c s="32">
        <f>ROUND(ROUND(L18,2)*ROUND(G18,3),2)</f>
      </c>
      <c s="36" t="s">
        <v>55</v>
      </c>
      <c>
        <f>(M18*21)/100</f>
      </c>
      <c t="s">
        <v>28</v>
      </c>
    </row>
    <row r="19" spans="1:5" ht="12.75">
      <c r="A19" s="35" t="s">
        <v>56</v>
      </c>
      <c r="E19" s="39" t="s">
        <v>2893</v>
      </c>
    </row>
    <row r="20" spans="1:5" ht="51">
      <c r="A20" s="35" t="s">
        <v>58</v>
      </c>
      <c r="E20" s="42" t="s">
        <v>2136</v>
      </c>
    </row>
    <row r="21" spans="1:5" ht="191.25">
      <c r="A21" t="s">
        <v>59</v>
      </c>
      <c r="E21" s="39" t="s">
        <v>2894</v>
      </c>
    </row>
    <row r="22" spans="1:16" ht="12.75">
      <c r="A22" t="s">
        <v>50</v>
      </c>
      <c s="34" t="s">
        <v>74</v>
      </c>
      <c s="34" t="s">
        <v>2499</v>
      </c>
      <c s="35" t="s">
        <v>5</v>
      </c>
      <c s="6" t="s">
        <v>2895</v>
      </c>
      <c s="36" t="s">
        <v>251</v>
      </c>
      <c s="37">
        <v>1</v>
      </c>
      <c s="36">
        <v>0</v>
      </c>
      <c s="36">
        <f>ROUND(G22*H22,6)</f>
      </c>
      <c r="L22" s="38">
        <v>0</v>
      </c>
      <c s="32">
        <f>ROUND(ROUND(L22,2)*ROUND(G22,3),2)</f>
      </c>
      <c s="36" t="s">
        <v>69</v>
      </c>
      <c>
        <f>(M22*21)/100</f>
      </c>
      <c t="s">
        <v>28</v>
      </c>
    </row>
    <row r="23" spans="1:5" ht="12.75">
      <c r="A23" s="35" t="s">
        <v>56</v>
      </c>
      <c r="E23" s="39" t="s">
        <v>2895</v>
      </c>
    </row>
    <row r="24" spans="1:5" ht="51">
      <c r="A24" s="35" t="s">
        <v>58</v>
      </c>
      <c r="E24" s="42" t="s">
        <v>2141</v>
      </c>
    </row>
    <row r="25" spans="1:5" ht="114.75">
      <c r="A25" t="s">
        <v>59</v>
      </c>
      <c r="E25" s="39" t="s">
        <v>2896</v>
      </c>
    </row>
    <row r="26" spans="1:16" ht="25.5">
      <c r="A26" t="s">
        <v>50</v>
      </c>
      <c s="34" t="s">
        <v>78</v>
      </c>
      <c s="34" t="s">
        <v>2503</v>
      </c>
      <c s="35" t="s">
        <v>5</v>
      </c>
      <c s="6" t="s">
        <v>2897</v>
      </c>
      <c s="36" t="s">
        <v>251</v>
      </c>
      <c s="37">
        <v>2</v>
      </c>
      <c s="36">
        <v>0</v>
      </c>
      <c s="36">
        <f>ROUND(G26*H26,6)</f>
      </c>
      <c r="L26" s="38">
        <v>0</v>
      </c>
      <c s="32">
        <f>ROUND(ROUND(L26,2)*ROUND(G26,3),2)</f>
      </c>
      <c s="36" t="s">
        <v>69</v>
      </c>
      <c>
        <f>(M26*21)/100</f>
      </c>
      <c t="s">
        <v>28</v>
      </c>
    </row>
    <row r="27" spans="1:5" ht="25.5">
      <c r="A27" s="35" t="s">
        <v>56</v>
      </c>
      <c r="E27" s="39" t="s">
        <v>2897</v>
      </c>
    </row>
    <row r="28" spans="1:5" ht="51">
      <c r="A28" s="35" t="s">
        <v>58</v>
      </c>
      <c r="E28" s="42" t="s">
        <v>2136</v>
      </c>
    </row>
    <row r="29" spans="1:5" ht="140.25">
      <c r="A29" t="s">
        <v>59</v>
      </c>
      <c r="E29" s="39" t="s">
        <v>2898</v>
      </c>
    </row>
    <row r="30" spans="1:16" ht="25.5">
      <c r="A30" t="s">
        <v>50</v>
      </c>
      <c s="34" t="s">
        <v>27</v>
      </c>
      <c s="34" t="s">
        <v>2506</v>
      </c>
      <c s="35" t="s">
        <v>5</v>
      </c>
      <c s="6" t="s">
        <v>2899</v>
      </c>
      <c s="36" t="s">
        <v>251</v>
      </c>
      <c s="37">
        <v>3</v>
      </c>
      <c s="36">
        <v>0</v>
      </c>
      <c s="36">
        <f>ROUND(G30*H30,6)</f>
      </c>
      <c r="L30" s="38">
        <v>0</v>
      </c>
      <c s="32">
        <f>ROUND(ROUND(L30,2)*ROUND(G30,3),2)</f>
      </c>
      <c s="36" t="s">
        <v>69</v>
      </c>
      <c>
        <f>(M30*21)/100</f>
      </c>
      <c t="s">
        <v>28</v>
      </c>
    </row>
    <row r="31" spans="1:5" ht="25.5">
      <c r="A31" s="35" t="s">
        <v>56</v>
      </c>
      <c r="E31" s="39" t="s">
        <v>2899</v>
      </c>
    </row>
    <row r="32" spans="1:5" ht="51">
      <c r="A32" s="35" t="s">
        <v>58</v>
      </c>
      <c r="E32" s="42" t="s">
        <v>2323</v>
      </c>
    </row>
    <row r="33" spans="1:5" ht="153">
      <c r="A33" t="s">
        <v>59</v>
      </c>
      <c r="E33" s="39" t="s">
        <v>2900</v>
      </c>
    </row>
    <row r="34" spans="1:16" ht="25.5">
      <c r="A34" t="s">
        <v>50</v>
      </c>
      <c s="34" t="s">
        <v>85</v>
      </c>
      <c s="34" t="s">
        <v>2901</v>
      </c>
      <c s="35" t="s">
        <v>5</v>
      </c>
      <c s="6" t="s">
        <v>2902</v>
      </c>
      <c s="36" t="s">
        <v>2135</v>
      </c>
      <c s="37">
        <v>1</v>
      </c>
      <c s="36">
        <v>0</v>
      </c>
      <c s="36">
        <f>ROUND(G34*H34,6)</f>
      </c>
      <c r="L34" s="38">
        <v>0</v>
      </c>
      <c s="32">
        <f>ROUND(ROUND(L34,2)*ROUND(G34,3),2)</f>
      </c>
      <c s="36" t="s">
        <v>55</v>
      </c>
      <c>
        <f>(M34*21)/100</f>
      </c>
      <c t="s">
        <v>28</v>
      </c>
    </row>
    <row r="35" spans="1:5" ht="25.5">
      <c r="A35" s="35" t="s">
        <v>56</v>
      </c>
      <c r="E35" s="39" t="s">
        <v>2902</v>
      </c>
    </row>
    <row r="36" spans="1:5" ht="51">
      <c r="A36" s="35" t="s">
        <v>58</v>
      </c>
      <c r="E36" s="42" t="s">
        <v>2141</v>
      </c>
    </row>
    <row r="37" spans="1:5" ht="216.75">
      <c r="A37" t="s">
        <v>59</v>
      </c>
      <c r="E37" s="39" t="s">
        <v>2903</v>
      </c>
    </row>
    <row r="38" spans="1:16" ht="25.5">
      <c r="A38" t="s">
        <v>50</v>
      </c>
      <c s="34" t="s">
        <v>89</v>
      </c>
      <c s="34" t="s">
        <v>2904</v>
      </c>
      <c s="35" t="s">
        <v>5</v>
      </c>
      <c s="6" t="s">
        <v>2905</v>
      </c>
      <c s="36" t="s">
        <v>2135</v>
      </c>
      <c s="37">
        <v>1</v>
      </c>
      <c s="36">
        <v>0</v>
      </c>
      <c s="36">
        <f>ROUND(G38*H38,6)</f>
      </c>
      <c r="L38" s="38">
        <v>0</v>
      </c>
      <c s="32">
        <f>ROUND(ROUND(L38,2)*ROUND(G38,3),2)</f>
      </c>
      <c s="36" t="s">
        <v>55</v>
      </c>
      <c>
        <f>(M38*21)/100</f>
      </c>
      <c t="s">
        <v>28</v>
      </c>
    </row>
    <row r="39" spans="1:5" ht="25.5">
      <c r="A39" s="35" t="s">
        <v>56</v>
      </c>
      <c r="E39" s="39" t="s">
        <v>2905</v>
      </c>
    </row>
    <row r="40" spans="1:5" ht="51">
      <c r="A40" s="35" t="s">
        <v>58</v>
      </c>
      <c r="E40" s="42" t="s">
        <v>2141</v>
      </c>
    </row>
    <row r="41" spans="1:5" ht="204">
      <c r="A41" t="s">
        <v>59</v>
      </c>
      <c r="E41" s="39" t="s">
        <v>2906</v>
      </c>
    </row>
    <row r="42" spans="1:16" ht="12.75">
      <c r="A42" t="s">
        <v>50</v>
      </c>
      <c s="34" t="s">
        <v>93</v>
      </c>
      <c s="34" t="s">
        <v>2509</v>
      </c>
      <c s="35" t="s">
        <v>5</v>
      </c>
      <c s="6" t="s">
        <v>2907</v>
      </c>
      <c s="36" t="s">
        <v>251</v>
      </c>
      <c s="37">
        <v>1</v>
      </c>
      <c s="36">
        <v>0</v>
      </c>
      <c s="36">
        <f>ROUND(G42*H42,6)</f>
      </c>
      <c r="L42" s="38">
        <v>0</v>
      </c>
      <c s="32">
        <f>ROUND(ROUND(L42,2)*ROUND(G42,3),2)</f>
      </c>
      <c s="36" t="s">
        <v>69</v>
      </c>
      <c>
        <f>(M42*21)/100</f>
      </c>
      <c t="s">
        <v>28</v>
      </c>
    </row>
    <row r="43" spans="1:5" ht="12.75">
      <c r="A43" s="35" t="s">
        <v>56</v>
      </c>
      <c r="E43" s="39" t="s">
        <v>2907</v>
      </c>
    </row>
    <row r="44" spans="1:5" ht="51">
      <c r="A44" s="35" t="s">
        <v>58</v>
      </c>
      <c r="E44" s="42" t="s">
        <v>2141</v>
      </c>
    </row>
    <row r="45" spans="1:5" ht="89.25">
      <c r="A45" t="s">
        <v>59</v>
      </c>
      <c r="E45" s="39" t="s">
        <v>2908</v>
      </c>
    </row>
    <row r="46" spans="1:16" ht="12.75">
      <c r="A46" t="s">
        <v>50</v>
      </c>
      <c s="34" t="s">
        <v>97</v>
      </c>
      <c s="34" t="s">
        <v>2512</v>
      </c>
      <c s="35" t="s">
        <v>5</v>
      </c>
      <c s="6" t="s">
        <v>2909</v>
      </c>
      <c s="36" t="s">
        <v>251</v>
      </c>
      <c s="37">
        <v>1</v>
      </c>
      <c s="36">
        <v>0</v>
      </c>
      <c s="36">
        <f>ROUND(G46*H46,6)</f>
      </c>
      <c r="L46" s="38">
        <v>0</v>
      </c>
      <c s="32">
        <f>ROUND(ROUND(L46,2)*ROUND(G46,3),2)</f>
      </c>
      <c s="36" t="s">
        <v>69</v>
      </c>
      <c>
        <f>(M46*21)/100</f>
      </c>
      <c t="s">
        <v>28</v>
      </c>
    </row>
    <row r="47" spans="1:5" ht="12.75">
      <c r="A47" s="35" t="s">
        <v>56</v>
      </c>
      <c r="E47" s="39" t="s">
        <v>2909</v>
      </c>
    </row>
    <row r="48" spans="1:5" ht="51">
      <c r="A48" s="35" t="s">
        <v>58</v>
      </c>
      <c r="E48" s="42" t="s">
        <v>2141</v>
      </c>
    </row>
    <row r="49" spans="1:5" ht="89.25">
      <c r="A49" t="s">
        <v>59</v>
      </c>
      <c r="E49" s="39" t="s">
        <v>2910</v>
      </c>
    </row>
    <row r="50" spans="1:13" ht="12.75">
      <c r="A50" t="s">
        <v>47</v>
      </c>
      <c r="C50" s="31" t="s">
        <v>2497</v>
      </c>
      <c r="E50" s="33" t="s">
        <v>2498</v>
      </c>
      <c r="J50" s="32">
        <f>0</f>
      </c>
      <c s="32">
        <f>0</f>
      </c>
      <c s="32">
        <f>0+L51+L55+L59+L63</f>
      </c>
      <c s="32">
        <f>0+M51+M55+M59+M63</f>
      </c>
    </row>
    <row r="51" spans="1:16" ht="12.75">
      <c r="A51" t="s">
        <v>50</v>
      </c>
      <c s="34" t="s">
        <v>291</v>
      </c>
      <c s="34" t="s">
        <v>2549</v>
      </c>
      <c s="35" t="s">
        <v>5</v>
      </c>
      <c s="6" t="s">
        <v>2507</v>
      </c>
      <c s="36" t="s">
        <v>209</v>
      </c>
      <c s="37">
        <v>10</v>
      </c>
      <c s="36">
        <v>0</v>
      </c>
      <c s="36">
        <f>ROUND(G51*H51,6)</f>
      </c>
      <c r="L51" s="38">
        <v>0</v>
      </c>
      <c s="32">
        <f>ROUND(ROUND(L51,2)*ROUND(G51,3),2)</f>
      </c>
      <c s="36" t="s">
        <v>69</v>
      </c>
      <c>
        <f>(M51*21)/100</f>
      </c>
      <c t="s">
        <v>28</v>
      </c>
    </row>
    <row r="52" spans="1:5" ht="12.75">
      <c r="A52" s="35" t="s">
        <v>56</v>
      </c>
      <c r="E52" s="39" t="s">
        <v>2507</v>
      </c>
    </row>
    <row r="53" spans="1:5" ht="51">
      <c r="A53" s="35" t="s">
        <v>58</v>
      </c>
      <c r="E53" s="42" t="s">
        <v>2911</v>
      </c>
    </row>
    <row r="54" spans="1:5" ht="89.25">
      <c r="A54" t="s">
        <v>59</v>
      </c>
      <c r="E54" s="39" t="s">
        <v>2508</v>
      </c>
    </row>
    <row r="55" spans="1:16" ht="12.75">
      <c r="A55" t="s">
        <v>50</v>
      </c>
      <c s="34" t="s">
        <v>295</v>
      </c>
      <c s="34" t="s">
        <v>2553</v>
      </c>
      <c s="35" t="s">
        <v>5</v>
      </c>
      <c s="6" t="s">
        <v>2525</v>
      </c>
      <c s="36" t="s">
        <v>209</v>
      </c>
      <c s="37">
        <v>37</v>
      </c>
      <c s="36">
        <v>0</v>
      </c>
      <c s="36">
        <f>ROUND(G55*H55,6)</f>
      </c>
      <c r="L55" s="38">
        <v>0</v>
      </c>
      <c s="32">
        <f>ROUND(ROUND(L55,2)*ROUND(G55,3),2)</f>
      </c>
      <c s="36" t="s">
        <v>69</v>
      </c>
      <c>
        <f>(M55*21)/100</f>
      </c>
      <c t="s">
        <v>28</v>
      </c>
    </row>
    <row r="56" spans="1:5" ht="12.75">
      <c r="A56" s="35" t="s">
        <v>56</v>
      </c>
      <c r="E56" s="39" t="s">
        <v>2525</v>
      </c>
    </row>
    <row r="57" spans="1:5" ht="51">
      <c r="A57" s="35" t="s">
        <v>58</v>
      </c>
      <c r="E57" s="42" t="s">
        <v>2912</v>
      </c>
    </row>
    <row r="58" spans="1:5" ht="102">
      <c r="A58" t="s">
        <v>59</v>
      </c>
      <c r="E58" s="39" t="s">
        <v>2527</v>
      </c>
    </row>
    <row r="59" spans="1:16" ht="12.75">
      <c r="A59" t="s">
        <v>50</v>
      </c>
      <c s="34" t="s">
        <v>299</v>
      </c>
      <c s="34" t="s">
        <v>2557</v>
      </c>
      <c s="35" t="s">
        <v>5</v>
      </c>
      <c s="6" t="s">
        <v>2913</v>
      </c>
      <c s="36" t="s">
        <v>209</v>
      </c>
      <c s="37">
        <v>26</v>
      </c>
      <c s="36">
        <v>0</v>
      </c>
      <c s="36">
        <f>ROUND(G59*H59,6)</f>
      </c>
      <c r="L59" s="38">
        <v>0</v>
      </c>
      <c s="32">
        <f>ROUND(ROUND(L59,2)*ROUND(G59,3),2)</f>
      </c>
      <c s="36" t="s">
        <v>69</v>
      </c>
      <c>
        <f>(M59*21)/100</f>
      </c>
      <c t="s">
        <v>28</v>
      </c>
    </row>
    <row r="60" spans="1:5" ht="12.75">
      <c r="A60" s="35" t="s">
        <v>56</v>
      </c>
      <c r="E60" s="39" t="s">
        <v>2913</v>
      </c>
    </row>
    <row r="61" spans="1:5" ht="51">
      <c r="A61" s="35" t="s">
        <v>58</v>
      </c>
      <c r="E61" s="42" t="s">
        <v>2914</v>
      </c>
    </row>
    <row r="62" spans="1:5" ht="102">
      <c r="A62" t="s">
        <v>59</v>
      </c>
      <c r="E62" s="39" t="s">
        <v>2915</v>
      </c>
    </row>
    <row r="63" spans="1:16" ht="12.75">
      <c r="A63" t="s">
        <v>50</v>
      </c>
      <c s="34" t="s">
        <v>303</v>
      </c>
      <c s="34" t="s">
        <v>2561</v>
      </c>
      <c s="35" t="s">
        <v>5</v>
      </c>
      <c s="6" t="s">
        <v>2916</v>
      </c>
      <c s="36" t="s">
        <v>209</v>
      </c>
      <c s="37">
        <v>28</v>
      </c>
      <c s="36">
        <v>0</v>
      </c>
      <c s="36">
        <f>ROUND(G63*H63,6)</f>
      </c>
      <c r="L63" s="38">
        <v>0</v>
      </c>
      <c s="32">
        <f>ROUND(ROUND(L63,2)*ROUND(G63,3),2)</f>
      </c>
      <c s="36" t="s">
        <v>69</v>
      </c>
      <c>
        <f>(M63*21)/100</f>
      </c>
      <c t="s">
        <v>28</v>
      </c>
    </row>
    <row r="64" spans="1:5" ht="12.75">
      <c r="A64" s="35" t="s">
        <v>56</v>
      </c>
      <c r="E64" s="39" t="s">
        <v>2916</v>
      </c>
    </row>
    <row r="65" spans="1:5" ht="51">
      <c r="A65" s="35" t="s">
        <v>58</v>
      </c>
      <c r="E65" s="42" t="s">
        <v>2917</v>
      </c>
    </row>
    <row r="66" spans="1:5" ht="102">
      <c r="A66" t="s">
        <v>59</v>
      </c>
      <c r="E66" s="39" t="s">
        <v>2918</v>
      </c>
    </row>
    <row r="67" spans="1:13" ht="12.75">
      <c r="A67" t="s">
        <v>47</v>
      </c>
      <c r="C67" s="31" t="s">
        <v>2528</v>
      </c>
      <c r="E67" s="33" t="s">
        <v>2919</v>
      </c>
      <c r="J67" s="32">
        <f>0</f>
      </c>
      <c s="32">
        <f>0</f>
      </c>
      <c s="32">
        <f>0+L68+L72+L76+L80+L84+L88+L92+L96+L100</f>
      </c>
      <c s="32">
        <f>0+M68+M72+M76+M80+M84+M88+M92+M96+M100</f>
      </c>
    </row>
    <row r="68" spans="1:16" ht="12.75">
      <c r="A68" t="s">
        <v>50</v>
      </c>
      <c s="34" t="s">
        <v>307</v>
      </c>
      <c s="34" t="s">
        <v>2565</v>
      </c>
      <c s="35" t="s">
        <v>5</v>
      </c>
      <c s="6" t="s">
        <v>2504</v>
      </c>
      <c s="36" t="s">
        <v>209</v>
      </c>
      <c s="37">
        <v>527</v>
      </c>
      <c s="36">
        <v>0</v>
      </c>
      <c s="36">
        <f>ROUND(G68*H68,6)</f>
      </c>
      <c r="L68" s="38">
        <v>0</v>
      </c>
      <c s="32">
        <f>ROUND(ROUND(L68,2)*ROUND(G68,3),2)</f>
      </c>
      <c s="36" t="s">
        <v>69</v>
      </c>
      <c>
        <f>(M68*21)/100</f>
      </c>
      <c t="s">
        <v>28</v>
      </c>
    </row>
    <row r="69" spans="1:5" ht="12.75">
      <c r="A69" s="35" t="s">
        <v>56</v>
      </c>
      <c r="E69" s="39" t="s">
        <v>2504</v>
      </c>
    </row>
    <row r="70" spans="1:5" ht="229.5">
      <c r="A70" s="35" t="s">
        <v>58</v>
      </c>
      <c r="E70" s="42" t="s">
        <v>2920</v>
      </c>
    </row>
    <row r="71" spans="1:5" ht="89.25">
      <c r="A71" t="s">
        <v>59</v>
      </c>
      <c r="E71" s="39" t="s">
        <v>2505</v>
      </c>
    </row>
    <row r="72" spans="1:16" ht="12.75">
      <c r="A72" t="s">
        <v>50</v>
      </c>
      <c s="34" t="s">
        <v>311</v>
      </c>
      <c s="34" t="s">
        <v>2569</v>
      </c>
      <c s="35" t="s">
        <v>5</v>
      </c>
      <c s="6" t="s">
        <v>2507</v>
      </c>
      <c s="36" t="s">
        <v>209</v>
      </c>
      <c s="37">
        <v>424</v>
      </c>
      <c s="36">
        <v>0</v>
      </c>
      <c s="36">
        <f>ROUND(G72*H72,6)</f>
      </c>
      <c r="L72" s="38">
        <v>0</v>
      </c>
      <c s="32">
        <f>ROUND(ROUND(L72,2)*ROUND(G72,3),2)</f>
      </c>
      <c s="36" t="s">
        <v>69</v>
      </c>
      <c>
        <f>(M72*21)/100</f>
      </c>
      <c t="s">
        <v>28</v>
      </c>
    </row>
    <row r="73" spans="1:5" ht="12.75">
      <c r="A73" s="35" t="s">
        <v>56</v>
      </c>
      <c r="E73" s="39" t="s">
        <v>2507</v>
      </c>
    </row>
    <row r="74" spans="1:5" ht="255">
      <c r="A74" s="35" t="s">
        <v>58</v>
      </c>
      <c r="E74" s="42" t="s">
        <v>2921</v>
      </c>
    </row>
    <row r="75" spans="1:5" ht="89.25">
      <c r="A75" t="s">
        <v>59</v>
      </c>
      <c r="E75" s="39" t="s">
        <v>2508</v>
      </c>
    </row>
    <row r="76" spans="1:16" ht="12.75">
      <c r="A76" t="s">
        <v>50</v>
      </c>
      <c s="34" t="s">
        <v>315</v>
      </c>
      <c s="34" t="s">
        <v>2572</v>
      </c>
      <c s="35" t="s">
        <v>5</v>
      </c>
      <c s="6" t="s">
        <v>2538</v>
      </c>
      <c s="36" t="s">
        <v>209</v>
      </c>
      <c s="37">
        <v>578</v>
      </c>
      <c s="36">
        <v>0</v>
      </c>
      <c s="36">
        <f>ROUND(G76*H76,6)</f>
      </c>
      <c r="L76" s="38">
        <v>0</v>
      </c>
      <c s="32">
        <f>ROUND(ROUND(L76,2)*ROUND(G76,3),2)</f>
      </c>
      <c s="36" t="s">
        <v>69</v>
      </c>
      <c>
        <f>(M76*21)/100</f>
      </c>
      <c t="s">
        <v>28</v>
      </c>
    </row>
    <row r="77" spans="1:5" ht="12.75">
      <c r="A77" s="35" t="s">
        <v>56</v>
      </c>
      <c r="E77" s="39" t="s">
        <v>2538</v>
      </c>
    </row>
    <row r="78" spans="1:5" ht="229.5">
      <c r="A78" s="35" t="s">
        <v>58</v>
      </c>
      <c r="E78" s="42" t="s">
        <v>2922</v>
      </c>
    </row>
    <row r="79" spans="1:5" ht="89.25">
      <c r="A79" t="s">
        <v>59</v>
      </c>
      <c r="E79" s="39" t="s">
        <v>2540</v>
      </c>
    </row>
    <row r="80" spans="1:16" ht="12.75">
      <c r="A80" t="s">
        <v>50</v>
      </c>
      <c s="34" t="s">
        <v>319</v>
      </c>
      <c s="34" t="s">
        <v>2792</v>
      </c>
      <c s="35" t="s">
        <v>5</v>
      </c>
      <c s="6" t="s">
        <v>2542</v>
      </c>
      <c s="36" t="s">
        <v>209</v>
      </c>
      <c s="37">
        <v>461</v>
      </c>
      <c s="36">
        <v>0</v>
      </c>
      <c s="36">
        <f>ROUND(G80*H80,6)</f>
      </c>
      <c r="L80" s="38">
        <v>0</v>
      </c>
      <c s="32">
        <f>ROUND(ROUND(L80,2)*ROUND(G80,3),2)</f>
      </c>
      <c s="36" t="s">
        <v>69</v>
      </c>
      <c>
        <f>(M80*21)/100</f>
      </c>
      <c t="s">
        <v>28</v>
      </c>
    </row>
    <row r="81" spans="1:5" ht="12.75">
      <c r="A81" s="35" t="s">
        <v>56</v>
      </c>
      <c r="E81" s="39" t="s">
        <v>2542</v>
      </c>
    </row>
    <row r="82" spans="1:5" ht="229.5">
      <c r="A82" s="35" t="s">
        <v>58</v>
      </c>
      <c r="E82" s="42" t="s">
        <v>2923</v>
      </c>
    </row>
    <row r="83" spans="1:5" ht="89.25">
      <c r="A83" t="s">
        <v>59</v>
      </c>
      <c r="E83" s="39" t="s">
        <v>2544</v>
      </c>
    </row>
    <row r="84" spans="1:16" ht="12.75">
      <c r="A84" t="s">
        <v>50</v>
      </c>
      <c s="34" t="s">
        <v>323</v>
      </c>
      <c s="34" t="s">
        <v>2795</v>
      </c>
      <c s="35" t="s">
        <v>5</v>
      </c>
      <c s="6" t="s">
        <v>2517</v>
      </c>
      <c s="36" t="s">
        <v>209</v>
      </c>
      <c s="37">
        <v>343</v>
      </c>
      <c s="36">
        <v>0</v>
      </c>
      <c s="36">
        <f>ROUND(G84*H84,6)</f>
      </c>
      <c r="L84" s="38">
        <v>0</v>
      </c>
      <c s="32">
        <f>ROUND(ROUND(L84,2)*ROUND(G84,3),2)</f>
      </c>
      <c s="36" t="s">
        <v>69</v>
      </c>
      <c>
        <f>(M84*21)/100</f>
      </c>
      <c t="s">
        <v>28</v>
      </c>
    </row>
    <row r="85" spans="1:5" ht="12.75">
      <c r="A85" s="35" t="s">
        <v>56</v>
      </c>
      <c r="E85" s="39" t="s">
        <v>2517</v>
      </c>
    </row>
    <row r="86" spans="1:5" ht="229.5">
      <c r="A86" s="35" t="s">
        <v>58</v>
      </c>
      <c r="E86" s="42" t="s">
        <v>2924</v>
      </c>
    </row>
    <row r="87" spans="1:5" ht="89.25">
      <c r="A87" t="s">
        <v>59</v>
      </c>
      <c r="E87" s="39" t="s">
        <v>2519</v>
      </c>
    </row>
    <row r="88" spans="1:16" ht="12.75">
      <c r="A88" t="s">
        <v>50</v>
      </c>
      <c s="34" t="s">
        <v>327</v>
      </c>
      <c s="34" t="s">
        <v>2817</v>
      </c>
      <c s="35" t="s">
        <v>5</v>
      </c>
      <c s="6" t="s">
        <v>2521</v>
      </c>
      <c s="36" t="s">
        <v>209</v>
      </c>
      <c s="37">
        <v>244</v>
      </c>
      <c s="36">
        <v>0</v>
      </c>
      <c s="36">
        <f>ROUND(G88*H88,6)</f>
      </c>
      <c r="L88" s="38">
        <v>0</v>
      </c>
      <c s="32">
        <f>ROUND(ROUND(L88,2)*ROUND(G88,3),2)</f>
      </c>
      <c s="36" t="s">
        <v>69</v>
      </c>
      <c>
        <f>(M88*21)/100</f>
      </c>
      <c t="s">
        <v>28</v>
      </c>
    </row>
    <row r="89" spans="1:5" ht="12.75">
      <c r="A89" s="35" t="s">
        <v>56</v>
      </c>
      <c r="E89" s="39" t="s">
        <v>2521</v>
      </c>
    </row>
    <row r="90" spans="1:5" ht="229.5">
      <c r="A90" s="35" t="s">
        <v>58</v>
      </c>
      <c r="E90" s="42" t="s">
        <v>2925</v>
      </c>
    </row>
    <row r="91" spans="1:5" ht="89.25">
      <c r="A91" t="s">
        <v>59</v>
      </c>
      <c r="E91" s="39" t="s">
        <v>2523</v>
      </c>
    </row>
    <row r="92" spans="1:16" ht="12.75">
      <c r="A92" t="s">
        <v>50</v>
      </c>
      <c s="34" t="s">
        <v>331</v>
      </c>
      <c s="34" t="s">
        <v>2824</v>
      </c>
      <c s="35" t="s">
        <v>5</v>
      </c>
      <c s="6" t="s">
        <v>2926</v>
      </c>
      <c s="36" t="s">
        <v>209</v>
      </c>
      <c s="37">
        <v>24</v>
      </c>
      <c s="36">
        <v>0</v>
      </c>
      <c s="36">
        <f>ROUND(G92*H92,6)</f>
      </c>
      <c r="L92" s="38">
        <v>0</v>
      </c>
      <c s="32">
        <f>ROUND(ROUND(L92,2)*ROUND(G92,3),2)</f>
      </c>
      <c s="36" t="s">
        <v>69</v>
      </c>
      <c>
        <f>(M92*21)/100</f>
      </c>
      <c t="s">
        <v>28</v>
      </c>
    </row>
    <row r="93" spans="1:5" ht="12.75">
      <c r="A93" s="35" t="s">
        <v>56</v>
      </c>
      <c r="E93" s="39" t="s">
        <v>2926</v>
      </c>
    </row>
    <row r="94" spans="1:5" ht="178.5">
      <c r="A94" s="35" t="s">
        <v>58</v>
      </c>
      <c r="E94" s="42" t="s">
        <v>2927</v>
      </c>
    </row>
    <row r="95" spans="1:5" ht="89.25">
      <c r="A95" t="s">
        <v>59</v>
      </c>
      <c r="E95" s="39" t="s">
        <v>2928</v>
      </c>
    </row>
    <row r="96" spans="1:16" ht="12.75">
      <c r="A96" t="s">
        <v>50</v>
      </c>
      <c s="34" t="s">
        <v>335</v>
      </c>
      <c s="34" t="s">
        <v>2828</v>
      </c>
      <c s="35" t="s">
        <v>5</v>
      </c>
      <c s="6" t="s">
        <v>2525</v>
      </c>
      <c s="36" t="s">
        <v>209</v>
      </c>
      <c s="37">
        <v>179</v>
      </c>
      <c s="36">
        <v>0</v>
      </c>
      <c s="36">
        <f>ROUND(G96*H96,6)</f>
      </c>
      <c r="L96" s="38">
        <v>0</v>
      </c>
      <c s="32">
        <f>ROUND(ROUND(L96,2)*ROUND(G96,3),2)</f>
      </c>
      <c s="36" t="s">
        <v>69</v>
      </c>
      <c>
        <f>(M96*21)/100</f>
      </c>
      <c t="s">
        <v>28</v>
      </c>
    </row>
    <row r="97" spans="1:5" ht="12.75">
      <c r="A97" s="35" t="s">
        <v>56</v>
      </c>
      <c r="E97" s="39" t="s">
        <v>2525</v>
      </c>
    </row>
    <row r="98" spans="1:5" ht="178.5">
      <c r="A98" s="35" t="s">
        <v>58</v>
      </c>
      <c r="E98" s="42" t="s">
        <v>2929</v>
      </c>
    </row>
    <row r="99" spans="1:5" ht="102">
      <c r="A99" t="s">
        <v>59</v>
      </c>
      <c r="E99" s="39" t="s">
        <v>2527</v>
      </c>
    </row>
    <row r="100" spans="1:16" ht="12.75">
      <c r="A100" t="s">
        <v>50</v>
      </c>
      <c s="34" t="s">
        <v>339</v>
      </c>
      <c s="34" t="s">
        <v>2839</v>
      </c>
      <c s="35" t="s">
        <v>5</v>
      </c>
      <c s="6" t="s">
        <v>2913</v>
      </c>
      <c s="36" t="s">
        <v>209</v>
      </c>
      <c s="37">
        <v>213</v>
      </c>
      <c s="36">
        <v>0</v>
      </c>
      <c s="36">
        <f>ROUND(G100*H100,6)</f>
      </c>
      <c r="L100" s="38">
        <v>0</v>
      </c>
      <c s="32">
        <f>ROUND(ROUND(L100,2)*ROUND(G100,3),2)</f>
      </c>
      <c s="36" t="s">
        <v>69</v>
      </c>
      <c>
        <f>(M100*21)/100</f>
      </c>
      <c t="s">
        <v>28</v>
      </c>
    </row>
    <row r="101" spans="1:5" ht="12.75">
      <c r="A101" s="35" t="s">
        <v>56</v>
      </c>
      <c r="E101" s="39" t="s">
        <v>2913</v>
      </c>
    </row>
    <row r="102" spans="1:5" ht="153">
      <c r="A102" s="35" t="s">
        <v>58</v>
      </c>
      <c r="E102" s="42" t="s">
        <v>2930</v>
      </c>
    </row>
    <row r="103" spans="1:5" ht="102">
      <c r="A103" t="s">
        <v>59</v>
      </c>
      <c r="E103" s="39" t="s">
        <v>2915</v>
      </c>
    </row>
    <row r="104" spans="1:13" ht="12.75">
      <c r="A104" t="s">
        <v>47</v>
      </c>
      <c r="C104" s="31" t="s">
        <v>2547</v>
      </c>
      <c r="E104" s="33" t="s">
        <v>2548</v>
      </c>
      <c r="J104" s="32">
        <f>0</f>
      </c>
      <c s="32">
        <f>0</f>
      </c>
      <c s="32">
        <f>0+L105+L109+L113+L117+L121+L125+L129</f>
      </c>
      <c s="32">
        <f>0+M105+M109+M113+M117+M121+M125+M129</f>
      </c>
    </row>
    <row r="105" spans="1:16" ht="12.75">
      <c r="A105" t="s">
        <v>50</v>
      </c>
      <c s="34" t="s">
        <v>343</v>
      </c>
      <c s="34" t="s">
        <v>2843</v>
      </c>
      <c s="35" t="s">
        <v>5</v>
      </c>
      <c s="6" t="s">
        <v>2931</v>
      </c>
      <c s="36" t="s">
        <v>251</v>
      </c>
      <c s="37">
        <v>116</v>
      </c>
      <c s="36">
        <v>0</v>
      </c>
      <c s="36">
        <f>ROUND(G105*H105,6)</f>
      </c>
      <c r="L105" s="38">
        <v>0</v>
      </c>
      <c s="32">
        <f>ROUND(ROUND(L105,2)*ROUND(G105,3),2)</f>
      </c>
      <c s="36" t="s">
        <v>69</v>
      </c>
      <c>
        <f>(M105*21)/100</f>
      </c>
      <c t="s">
        <v>28</v>
      </c>
    </row>
    <row r="106" spans="1:5" ht="12.75">
      <c r="A106" s="35" t="s">
        <v>56</v>
      </c>
      <c r="E106" s="39" t="s">
        <v>2931</v>
      </c>
    </row>
    <row r="107" spans="1:5" ht="51">
      <c r="A107" s="35" t="s">
        <v>58</v>
      </c>
      <c r="E107" s="42" t="s">
        <v>2932</v>
      </c>
    </row>
    <row r="108" spans="1:5" ht="89.25">
      <c r="A108" t="s">
        <v>59</v>
      </c>
      <c r="E108" s="39" t="s">
        <v>2933</v>
      </c>
    </row>
    <row r="109" spans="1:16" ht="12.75">
      <c r="A109" t="s">
        <v>50</v>
      </c>
      <c s="34" t="s">
        <v>349</v>
      </c>
      <c s="34" t="s">
        <v>2861</v>
      </c>
      <c s="35" t="s">
        <v>5</v>
      </c>
      <c s="6" t="s">
        <v>2934</v>
      </c>
      <c s="36" t="s">
        <v>251</v>
      </c>
      <c s="37">
        <v>165</v>
      </c>
      <c s="36">
        <v>0</v>
      </c>
      <c s="36">
        <f>ROUND(G109*H109,6)</f>
      </c>
      <c r="L109" s="38">
        <v>0</v>
      </c>
      <c s="32">
        <f>ROUND(ROUND(L109,2)*ROUND(G109,3),2)</f>
      </c>
      <c s="36" t="s">
        <v>69</v>
      </c>
      <c>
        <f>(M109*21)/100</f>
      </c>
      <c t="s">
        <v>28</v>
      </c>
    </row>
    <row r="110" spans="1:5" ht="12.75">
      <c r="A110" s="35" t="s">
        <v>56</v>
      </c>
      <c r="E110" s="39" t="s">
        <v>2934</v>
      </c>
    </row>
    <row r="111" spans="1:5" ht="51">
      <c r="A111" s="35" t="s">
        <v>58</v>
      </c>
      <c r="E111" s="42" t="s">
        <v>2935</v>
      </c>
    </row>
    <row r="112" spans="1:5" ht="89.25">
      <c r="A112" t="s">
        <v>59</v>
      </c>
      <c r="E112" s="39" t="s">
        <v>2936</v>
      </c>
    </row>
    <row r="113" spans="1:16" ht="12.75">
      <c r="A113" t="s">
        <v>50</v>
      </c>
      <c s="34" t="s">
        <v>353</v>
      </c>
      <c s="34" t="s">
        <v>2864</v>
      </c>
      <c s="35" t="s">
        <v>5</v>
      </c>
      <c s="6" t="s">
        <v>2550</v>
      </c>
      <c s="36" t="s">
        <v>251</v>
      </c>
      <c s="37">
        <v>54</v>
      </c>
      <c s="36">
        <v>0</v>
      </c>
      <c s="36">
        <f>ROUND(G113*H113,6)</f>
      </c>
      <c r="L113" s="38">
        <v>0</v>
      </c>
      <c s="32">
        <f>ROUND(ROUND(L113,2)*ROUND(G113,3),2)</f>
      </c>
      <c s="36" t="s">
        <v>69</v>
      </c>
      <c>
        <f>(M113*21)/100</f>
      </c>
      <c t="s">
        <v>28</v>
      </c>
    </row>
    <row r="114" spans="1:5" ht="12.75">
      <c r="A114" s="35" t="s">
        <v>56</v>
      </c>
      <c r="E114" s="39" t="s">
        <v>2550</v>
      </c>
    </row>
    <row r="115" spans="1:5" ht="51">
      <c r="A115" s="35" t="s">
        <v>58</v>
      </c>
      <c r="E115" s="42" t="s">
        <v>2937</v>
      </c>
    </row>
    <row r="116" spans="1:5" ht="89.25">
      <c r="A116" t="s">
        <v>59</v>
      </c>
      <c r="E116" s="39" t="s">
        <v>2552</v>
      </c>
    </row>
    <row r="117" spans="1:16" ht="12.75">
      <c r="A117" t="s">
        <v>50</v>
      </c>
      <c s="34" t="s">
        <v>357</v>
      </c>
      <c s="34" t="s">
        <v>2868</v>
      </c>
      <c s="35" t="s">
        <v>5</v>
      </c>
      <c s="6" t="s">
        <v>2554</v>
      </c>
      <c s="36" t="s">
        <v>251</v>
      </c>
      <c s="37">
        <v>64</v>
      </c>
      <c s="36">
        <v>0</v>
      </c>
      <c s="36">
        <f>ROUND(G117*H117,6)</f>
      </c>
      <c r="L117" s="38">
        <v>0</v>
      </c>
      <c s="32">
        <f>ROUND(ROUND(L117,2)*ROUND(G117,3),2)</f>
      </c>
      <c s="36" t="s">
        <v>69</v>
      </c>
      <c>
        <f>(M117*21)/100</f>
      </c>
      <c t="s">
        <v>28</v>
      </c>
    </row>
    <row r="118" spans="1:5" ht="12.75">
      <c r="A118" s="35" t="s">
        <v>56</v>
      </c>
      <c r="E118" s="39" t="s">
        <v>2554</v>
      </c>
    </row>
    <row r="119" spans="1:5" ht="51">
      <c r="A119" s="35" t="s">
        <v>58</v>
      </c>
      <c r="E119" s="42" t="s">
        <v>2938</v>
      </c>
    </row>
    <row r="120" spans="1:5" ht="89.25">
      <c r="A120" t="s">
        <v>59</v>
      </c>
      <c r="E120" s="39" t="s">
        <v>2556</v>
      </c>
    </row>
    <row r="121" spans="1:16" ht="12.75">
      <c r="A121" t="s">
        <v>50</v>
      </c>
      <c s="34" t="s">
        <v>361</v>
      </c>
      <c s="34" t="s">
        <v>2871</v>
      </c>
      <c s="35" t="s">
        <v>5</v>
      </c>
      <c s="6" t="s">
        <v>2573</v>
      </c>
      <c s="36" t="s">
        <v>251</v>
      </c>
      <c s="37">
        <v>3</v>
      </c>
      <c s="36">
        <v>0</v>
      </c>
      <c s="36">
        <f>ROUND(G121*H121,6)</f>
      </c>
      <c r="L121" s="38">
        <v>0</v>
      </c>
      <c s="32">
        <f>ROUND(ROUND(L121,2)*ROUND(G121,3),2)</f>
      </c>
      <c s="36" t="s">
        <v>69</v>
      </c>
      <c>
        <f>(M121*21)/100</f>
      </c>
      <c t="s">
        <v>28</v>
      </c>
    </row>
    <row r="122" spans="1:5" ht="12.75">
      <c r="A122" s="35" t="s">
        <v>56</v>
      </c>
      <c r="E122" s="39" t="s">
        <v>2573</v>
      </c>
    </row>
    <row r="123" spans="1:5" ht="51">
      <c r="A123" s="35" t="s">
        <v>58</v>
      </c>
      <c r="E123" s="42" t="s">
        <v>2323</v>
      </c>
    </row>
    <row r="124" spans="1:5" ht="102">
      <c r="A124" t="s">
        <v>59</v>
      </c>
      <c r="E124" s="39" t="s">
        <v>2574</v>
      </c>
    </row>
    <row r="125" spans="1:16" ht="12.75">
      <c r="A125" t="s">
        <v>50</v>
      </c>
      <c s="34" t="s">
        <v>365</v>
      </c>
      <c s="34" t="s">
        <v>2874</v>
      </c>
      <c s="35" t="s">
        <v>5</v>
      </c>
      <c s="6" t="s">
        <v>2939</v>
      </c>
      <c s="36" t="s">
        <v>251</v>
      </c>
      <c s="37">
        <v>19</v>
      </c>
      <c s="36">
        <v>0</v>
      </c>
      <c s="36">
        <f>ROUND(G125*H125,6)</f>
      </c>
      <c r="L125" s="38">
        <v>0</v>
      </c>
      <c s="32">
        <f>ROUND(ROUND(L125,2)*ROUND(G125,3),2)</f>
      </c>
      <c s="36" t="s">
        <v>69</v>
      </c>
      <c>
        <f>(M125*21)/100</f>
      </c>
      <c t="s">
        <v>28</v>
      </c>
    </row>
    <row r="126" spans="1:5" ht="12.75">
      <c r="A126" s="35" t="s">
        <v>56</v>
      </c>
      <c r="E126" s="39" t="s">
        <v>2939</v>
      </c>
    </row>
    <row r="127" spans="1:5" ht="51">
      <c r="A127" s="35" t="s">
        <v>58</v>
      </c>
      <c r="E127" s="42" t="s">
        <v>2940</v>
      </c>
    </row>
    <row r="128" spans="1:5" ht="102">
      <c r="A128" t="s">
        <v>59</v>
      </c>
      <c r="E128" s="39" t="s">
        <v>2941</v>
      </c>
    </row>
    <row r="129" spans="1:16" ht="12.75">
      <c r="A129" t="s">
        <v>50</v>
      </c>
      <c s="34" t="s">
        <v>369</v>
      </c>
      <c s="34" t="s">
        <v>2877</v>
      </c>
      <c s="35" t="s">
        <v>5</v>
      </c>
      <c s="6" t="s">
        <v>2942</v>
      </c>
      <c s="36" t="s">
        <v>251</v>
      </c>
      <c s="37">
        <v>28</v>
      </c>
      <c s="36">
        <v>0</v>
      </c>
      <c s="36">
        <f>ROUND(G129*H129,6)</f>
      </c>
      <c r="L129" s="38">
        <v>0</v>
      </c>
      <c s="32">
        <f>ROUND(ROUND(L129,2)*ROUND(G129,3),2)</f>
      </c>
      <c s="36" t="s">
        <v>69</v>
      </c>
      <c>
        <f>(M129*21)/100</f>
      </c>
      <c t="s">
        <v>28</v>
      </c>
    </row>
    <row r="130" spans="1:5" ht="12.75">
      <c r="A130" s="35" t="s">
        <v>56</v>
      </c>
      <c r="E130" s="39" t="s">
        <v>2942</v>
      </c>
    </row>
    <row r="131" spans="1:5" ht="51">
      <c r="A131" s="35" t="s">
        <v>58</v>
      </c>
      <c r="E131" s="42" t="s">
        <v>2917</v>
      </c>
    </row>
    <row r="132" spans="1:5" ht="102">
      <c r="A132" t="s">
        <v>59</v>
      </c>
      <c r="E132" s="39" t="s">
        <v>2943</v>
      </c>
    </row>
    <row r="133" spans="1:13" ht="12.75">
      <c r="A133" t="s">
        <v>47</v>
      </c>
      <c r="C133" s="31" t="s">
        <v>2575</v>
      </c>
      <c r="E133" s="33" t="s">
        <v>2576</v>
      </c>
      <c r="J133" s="32">
        <f>0</f>
      </c>
      <c s="32">
        <f>0</f>
      </c>
      <c s="32">
        <f>0+L134+L138</f>
      </c>
      <c s="32">
        <f>0+M134+M138</f>
      </c>
    </row>
    <row r="134" spans="1:16" ht="12.75">
      <c r="A134" t="s">
        <v>50</v>
      </c>
      <c s="34" t="s">
        <v>192</v>
      </c>
      <c s="34" t="s">
        <v>2944</v>
      </c>
      <c s="35" t="s">
        <v>5</v>
      </c>
      <c s="6" t="s">
        <v>2945</v>
      </c>
      <c s="36" t="s">
        <v>2135</v>
      </c>
      <c s="37">
        <v>6</v>
      </c>
      <c s="36">
        <v>0</v>
      </c>
      <c s="36">
        <f>ROUND(G134*H134,6)</f>
      </c>
      <c r="L134" s="38">
        <v>0</v>
      </c>
      <c s="32">
        <f>ROUND(ROUND(L134,2)*ROUND(G134,3),2)</f>
      </c>
      <c s="36" t="s">
        <v>55</v>
      </c>
      <c>
        <f>(M134*21)/100</f>
      </c>
      <c t="s">
        <v>28</v>
      </c>
    </row>
    <row r="135" spans="1:5" ht="12.75">
      <c r="A135" s="35" t="s">
        <v>56</v>
      </c>
      <c r="E135" s="39" t="s">
        <v>2945</v>
      </c>
    </row>
    <row r="136" spans="1:5" ht="51">
      <c r="A136" s="35" t="s">
        <v>58</v>
      </c>
      <c r="E136" s="42" t="s">
        <v>2660</v>
      </c>
    </row>
    <row r="137" spans="1:5" ht="165.75">
      <c r="A137" t="s">
        <v>59</v>
      </c>
      <c r="E137" s="39" t="s">
        <v>2946</v>
      </c>
    </row>
    <row r="138" spans="1:16" ht="12.75">
      <c r="A138" t="s">
        <v>50</v>
      </c>
      <c s="34" t="s">
        <v>196</v>
      </c>
      <c s="34" t="s">
        <v>2947</v>
      </c>
      <c s="35" t="s">
        <v>5</v>
      </c>
      <c s="6" t="s">
        <v>2948</v>
      </c>
      <c s="36" t="s">
        <v>2135</v>
      </c>
      <c s="37">
        <v>8</v>
      </c>
      <c s="36">
        <v>0</v>
      </c>
      <c s="36">
        <f>ROUND(G138*H138,6)</f>
      </c>
      <c r="L138" s="38">
        <v>0</v>
      </c>
      <c s="32">
        <f>ROUND(ROUND(L138,2)*ROUND(G138,3),2)</f>
      </c>
      <c s="36" t="s">
        <v>55</v>
      </c>
      <c>
        <f>(M138*21)/100</f>
      </c>
      <c t="s">
        <v>28</v>
      </c>
    </row>
    <row r="139" spans="1:5" ht="12.75">
      <c r="A139" s="35" t="s">
        <v>56</v>
      </c>
      <c r="E139" s="39" t="s">
        <v>2948</v>
      </c>
    </row>
    <row r="140" spans="1:5" ht="51">
      <c r="A140" s="35" t="s">
        <v>58</v>
      </c>
      <c r="E140" s="42" t="s">
        <v>2949</v>
      </c>
    </row>
    <row r="141" spans="1:5" ht="165.75">
      <c r="A141" t="s">
        <v>59</v>
      </c>
      <c r="E141" s="39" t="s">
        <v>2950</v>
      </c>
    </row>
    <row r="142" spans="1:13" ht="12.75">
      <c r="A142" t="s">
        <v>47</v>
      </c>
      <c r="C142" s="31" t="s">
        <v>2589</v>
      </c>
      <c r="E142" s="33" t="s">
        <v>2590</v>
      </c>
      <c r="J142" s="32">
        <f>0</f>
      </c>
      <c s="32">
        <f>0</f>
      </c>
      <c s="32">
        <f>0+L143+L147+L151+L155+L159+L163+L167+L171+L175+L179+L183+L187+L191</f>
      </c>
      <c s="32">
        <f>0+M143+M147+M151+M155+M159+M163+M167+M171+M175+M179+M183+M187+M191</f>
      </c>
    </row>
    <row r="143" spans="1:16" ht="12.75">
      <c r="A143" t="s">
        <v>50</v>
      </c>
      <c s="34" t="s">
        <v>215</v>
      </c>
      <c s="34" t="s">
        <v>2594</v>
      </c>
      <c s="35" t="s">
        <v>5</v>
      </c>
      <c s="6" t="s">
        <v>2595</v>
      </c>
      <c s="36" t="s">
        <v>209</v>
      </c>
      <c s="37">
        <v>527</v>
      </c>
      <c s="36">
        <v>0</v>
      </c>
      <c s="36">
        <f>ROUND(G143*H143,6)</f>
      </c>
      <c r="L143" s="38">
        <v>0</v>
      </c>
      <c s="32">
        <f>ROUND(ROUND(L143,2)*ROUND(G143,3),2)</f>
      </c>
      <c s="36" t="s">
        <v>55</v>
      </c>
      <c>
        <f>(M143*21)/100</f>
      </c>
      <c t="s">
        <v>28</v>
      </c>
    </row>
    <row r="144" spans="1:5" ht="12.75">
      <c r="A144" s="35" t="s">
        <v>56</v>
      </c>
      <c r="E144" s="39" t="s">
        <v>2595</v>
      </c>
    </row>
    <row r="145" spans="1:5" ht="229.5">
      <c r="A145" s="35" t="s">
        <v>58</v>
      </c>
      <c r="E145" s="42" t="s">
        <v>2920</v>
      </c>
    </row>
    <row r="146" spans="1:5" ht="204">
      <c r="A146" t="s">
        <v>59</v>
      </c>
      <c r="E146" s="39" t="s">
        <v>2596</v>
      </c>
    </row>
    <row r="147" spans="1:16" ht="12.75">
      <c r="A147" t="s">
        <v>50</v>
      </c>
      <c s="34" t="s">
        <v>219</v>
      </c>
      <c s="34" t="s">
        <v>2597</v>
      </c>
      <c s="35" t="s">
        <v>5</v>
      </c>
      <c s="6" t="s">
        <v>2598</v>
      </c>
      <c s="36" t="s">
        <v>209</v>
      </c>
      <c s="37">
        <v>424</v>
      </c>
      <c s="36">
        <v>0</v>
      </c>
      <c s="36">
        <f>ROUND(G147*H147,6)</f>
      </c>
      <c r="L147" s="38">
        <v>0</v>
      </c>
      <c s="32">
        <f>ROUND(ROUND(L147,2)*ROUND(G147,3),2)</f>
      </c>
      <c s="36" t="s">
        <v>55</v>
      </c>
      <c>
        <f>(M147*21)/100</f>
      </c>
      <c t="s">
        <v>28</v>
      </c>
    </row>
    <row r="148" spans="1:5" ht="12.75">
      <c r="A148" s="35" t="s">
        <v>56</v>
      </c>
      <c r="E148" s="39" t="s">
        <v>2598</v>
      </c>
    </row>
    <row r="149" spans="1:5" ht="255">
      <c r="A149" s="35" t="s">
        <v>58</v>
      </c>
      <c r="E149" s="42" t="s">
        <v>2921</v>
      </c>
    </row>
    <row r="150" spans="1:5" ht="204">
      <c r="A150" t="s">
        <v>59</v>
      </c>
      <c r="E150" s="39" t="s">
        <v>2599</v>
      </c>
    </row>
    <row r="151" spans="1:16" ht="12.75">
      <c r="A151" t="s">
        <v>50</v>
      </c>
      <c s="34" t="s">
        <v>223</v>
      </c>
      <c s="34" t="s">
        <v>2600</v>
      </c>
      <c s="35" t="s">
        <v>5</v>
      </c>
      <c s="6" t="s">
        <v>2601</v>
      </c>
      <c s="36" t="s">
        <v>209</v>
      </c>
      <c s="37">
        <v>578</v>
      </c>
      <c s="36">
        <v>0</v>
      </c>
      <c s="36">
        <f>ROUND(G151*H151,6)</f>
      </c>
      <c r="L151" s="38">
        <v>0</v>
      </c>
      <c s="32">
        <f>ROUND(ROUND(L151,2)*ROUND(G151,3),2)</f>
      </c>
      <c s="36" t="s">
        <v>55</v>
      </c>
      <c>
        <f>(M151*21)/100</f>
      </c>
      <c t="s">
        <v>28</v>
      </c>
    </row>
    <row r="152" spans="1:5" ht="12.75">
      <c r="A152" s="35" t="s">
        <v>56</v>
      </c>
      <c r="E152" s="39" t="s">
        <v>2601</v>
      </c>
    </row>
    <row r="153" spans="1:5" ht="229.5">
      <c r="A153" s="35" t="s">
        <v>58</v>
      </c>
      <c r="E153" s="42" t="s">
        <v>2922</v>
      </c>
    </row>
    <row r="154" spans="1:5" ht="204">
      <c r="A154" t="s">
        <v>59</v>
      </c>
      <c r="E154" s="39" t="s">
        <v>2602</v>
      </c>
    </row>
    <row r="155" spans="1:16" ht="12.75">
      <c r="A155" t="s">
        <v>50</v>
      </c>
      <c s="34" t="s">
        <v>227</v>
      </c>
      <c s="34" t="s">
        <v>2603</v>
      </c>
      <c s="35" t="s">
        <v>5</v>
      </c>
      <c s="6" t="s">
        <v>2604</v>
      </c>
      <c s="36" t="s">
        <v>209</v>
      </c>
      <c s="37">
        <v>461</v>
      </c>
      <c s="36">
        <v>0</v>
      </c>
      <c s="36">
        <f>ROUND(G155*H155,6)</f>
      </c>
      <c r="L155" s="38">
        <v>0</v>
      </c>
      <c s="32">
        <f>ROUND(ROUND(L155,2)*ROUND(G155,3),2)</f>
      </c>
      <c s="36" t="s">
        <v>55</v>
      </c>
      <c>
        <f>(M155*21)/100</f>
      </c>
      <c t="s">
        <v>28</v>
      </c>
    </row>
    <row r="156" spans="1:5" ht="12.75">
      <c r="A156" s="35" t="s">
        <v>56</v>
      </c>
      <c r="E156" s="39" t="s">
        <v>2604</v>
      </c>
    </row>
    <row r="157" spans="1:5" ht="229.5">
      <c r="A157" s="35" t="s">
        <v>58</v>
      </c>
      <c r="E157" s="42" t="s">
        <v>2923</v>
      </c>
    </row>
    <row r="158" spans="1:5" ht="204">
      <c r="A158" t="s">
        <v>59</v>
      </c>
      <c r="E158" s="39" t="s">
        <v>2605</v>
      </c>
    </row>
    <row r="159" spans="1:16" ht="12.75">
      <c r="A159" t="s">
        <v>50</v>
      </c>
      <c s="34" t="s">
        <v>231</v>
      </c>
      <c s="34" t="s">
        <v>2606</v>
      </c>
      <c s="35" t="s">
        <v>5</v>
      </c>
      <c s="6" t="s">
        <v>2607</v>
      </c>
      <c s="36" t="s">
        <v>209</v>
      </c>
      <c s="37">
        <v>343</v>
      </c>
      <c s="36">
        <v>0</v>
      </c>
      <c s="36">
        <f>ROUND(G159*H159,6)</f>
      </c>
      <c r="L159" s="38">
        <v>0</v>
      </c>
      <c s="32">
        <f>ROUND(ROUND(L159,2)*ROUND(G159,3),2)</f>
      </c>
      <c s="36" t="s">
        <v>55</v>
      </c>
      <c>
        <f>(M159*21)/100</f>
      </c>
      <c t="s">
        <v>28</v>
      </c>
    </row>
    <row r="160" spans="1:5" ht="12.75">
      <c r="A160" s="35" t="s">
        <v>56</v>
      </c>
      <c r="E160" s="39" t="s">
        <v>2607</v>
      </c>
    </row>
    <row r="161" spans="1:5" ht="229.5">
      <c r="A161" s="35" t="s">
        <v>58</v>
      </c>
      <c r="E161" s="42" t="s">
        <v>2924</v>
      </c>
    </row>
    <row r="162" spans="1:5" ht="204">
      <c r="A162" t="s">
        <v>59</v>
      </c>
      <c r="E162" s="39" t="s">
        <v>2608</v>
      </c>
    </row>
    <row r="163" spans="1:16" ht="12.75">
      <c r="A163" t="s">
        <v>50</v>
      </c>
      <c s="34" t="s">
        <v>235</v>
      </c>
      <c s="34" t="s">
        <v>2951</v>
      </c>
      <c s="35" t="s">
        <v>5</v>
      </c>
      <c s="6" t="s">
        <v>2952</v>
      </c>
      <c s="36" t="s">
        <v>209</v>
      </c>
      <c s="37">
        <v>244</v>
      </c>
      <c s="36">
        <v>0</v>
      </c>
      <c s="36">
        <f>ROUND(G163*H163,6)</f>
      </c>
      <c r="L163" s="38">
        <v>0</v>
      </c>
      <c s="32">
        <f>ROUND(ROUND(L163,2)*ROUND(G163,3),2)</f>
      </c>
      <c s="36" t="s">
        <v>55</v>
      </c>
      <c>
        <f>(M163*21)/100</f>
      </c>
      <c t="s">
        <v>28</v>
      </c>
    </row>
    <row r="164" spans="1:5" ht="12.75">
      <c r="A164" s="35" t="s">
        <v>56</v>
      </c>
      <c r="E164" s="39" t="s">
        <v>2952</v>
      </c>
    </row>
    <row r="165" spans="1:5" ht="229.5">
      <c r="A165" s="35" t="s">
        <v>58</v>
      </c>
      <c r="E165" s="42" t="s">
        <v>2925</v>
      </c>
    </row>
    <row r="166" spans="1:5" ht="204">
      <c r="A166" t="s">
        <v>59</v>
      </c>
      <c r="E166" s="39" t="s">
        <v>2953</v>
      </c>
    </row>
    <row r="167" spans="1:16" ht="12.75">
      <c r="A167" t="s">
        <v>50</v>
      </c>
      <c s="34" t="s">
        <v>239</v>
      </c>
      <c s="34" t="s">
        <v>2954</v>
      </c>
      <c s="35" t="s">
        <v>5</v>
      </c>
      <c s="6" t="s">
        <v>2955</v>
      </c>
      <c s="36" t="s">
        <v>209</v>
      </c>
      <c s="37">
        <v>24</v>
      </c>
      <c s="36">
        <v>0</v>
      </c>
      <c s="36">
        <f>ROUND(G167*H167,6)</f>
      </c>
      <c r="L167" s="38">
        <v>0</v>
      </c>
      <c s="32">
        <f>ROUND(ROUND(L167,2)*ROUND(G167,3),2)</f>
      </c>
      <c s="36" t="s">
        <v>55</v>
      </c>
      <c>
        <f>(M167*21)/100</f>
      </c>
      <c t="s">
        <v>28</v>
      </c>
    </row>
    <row r="168" spans="1:5" ht="12.75">
      <c r="A168" s="35" t="s">
        <v>56</v>
      </c>
      <c r="E168" s="39" t="s">
        <v>2955</v>
      </c>
    </row>
    <row r="169" spans="1:5" ht="178.5">
      <c r="A169" s="35" t="s">
        <v>58</v>
      </c>
      <c r="E169" s="42" t="s">
        <v>2927</v>
      </c>
    </row>
    <row r="170" spans="1:5" ht="204">
      <c r="A170" t="s">
        <v>59</v>
      </c>
      <c r="E170" s="39" t="s">
        <v>2956</v>
      </c>
    </row>
    <row r="171" spans="1:16" ht="12.75">
      <c r="A171" t="s">
        <v>50</v>
      </c>
      <c s="34" t="s">
        <v>243</v>
      </c>
      <c s="34" t="s">
        <v>2957</v>
      </c>
      <c s="35" t="s">
        <v>5</v>
      </c>
      <c s="6" t="s">
        <v>2958</v>
      </c>
      <c s="36" t="s">
        <v>209</v>
      </c>
      <c s="37">
        <v>179</v>
      </c>
      <c s="36">
        <v>0</v>
      </c>
      <c s="36">
        <f>ROUND(G171*H171,6)</f>
      </c>
      <c r="L171" s="38">
        <v>0</v>
      </c>
      <c s="32">
        <f>ROUND(ROUND(L171,2)*ROUND(G171,3),2)</f>
      </c>
      <c s="36" t="s">
        <v>55</v>
      </c>
      <c>
        <f>(M171*21)/100</f>
      </c>
      <c t="s">
        <v>28</v>
      </c>
    </row>
    <row r="172" spans="1:5" ht="12.75">
      <c r="A172" s="35" t="s">
        <v>56</v>
      </c>
      <c r="E172" s="39" t="s">
        <v>2958</v>
      </c>
    </row>
    <row r="173" spans="1:5" ht="178.5">
      <c r="A173" s="35" t="s">
        <v>58</v>
      </c>
      <c r="E173" s="42" t="s">
        <v>2929</v>
      </c>
    </row>
    <row r="174" spans="1:5" ht="204">
      <c r="A174" t="s">
        <v>59</v>
      </c>
      <c r="E174" s="39" t="s">
        <v>2959</v>
      </c>
    </row>
    <row r="175" spans="1:16" ht="12.75">
      <c r="A175" t="s">
        <v>50</v>
      </c>
      <c s="34" t="s">
        <v>248</v>
      </c>
      <c s="34" t="s">
        <v>2960</v>
      </c>
      <c s="35" t="s">
        <v>5</v>
      </c>
      <c s="6" t="s">
        <v>2961</v>
      </c>
      <c s="36" t="s">
        <v>209</v>
      </c>
      <c s="37">
        <v>213</v>
      </c>
      <c s="36">
        <v>0</v>
      </c>
      <c s="36">
        <f>ROUND(G175*H175,6)</f>
      </c>
      <c r="L175" s="38">
        <v>0</v>
      </c>
      <c s="32">
        <f>ROUND(ROUND(L175,2)*ROUND(G175,3),2)</f>
      </c>
      <c s="36" t="s">
        <v>55</v>
      </c>
      <c>
        <f>(M175*21)/100</f>
      </c>
      <c t="s">
        <v>28</v>
      </c>
    </row>
    <row r="176" spans="1:5" ht="12.75">
      <c r="A176" s="35" t="s">
        <v>56</v>
      </c>
      <c r="E176" s="39" t="s">
        <v>2961</v>
      </c>
    </row>
    <row r="177" spans="1:5" ht="153">
      <c r="A177" s="35" t="s">
        <v>58</v>
      </c>
      <c r="E177" s="42" t="s">
        <v>2930</v>
      </c>
    </row>
    <row r="178" spans="1:5" ht="204">
      <c r="A178" t="s">
        <v>59</v>
      </c>
      <c r="E178" s="39" t="s">
        <v>2962</v>
      </c>
    </row>
    <row r="179" spans="1:16" ht="12.75">
      <c r="A179" t="s">
        <v>50</v>
      </c>
      <c s="34" t="s">
        <v>253</v>
      </c>
      <c s="34" t="s">
        <v>2638</v>
      </c>
      <c s="35" t="s">
        <v>5</v>
      </c>
      <c s="6" t="s">
        <v>2639</v>
      </c>
      <c s="36" t="s">
        <v>209</v>
      </c>
      <c s="37">
        <v>1990</v>
      </c>
      <c s="36">
        <v>0</v>
      </c>
      <c s="36">
        <f>ROUND(G179*H179,6)</f>
      </c>
      <c r="L179" s="38">
        <v>0</v>
      </c>
      <c s="32">
        <f>ROUND(ROUND(L179,2)*ROUND(G179,3),2)</f>
      </c>
      <c s="36" t="s">
        <v>55</v>
      </c>
      <c>
        <f>(M179*21)/100</f>
      </c>
      <c t="s">
        <v>28</v>
      </c>
    </row>
    <row r="180" spans="1:5" ht="12.75">
      <c r="A180" s="35" t="s">
        <v>56</v>
      </c>
      <c r="E180" s="39" t="s">
        <v>2639</v>
      </c>
    </row>
    <row r="181" spans="1:5" ht="12.75">
      <c r="A181" s="35" t="s">
        <v>58</v>
      </c>
      <c r="E181" s="40" t="s">
        <v>5</v>
      </c>
    </row>
    <row r="182" spans="1:5" ht="204">
      <c r="A182" t="s">
        <v>59</v>
      </c>
      <c r="E182" s="39" t="s">
        <v>2641</v>
      </c>
    </row>
    <row r="183" spans="1:16" ht="12.75">
      <c r="A183" t="s">
        <v>50</v>
      </c>
      <c s="34" t="s">
        <v>257</v>
      </c>
      <c s="34" t="s">
        <v>2642</v>
      </c>
      <c s="35" t="s">
        <v>5</v>
      </c>
      <c s="6" t="s">
        <v>2643</v>
      </c>
      <c s="36" t="s">
        <v>209</v>
      </c>
      <c s="37">
        <v>343</v>
      </c>
      <c s="36">
        <v>0</v>
      </c>
      <c s="36">
        <f>ROUND(G183*H183,6)</f>
      </c>
      <c r="L183" s="38">
        <v>0</v>
      </c>
      <c s="32">
        <f>ROUND(ROUND(L183,2)*ROUND(G183,3),2)</f>
      </c>
      <c s="36" t="s">
        <v>55</v>
      </c>
      <c>
        <f>(M183*21)/100</f>
      </c>
      <c t="s">
        <v>28</v>
      </c>
    </row>
    <row r="184" spans="1:5" ht="12.75">
      <c r="A184" s="35" t="s">
        <v>56</v>
      </c>
      <c r="E184" s="39" t="s">
        <v>2643</v>
      </c>
    </row>
    <row r="185" spans="1:5" ht="12.75">
      <c r="A185" s="35" t="s">
        <v>58</v>
      </c>
      <c r="E185" s="40" t="s">
        <v>5</v>
      </c>
    </row>
    <row r="186" spans="1:5" ht="204">
      <c r="A186" t="s">
        <v>59</v>
      </c>
      <c r="E186" s="39" t="s">
        <v>2645</v>
      </c>
    </row>
    <row r="187" spans="1:16" ht="12.75">
      <c r="A187" t="s">
        <v>50</v>
      </c>
      <c s="34" t="s">
        <v>261</v>
      </c>
      <c s="34" t="s">
        <v>2646</v>
      </c>
      <c s="35" t="s">
        <v>5</v>
      </c>
      <c s="6" t="s">
        <v>2647</v>
      </c>
      <c s="36" t="s">
        <v>209</v>
      </c>
      <c s="37">
        <v>268</v>
      </c>
      <c s="36">
        <v>0</v>
      </c>
      <c s="36">
        <f>ROUND(G187*H187,6)</f>
      </c>
      <c r="L187" s="38">
        <v>0</v>
      </c>
      <c s="32">
        <f>ROUND(ROUND(L187,2)*ROUND(G187,3),2)</f>
      </c>
      <c s="36" t="s">
        <v>55</v>
      </c>
      <c>
        <f>(M187*21)/100</f>
      </c>
      <c t="s">
        <v>28</v>
      </c>
    </row>
    <row r="188" spans="1:5" ht="12.75">
      <c r="A188" s="35" t="s">
        <v>56</v>
      </c>
      <c r="E188" s="39" t="s">
        <v>2647</v>
      </c>
    </row>
    <row r="189" spans="1:5" ht="12.75">
      <c r="A189" s="35" t="s">
        <v>58</v>
      </c>
      <c r="E189" s="40" t="s">
        <v>5</v>
      </c>
    </row>
    <row r="190" spans="1:5" ht="204">
      <c r="A190" t="s">
        <v>59</v>
      </c>
      <c r="E190" s="39" t="s">
        <v>2648</v>
      </c>
    </row>
    <row r="191" spans="1:16" ht="12.75">
      <c r="A191" t="s">
        <v>50</v>
      </c>
      <c s="34" t="s">
        <v>262</v>
      </c>
      <c s="34" t="s">
        <v>2649</v>
      </c>
      <c s="35" t="s">
        <v>5</v>
      </c>
      <c s="6" t="s">
        <v>2650</v>
      </c>
      <c s="36" t="s">
        <v>209</v>
      </c>
      <c s="37">
        <v>392</v>
      </c>
      <c s="36">
        <v>0</v>
      </c>
      <c s="36">
        <f>ROUND(G191*H191,6)</f>
      </c>
      <c r="L191" s="38">
        <v>0</v>
      </c>
      <c s="32">
        <f>ROUND(ROUND(L191,2)*ROUND(G191,3),2)</f>
      </c>
      <c s="36" t="s">
        <v>55</v>
      </c>
      <c>
        <f>(M191*21)/100</f>
      </c>
      <c t="s">
        <v>28</v>
      </c>
    </row>
    <row r="192" spans="1:5" ht="12.75">
      <c r="A192" s="35" t="s">
        <v>56</v>
      </c>
      <c r="E192" s="39" t="s">
        <v>2650</v>
      </c>
    </row>
    <row r="193" spans="1:5" ht="12.75">
      <c r="A193" s="35" t="s">
        <v>58</v>
      </c>
      <c r="E193" s="40" t="s">
        <v>5</v>
      </c>
    </row>
    <row r="194" spans="1:5" ht="204">
      <c r="A194" t="s">
        <v>59</v>
      </c>
      <c r="E194" s="39" t="s">
        <v>2651</v>
      </c>
    </row>
    <row r="195" spans="1:13" ht="12.75">
      <c r="A195" t="s">
        <v>47</v>
      </c>
      <c r="C195" s="31" t="s">
        <v>2609</v>
      </c>
      <c r="E195" s="33" t="s">
        <v>2610</v>
      </c>
      <c r="J195" s="32">
        <f>0</f>
      </c>
      <c s="32">
        <f>0</f>
      </c>
      <c s="32">
        <f>0+L196+L200+L204+L208+L212+L216+L220</f>
      </c>
      <c s="32">
        <f>0+M196+M200+M204+M208+M212+M216+M220</f>
      </c>
    </row>
    <row r="196" spans="1:16" ht="12.75">
      <c r="A196" t="s">
        <v>50</v>
      </c>
      <c s="34" t="s">
        <v>263</v>
      </c>
      <c s="34" t="s">
        <v>2618</v>
      </c>
      <c s="35" t="s">
        <v>5</v>
      </c>
      <c s="6" t="s">
        <v>2619</v>
      </c>
      <c s="36" t="s">
        <v>209</v>
      </c>
      <c s="37">
        <v>10</v>
      </c>
      <c s="36">
        <v>0</v>
      </c>
      <c s="36">
        <f>ROUND(G196*H196,6)</f>
      </c>
      <c r="L196" s="38">
        <v>0</v>
      </c>
      <c s="32">
        <f>ROUND(ROUND(L196,2)*ROUND(G196,3),2)</f>
      </c>
      <c s="36" t="s">
        <v>55</v>
      </c>
      <c>
        <f>(M196*21)/100</f>
      </c>
      <c t="s">
        <v>28</v>
      </c>
    </row>
    <row r="197" spans="1:5" ht="12.75">
      <c r="A197" s="35" t="s">
        <v>56</v>
      </c>
      <c r="E197" s="39" t="s">
        <v>2619</v>
      </c>
    </row>
    <row r="198" spans="1:5" ht="51">
      <c r="A198" s="35" t="s">
        <v>58</v>
      </c>
      <c r="E198" s="42" t="s">
        <v>2911</v>
      </c>
    </row>
    <row r="199" spans="1:5" ht="204">
      <c r="A199" t="s">
        <v>59</v>
      </c>
      <c r="E199" s="39" t="s">
        <v>2621</v>
      </c>
    </row>
    <row r="200" spans="1:16" ht="12.75">
      <c r="A200" t="s">
        <v>50</v>
      </c>
      <c s="34" t="s">
        <v>267</v>
      </c>
      <c s="34" t="s">
        <v>2537</v>
      </c>
      <c s="35" t="s">
        <v>5</v>
      </c>
      <c s="6" t="s">
        <v>2636</v>
      </c>
      <c s="36" t="s">
        <v>209</v>
      </c>
      <c s="37">
        <v>37</v>
      </c>
      <c s="36">
        <v>0</v>
      </c>
      <c s="36">
        <f>ROUND(G200*H200,6)</f>
      </c>
      <c r="L200" s="38">
        <v>0</v>
      </c>
      <c s="32">
        <f>ROUND(ROUND(L200,2)*ROUND(G200,3),2)</f>
      </c>
      <c s="36" t="s">
        <v>69</v>
      </c>
      <c>
        <f>(M200*21)/100</f>
      </c>
      <c t="s">
        <v>28</v>
      </c>
    </row>
    <row r="201" spans="1:5" ht="12.75">
      <c r="A201" s="35" t="s">
        <v>56</v>
      </c>
      <c r="E201" s="39" t="s">
        <v>2636</v>
      </c>
    </row>
    <row r="202" spans="1:5" ht="51">
      <c r="A202" s="35" t="s">
        <v>58</v>
      </c>
      <c r="E202" s="42" t="s">
        <v>2912</v>
      </c>
    </row>
    <row r="203" spans="1:5" ht="114.75">
      <c r="A203" t="s">
        <v>59</v>
      </c>
      <c r="E203" s="39" t="s">
        <v>2637</v>
      </c>
    </row>
    <row r="204" spans="1:16" ht="12.75">
      <c r="A204" t="s">
        <v>50</v>
      </c>
      <c s="34" t="s">
        <v>271</v>
      </c>
      <c s="34" t="s">
        <v>2541</v>
      </c>
      <c s="35" t="s">
        <v>5</v>
      </c>
      <c s="6" t="s">
        <v>2963</v>
      </c>
      <c s="36" t="s">
        <v>209</v>
      </c>
      <c s="37">
        <v>26</v>
      </c>
      <c s="36">
        <v>0</v>
      </c>
      <c s="36">
        <f>ROUND(G204*H204,6)</f>
      </c>
      <c r="L204" s="38">
        <v>0</v>
      </c>
      <c s="32">
        <f>ROUND(ROUND(L204,2)*ROUND(G204,3),2)</f>
      </c>
      <c s="36" t="s">
        <v>69</v>
      </c>
      <c>
        <f>(M204*21)/100</f>
      </c>
      <c t="s">
        <v>28</v>
      </c>
    </row>
    <row r="205" spans="1:5" ht="12.75">
      <c r="A205" s="35" t="s">
        <v>56</v>
      </c>
      <c r="E205" s="39" t="s">
        <v>2963</v>
      </c>
    </row>
    <row r="206" spans="1:5" ht="51">
      <c r="A206" s="35" t="s">
        <v>58</v>
      </c>
      <c r="E206" s="42" t="s">
        <v>2914</v>
      </c>
    </row>
    <row r="207" spans="1:5" ht="114.75">
      <c r="A207" t="s">
        <v>59</v>
      </c>
      <c r="E207" s="39" t="s">
        <v>2964</v>
      </c>
    </row>
    <row r="208" spans="1:16" ht="12.75">
      <c r="A208" t="s">
        <v>50</v>
      </c>
      <c s="34" t="s">
        <v>275</v>
      </c>
      <c s="34" t="s">
        <v>2545</v>
      </c>
      <c s="35" t="s">
        <v>5</v>
      </c>
      <c s="6" t="s">
        <v>2965</v>
      </c>
      <c s="36" t="s">
        <v>209</v>
      </c>
      <c s="37">
        <v>28</v>
      </c>
      <c s="36">
        <v>0</v>
      </c>
      <c s="36">
        <f>ROUND(G208*H208,6)</f>
      </c>
      <c r="L208" s="38">
        <v>0</v>
      </c>
      <c s="32">
        <f>ROUND(ROUND(L208,2)*ROUND(G208,3),2)</f>
      </c>
      <c s="36" t="s">
        <v>69</v>
      </c>
      <c>
        <f>(M208*21)/100</f>
      </c>
      <c t="s">
        <v>28</v>
      </c>
    </row>
    <row r="209" spans="1:5" ht="12.75">
      <c r="A209" s="35" t="s">
        <v>56</v>
      </c>
      <c r="E209" s="39" t="s">
        <v>2965</v>
      </c>
    </row>
    <row r="210" spans="1:5" ht="51">
      <c r="A210" s="35" t="s">
        <v>58</v>
      </c>
      <c r="E210" s="42" t="s">
        <v>2917</v>
      </c>
    </row>
    <row r="211" spans="1:5" ht="114.75">
      <c r="A211" t="s">
        <v>59</v>
      </c>
      <c r="E211" s="39" t="s">
        <v>2966</v>
      </c>
    </row>
    <row r="212" spans="1:16" ht="12.75">
      <c r="A212" t="s">
        <v>50</v>
      </c>
      <c s="34" t="s">
        <v>279</v>
      </c>
      <c s="34" t="s">
        <v>2967</v>
      </c>
      <c s="35" t="s">
        <v>5</v>
      </c>
      <c s="6" t="s">
        <v>2639</v>
      </c>
      <c s="36" t="s">
        <v>209</v>
      </c>
      <c s="37">
        <v>10</v>
      </c>
      <c s="36">
        <v>0</v>
      </c>
      <c s="36">
        <f>ROUND(G212*H212,6)</f>
      </c>
      <c r="L212" s="38">
        <v>0</v>
      </c>
      <c s="32">
        <f>ROUND(ROUND(L212,2)*ROUND(G212,3),2)</f>
      </c>
      <c s="36" t="s">
        <v>55</v>
      </c>
      <c>
        <f>(M212*21)/100</f>
      </c>
      <c t="s">
        <v>28</v>
      </c>
    </row>
    <row r="213" spans="1:5" ht="12.75">
      <c r="A213" s="35" t="s">
        <v>56</v>
      </c>
      <c r="E213" s="39" t="s">
        <v>2639</v>
      </c>
    </row>
    <row r="214" spans="1:5" ht="51">
      <c r="A214" s="35" t="s">
        <v>58</v>
      </c>
      <c r="E214" s="42" t="s">
        <v>2911</v>
      </c>
    </row>
    <row r="215" spans="1:5" ht="204">
      <c r="A215" t="s">
        <v>59</v>
      </c>
      <c r="E215" s="39" t="s">
        <v>2968</v>
      </c>
    </row>
    <row r="216" spans="1:16" ht="12.75">
      <c r="A216" t="s">
        <v>50</v>
      </c>
      <c s="34" t="s">
        <v>283</v>
      </c>
      <c s="34" t="s">
        <v>2649</v>
      </c>
      <c s="35" t="s">
        <v>5</v>
      </c>
      <c s="6" t="s">
        <v>2650</v>
      </c>
      <c s="36" t="s">
        <v>209</v>
      </c>
      <c s="37">
        <v>63</v>
      </c>
      <c s="36">
        <v>0</v>
      </c>
      <c s="36">
        <f>ROUND(G216*H216,6)</f>
      </c>
      <c r="L216" s="38">
        <v>0</v>
      </c>
      <c s="32">
        <f>ROUND(ROUND(L216,2)*ROUND(G216,3),2)</f>
      </c>
      <c s="36" t="s">
        <v>55</v>
      </c>
      <c>
        <f>(M216*21)/100</f>
      </c>
      <c t="s">
        <v>28</v>
      </c>
    </row>
    <row r="217" spans="1:5" ht="12.75">
      <c r="A217" s="35" t="s">
        <v>56</v>
      </c>
      <c r="E217" s="39" t="s">
        <v>2650</v>
      </c>
    </row>
    <row r="218" spans="1:5" ht="51">
      <c r="A218" s="35" t="s">
        <v>58</v>
      </c>
      <c r="E218" s="42" t="s">
        <v>2969</v>
      </c>
    </row>
    <row r="219" spans="1:5" ht="204">
      <c r="A219" t="s">
        <v>59</v>
      </c>
      <c r="E219" s="39" t="s">
        <v>2651</v>
      </c>
    </row>
    <row r="220" spans="1:16" ht="12.75">
      <c r="A220" t="s">
        <v>50</v>
      </c>
      <c s="34" t="s">
        <v>287</v>
      </c>
      <c s="34" t="s">
        <v>2970</v>
      </c>
      <c s="35" t="s">
        <v>5</v>
      </c>
      <c s="6" t="s">
        <v>2971</v>
      </c>
      <c s="36" t="s">
        <v>209</v>
      </c>
      <c s="37">
        <v>28</v>
      </c>
      <c s="36">
        <v>0</v>
      </c>
      <c s="36">
        <f>ROUND(G220*H220,6)</f>
      </c>
      <c r="L220" s="38">
        <v>0</v>
      </c>
      <c s="32">
        <f>ROUND(ROUND(L220,2)*ROUND(G220,3),2)</f>
      </c>
      <c s="36" t="s">
        <v>55</v>
      </c>
      <c>
        <f>(M220*21)/100</f>
      </c>
      <c t="s">
        <v>28</v>
      </c>
    </row>
    <row r="221" spans="1:5" ht="12.75">
      <c r="A221" s="35" t="s">
        <v>56</v>
      </c>
      <c r="E221" s="39" t="s">
        <v>2971</v>
      </c>
    </row>
    <row r="222" spans="1:5" ht="51">
      <c r="A222" s="35" t="s">
        <v>58</v>
      </c>
      <c r="E222" s="42" t="s">
        <v>2917</v>
      </c>
    </row>
    <row r="223" spans="1:5" ht="204">
      <c r="A223" t="s">
        <v>59</v>
      </c>
      <c r="E223" s="39" t="s">
        <v>2972</v>
      </c>
    </row>
    <row r="224" spans="1:13" ht="12.75">
      <c r="A224" t="s">
        <v>47</v>
      </c>
      <c r="C224" s="31" t="s">
        <v>2652</v>
      </c>
      <c r="E224" s="33" t="s">
        <v>2653</v>
      </c>
      <c r="J224" s="32">
        <f>0</f>
      </c>
      <c s="32">
        <f>0</f>
      </c>
      <c s="32">
        <f>0+L225+L229+L233+L237+L241+L245+L249+L253+L257+L261+L265+L269+L273</f>
      </c>
      <c s="32">
        <f>0+M225+M229+M233+M237+M241+M245+M249+M253+M257+M261+M265+M269+M273</f>
      </c>
    </row>
    <row r="225" spans="1:16" ht="12.75">
      <c r="A225" t="s">
        <v>50</v>
      </c>
      <c s="34" t="s">
        <v>101</v>
      </c>
      <c s="34" t="s">
        <v>2973</v>
      </c>
      <c s="35" t="s">
        <v>5</v>
      </c>
      <c s="6" t="s">
        <v>2974</v>
      </c>
      <c s="36" t="s">
        <v>2135</v>
      </c>
      <c s="37">
        <v>4</v>
      </c>
      <c s="36">
        <v>0</v>
      </c>
      <c s="36">
        <f>ROUND(G225*H225,6)</f>
      </c>
      <c r="L225" s="38">
        <v>0</v>
      </c>
      <c s="32">
        <f>ROUND(ROUND(L225,2)*ROUND(G225,3),2)</f>
      </c>
      <c s="36" t="s">
        <v>55</v>
      </c>
      <c>
        <f>(M225*21)/100</f>
      </c>
      <c t="s">
        <v>28</v>
      </c>
    </row>
    <row r="226" spans="1:5" ht="12.75">
      <c r="A226" s="35" t="s">
        <v>56</v>
      </c>
      <c r="E226" s="39" t="s">
        <v>2974</v>
      </c>
    </row>
    <row r="227" spans="1:5" ht="51">
      <c r="A227" s="35" t="s">
        <v>58</v>
      </c>
      <c r="E227" s="42" t="s">
        <v>2361</v>
      </c>
    </row>
    <row r="228" spans="1:5" ht="204">
      <c r="A228" t="s">
        <v>59</v>
      </c>
      <c r="E228" s="39" t="s">
        <v>2975</v>
      </c>
    </row>
    <row r="229" spans="1:16" ht="12.75">
      <c r="A229" t="s">
        <v>50</v>
      </c>
      <c s="34" t="s">
        <v>105</v>
      </c>
      <c s="34" t="s">
        <v>2725</v>
      </c>
      <c s="35" t="s">
        <v>5</v>
      </c>
      <c s="6" t="s">
        <v>2726</v>
      </c>
      <c s="36" t="s">
        <v>65</v>
      </c>
      <c s="37">
        <v>1</v>
      </c>
      <c s="36">
        <v>0</v>
      </c>
      <c s="36">
        <f>ROUND(G229*H229,6)</f>
      </c>
      <c r="L229" s="38">
        <v>0</v>
      </c>
      <c s="32">
        <f>ROUND(ROUND(L229,2)*ROUND(G229,3),2)</f>
      </c>
      <c s="36" t="s">
        <v>55</v>
      </c>
      <c>
        <f>(M229*21)/100</f>
      </c>
      <c t="s">
        <v>28</v>
      </c>
    </row>
    <row r="230" spans="1:5" ht="12.75">
      <c r="A230" s="35" t="s">
        <v>56</v>
      </c>
      <c r="E230" s="39" t="s">
        <v>2726</v>
      </c>
    </row>
    <row r="231" spans="1:5" ht="51">
      <c r="A231" s="35" t="s">
        <v>58</v>
      </c>
      <c r="E231" s="42" t="s">
        <v>2141</v>
      </c>
    </row>
    <row r="232" spans="1:5" ht="153">
      <c r="A232" t="s">
        <v>59</v>
      </c>
      <c r="E232" s="39" t="s">
        <v>2727</v>
      </c>
    </row>
    <row r="233" spans="1:16" ht="12.75">
      <c r="A233" t="s">
        <v>50</v>
      </c>
      <c s="34" t="s">
        <v>109</v>
      </c>
      <c s="34" t="s">
        <v>2516</v>
      </c>
      <c s="35" t="s">
        <v>5</v>
      </c>
      <c s="6" t="s">
        <v>2976</v>
      </c>
      <c s="36" t="s">
        <v>251</v>
      </c>
      <c s="37">
        <v>1</v>
      </c>
      <c s="36">
        <v>0</v>
      </c>
      <c s="36">
        <f>ROUND(G233*H233,6)</f>
      </c>
      <c r="L233" s="38">
        <v>0</v>
      </c>
      <c s="32">
        <f>ROUND(ROUND(L233,2)*ROUND(G233,3),2)</f>
      </c>
      <c s="36" t="s">
        <v>69</v>
      </c>
      <c>
        <f>(M233*21)/100</f>
      </c>
      <c t="s">
        <v>28</v>
      </c>
    </row>
    <row r="234" spans="1:5" ht="12.75">
      <c r="A234" s="35" t="s">
        <v>56</v>
      </c>
      <c r="E234" s="39" t="s">
        <v>2976</v>
      </c>
    </row>
    <row r="235" spans="1:5" ht="51">
      <c r="A235" s="35" t="s">
        <v>58</v>
      </c>
      <c r="E235" s="42" t="s">
        <v>2141</v>
      </c>
    </row>
    <row r="236" spans="1:5" ht="89.25">
      <c r="A236" t="s">
        <v>59</v>
      </c>
      <c r="E236" s="39" t="s">
        <v>2977</v>
      </c>
    </row>
    <row r="237" spans="1:16" ht="12.75">
      <c r="A237" t="s">
        <v>50</v>
      </c>
      <c s="34" t="s">
        <v>113</v>
      </c>
      <c s="34" t="s">
        <v>2654</v>
      </c>
      <c s="35" t="s">
        <v>5</v>
      </c>
      <c s="6" t="s">
        <v>2655</v>
      </c>
      <c s="36" t="s">
        <v>65</v>
      </c>
      <c s="37">
        <v>45</v>
      </c>
      <c s="36">
        <v>0</v>
      </c>
      <c s="36">
        <f>ROUND(G237*H237,6)</f>
      </c>
      <c r="L237" s="38">
        <v>0</v>
      </c>
      <c s="32">
        <f>ROUND(ROUND(L237,2)*ROUND(G237,3),2)</f>
      </c>
      <c s="36" t="s">
        <v>55</v>
      </c>
      <c>
        <f>(M237*21)/100</f>
      </c>
      <c t="s">
        <v>28</v>
      </c>
    </row>
    <row r="238" spans="1:5" ht="12.75">
      <c r="A238" s="35" t="s">
        <v>56</v>
      </c>
      <c r="E238" s="39" t="s">
        <v>2655</v>
      </c>
    </row>
    <row r="239" spans="1:5" ht="255">
      <c r="A239" s="35" t="s">
        <v>58</v>
      </c>
      <c r="E239" s="42" t="s">
        <v>2978</v>
      </c>
    </row>
    <row r="240" spans="1:5" ht="153">
      <c r="A240" t="s">
        <v>59</v>
      </c>
      <c r="E240" s="39" t="s">
        <v>2657</v>
      </c>
    </row>
    <row r="241" spans="1:16" ht="12.75">
      <c r="A241" t="s">
        <v>50</v>
      </c>
      <c s="34" t="s">
        <v>117</v>
      </c>
      <c s="34" t="s">
        <v>2979</v>
      </c>
      <c s="35" t="s">
        <v>5</v>
      </c>
      <c s="6" t="s">
        <v>2980</v>
      </c>
      <c s="36" t="s">
        <v>65</v>
      </c>
      <c s="37">
        <v>118</v>
      </c>
      <c s="36">
        <v>0</v>
      </c>
      <c s="36">
        <f>ROUND(G241*H241,6)</f>
      </c>
      <c r="L241" s="38">
        <v>0</v>
      </c>
      <c s="32">
        <f>ROUND(ROUND(L241,2)*ROUND(G241,3),2)</f>
      </c>
      <c s="36" t="s">
        <v>55</v>
      </c>
      <c>
        <f>(M241*21)/100</f>
      </c>
      <c t="s">
        <v>28</v>
      </c>
    </row>
    <row r="242" spans="1:5" ht="12.75">
      <c r="A242" s="35" t="s">
        <v>56</v>
      </c>
      <c r="E242" s="39" t="s">
        <v>2980</v>
      </c>
    </row>
    <row r="243" spans="1:5" ht="255">
      <c r="A243" s="35" t="s">
        <v>58</v>
      </c>
      <c r="E243" s="42" t="s">
        <v>2981</v>
      </c>
    </row>
    <row r="244" spans="1:5" ht="153">
      <c r="A244" t="s">
        <v>59</v>
      </c>
      <c r="E244" s="39" t="s">
        <v>2982</v>
      </c>
    </row>
    <row r="245" spans="1:16" ht="12.75">
      <c r="A245" t="s">
        <v>50</v>
      </c>
      <c s="34" t="s">
        <v>121</v>
      </c>
      <c s="34" t="s">
        <v>2983</v>
      </c>
      <c s="35" t="s">
        <v>5</v>
      </c>
      <c s="6" t="s">
        <v>2984</v>
      </c>
      <c s="36" t="s">
        <v>65</v>
      </c>
      <c s="37">
        <v>55</v>
      </c>
      <c s="36">
        <v>0</v>
      </c>
      <c s="36">
        <f>ROUND(G245*H245,6)</f>
      </c>
      <c r="L245" s="38">
        <v>0</v>
      </c>
      <c s="32">
        <f>ROUND(ROUND(L245,2)*ROUND(G245,3),2)</f>
      </c>
      <c s="36" t="s">
        <v>55</v>
      </c>
      <c>
        <f>(M245*21)/100</f>
      </c>
      <c t="s">
        <v>28</v>
      </c>
    </row>
    <row r="246" spans="1:5" ht="12.75">
      <c r="A246" s="35" t="s">
        <v>56</v>
      </c>
      <c r="E246" s="39" t="s">
        <v>2984</v>
      </c>
    </row>
    <row r="247" spans="1:5" ht="204">
      <c r="A247" s="35" t="s">
        <v>58</v>
      </c>
      <c r="E247" s="42" t="s">
        <v>2985</v>
      </c>
    </row>
    <row r="248" spans="1:5" ht="153">
      <c r="A248" t="s">
        <v>59</v>
      </c>
      <c r="E248" s="39" t="s">
        <v>2986</v>
      </c>
    </row>
    <row r="249" spans="1:16" ht="12.75">
      <c r="A249" t="s">
        <v>50</v>
      </c>
      <c s="34" t="s">
        <v>125</v>
      </c>
      <c s="34" t="s">
        <v>2987</v>
      </c>
      <c s="35" t="s">
        <v>5</v>
      </c>
      <c s="6" t="s">
        <v>2988</v>
      </c>
      <c s="36" t="s">
        <v>2135</v>
      </c>
      <c s="37">
        <v>9</v>
      </c>
      <c s="36">
        <v>0</v>
      </c>
      <c s="36">
        <f>ROUND(G249*H249,6)</f>
      </c>
      <c r="L249" s="38">
        <v>0</v>
      </c>
      <c s="32">
        <f>ROUND(ROUND(L249,2)*ROUND(G249,3),2)</f>
      </c>
      <c s="36" t="s">
        <v>55</v>
      </c>
      <c>
        <f>(M249*21)/100</f>
      </c>
      <c t="s">
        <v>28</v>
      </c>
    </row>
    <row r="250" spans="1:5" ht="12.75">
      <c r="A250" s="35" t="s">
        <v>56</v>
      </c>
      <c r="E250" s="39" t="s">
        <v>2988</v>
      </c>
    </row>
    <row r="251" spans="1:5" ht="51">
      <c r="A251" s="35" t="s">
        <v>58</v>
      </c>
      <c r="E251" s="42" t="s">
        <v>2989</v>
      </c>
    </row>
    <row r="252" spans="1:5" ht="204">
      <c r="A252" t="s">
        <v>59</v>
      </c>
      <c r="E252" s="39" t="s">
        <v>2990</v>
      </c>
    </row>
    <row r="253" spans="1:16" ht="12.75">
      <c r="A253" t="s">
        <v>50</v>
      </c>
      <c s="34" t="s">
        <v>129</v>
      </c>
      <c s="34" t="s">
        <v>2991</v>
      </c>
      <c s="35" t="s">
        <v>5</v>
      </c>
      <c s="6" t="s">
        <v>2992</v>
      </c>
      <c s="36" t="s">
        <v>2135</v>
      </c>
      <c s="37">
        <v>12</v>
      </c>
      <c s="36">
        <v>0</v>
      </c>
      <c s="36">
        <f>ROUND(G253*H253,6)</f>
      </c>
      <c r="L253" s="38">
        <v>0</v>
      </c>
      <c s="32">
        <f>ROUND(ROUND(L253,2)*ROUND(G253,3),2)</f>
      </c>
      <c s="36" t="s">
        <v>55</v>
      </c>
      <c>
        <f>(M253*21)/100</f>
      </c>
      <c t="s">
        <v>28</v>
      </c>
    </row>
    <row r="254" spans="1:5" ht="12.75">
      <c r="A254" s="35" t="s">
        <v>56</v>
      </c>
      <c r="E254" s="39" t="s">
        <v>2992</v>
      </c>
    </row>
    <row r="255" spans="1:5" ht="51">
      <c r="A255" s="35" t="s">
        <v>58</v>
      </c>
      <c r="E255" s="42" t="s">
        <v>2526</v>
      </c>
    </row>
    <row r="256" spans="1:5" ht="204">
      <c r="A256" t="s">
        <v>59</v>
      </c>
      <c r="E256" s="39" t="s">
        <v>2993</v>
      </c>
    </row>
    <row r="257" spans="1:16" ht="12.75">
      <c r="A257" t="s">
        <v>50</v>
      </c>
      <c s="34" t="s">
        <v>133</v>
      </c>
      <c s="34" t="s">
        <v>2675</v>
      </c>
      <c s="35" t="s">
        <v>5</v>
      </c>
      <c s="6" t="s">
        <v>2676</v>
      </c>
      <c s="36" t="s">
        <v>65</v>
      </c>
      <c s="37">
        <v>14</v>
      </c>
      <c s="36">
        <v>0</v>
      </c>
      <c s="36">
        <f>ROUND(G257*H257,6)</f>
      </c>
      <c r="L257" s="38">
        <v>0</v>
      </c>
      <c s="32">
        <f>ROUND(ROUND(L257,2)*ROUND(G257,3),2)</f>
      </c>
      <c s="36" t="s">
        <v>55</v>
      </c>
      <c>
        <f>(M257*21)/100</f>
      </c>
      <c t="s">
        <v>28</v>
      </c>
    </row>
    <row r="258" spans="1:5" ht="12.75">
      <c r="A258" s="35" t="s">
        <v>56</v>
      </c>
      <c r="E258" s="39" t="s">
        <v>2676</v>
      </c>
    </row>
    <row r="259" spans="1:5" ht="51">
      <c r="A259" s="35" t="s">
        <v>58</v>
      </c>
      <c r="E259" s="42" t="s">
        <v>2994</v>
      </c>
    </row>
    <row r="260" spans="1:5" ht="153">
      <c r="A260" t="s">
        <v>59</v>
      </c>
      <c r="E260" s="39" t="s">
        <v>2677</v>
      </c>
    </row>
    <row r="261" spans="1:16" ht="12.75">
      <c r="A261" t="s">
        <v>50</v>
      </c>
      <c s="34" t="s">
        <v>139</v>
      </c>
      <c s="34" t="s">
        <v>2678</v>
      </c>
      <c s="35" t="s">
        <v>5</v>
      </c>
      <c s="6" t="s">
        <v>2679</v>
      </c>
      <c s="36" t="s">
        <v>65</v>
      </c>
      <c s="37">
        <v>32</v>
      </c>
      <c s="36">
        <v>0</v>
      </c>
      <c s="36">
        <f>ROUND(G261*H261,6)</f>
      </c>
      <c r="L261" s="38">
        <v>0</v>
      </c>
      <c s="32">
        <f>ROUND(ROUND(L261,2)*ROUND(G261,3),2)</f>
      </c>
      <c s="36" t="s">
        <v>55</v>
      </c>
      <c>
        <f>(M261*21)/100</f>
      </c>
      <c t="s">
        <v>28</v>
      </c>
    </row>
    <row r="262" spans="1:5" ht="12.75">
      <c r="A262" s="35" t="s">
        <v>56</v>
      </c>
      <c r="E262" s="39" t="s">
        <v>2679</v>
      </c>
    </row>
    <row r="263" spans="1:5" ht="51">
      <c r="A263" s="35" t="s">
        <v>58</v>
      </c>
      <c r="E263" s="42" t="s">
        <v>2995</v>
      </c>
    </row>
    <row r="264" spans="1:5" ht="153">
      <c r="A264" t="s">
        <v>59</v>
      </c>
      <c r="E264" s="39" t="s">
        <v>2681</v>
      </c>
    </row>
    <row r="265" spans="1:16" ht="12.75">
      <c r="A265" t="s">
        <v>50</v>
      </c>
      <c s="34" t="s">
        <v>143</v>
      </c>
      <c s="34" t="s">
        <v>2996</v>
      </c>
      <c s="35" t="s">
        <v>5</v>
      </c>
      <c s="6" t="s">
        <v>2997</v>
      </c>
      <c s="36" t="s">
        <v>2135</v>
      </c>
      <c s="37">
        <v>3</v>
      </c>
      <c s="36">
        <v>0</v>
      </c>
      <c s="36">
        <f>ROUND(G265*H265,6)</f>
      </c>
      <c r="L265" s="38">
        <v>0</v>
      </c>
      <c s="32">
        <f>ROUND(ROUND(L265,2)*ROUND(G265,3),2)</f>
      </c>
      <c s="36" t="s">
        <v>55</v>
      </c>
      <c>
        <f>(M265*21)/100</f>
      </c>
      <c t="s">
        <v>28</v>
      </c>
    </row>
    <row r="266" spans="1:5" ht="12.75">
      <c r="A266" s="35" t="s">
        <v>56</v>
      </c>
      <c r="E266" s="39" t="s">
        <v>2997</v>
      </c>
    </row>
    <row r="267" spans="1:5" ht="51">
      <c r="A267" s="35" t="s">
        <v>58</v>
      </c>
      <c r="E267" s="42" t="s">
        <v>2323</v>
      </c>
    </row>
    <row r="268" spans="1:5" ht="153">
      <c r="A268" t="s">
        <v>59</v>
      </c>
      <c r="E268" s="39" t="s">
        <v>2998</v>
      </c>
    </row>
    <row r="269" spans="1:16" ht="12.75">
      <c r="A269" t="s">
        <v>50</v>
      </c>
      <c s="34" t="s">
        <v>147</v>
      </c>
      <c s="34" t="s">
        <v>2999</v>
      </c>
      <c s="35" t="s">
        <v>5</v>
      </c>
      <c s="6" t="s">
        <v>3000</v>
      </c>
      <c s="36" t="s">
        <v>2135</v>
      </c>
      <c s="37">
        <v>2</v>
      </c>
      <c s="36">
        <v>0</v>
      </c>
      <c s="36">
        <f>ROUND(G269*H269,6)</f>
      </c>
      <c r="L269" s="38">
        <v>0</v>
      </c>
      <c s="32">
        <f>ROUND(ROUND(L269,2)*ROUND(G269,3),2)</f>
      </c>
      <c s="36" t="s">
        <v>55</v>
      </c>
      <c>
        <f>(M269*21)/100</f>
      </c>
      <c t="s">
        <v>28</v>
      </c>
    </row>
    <row r="270" spans="1:5" ht="12.75">
      <c r="A270" s="35" t="s">
        <v>56</v>
      </c>
      <c r="E270" s="39" t="s">
        <v>3000</v>
      </c>
    </row>
    <row r="271" spans="1:5" ht="51">
      <c r="A271" s="35" t="s">
        <v>58</v>
      </c>
      <c r="E271" s="42" t="s">
        <v>2136</v>
      </c>
    </row>
    <row r="272" spans="1:5" ht="153">
      <c r="A272" t="s">
        <v>59</v>
      </c>
      <c r="E272" s="39" t="s">
        <v>3001</v>
      </c>
    </row>
    <row r="273" spans="1:16" ht="25.5">
      <c r="A273" t="s">
        <v>50</v>
      </c>
      <c s="34" t="s">
        <v>151</v>
      </c>
      <c s="34" t="s">
        <v>3002</v>
      </c>
      <c s="35" t="s">
        <v>5</v>
      </c>
      <c s="6" t="s">
        <v>3003</v>
      </c>
      <c s="36" t="s">
        <v>2135</v>
      </c>
      <c s="37">
        <v>4</v>
      </c>
      <c s="36">
        <v>0</v>
      </c>
      <c s="36">
        <f>ROUND(G273*H273,6)</f>
      </c>
      <c r="L273" s="38">
        <v>0</v>
      </c>
      <c s="32">
        <f>ROUND(ROUND(L273,2)*ROUND(G273,3),2)</f>
      </c>
      <c s="36" t="s">
        <v>55</v>
      </c>
      <c>
        <f>(M273*21)/100</f>
      </c>
      <c t="s">
        <v>28</v>
      </c>
    </row>
    <row r="274" spans="1:5" ht="25.5">
      <c r="A274" s="35" t="s">
        <v>56</v>
      </c>
      <c r="E274" s="39" t="s">
        <v>3003</v>
      </c>
    </row>
    <row r="275" spans="1:5" ht="51">
      <c r="A275" s="35" t="s">
        <v>58</v>
      </c>
      <c r="E275" s="42" t="s">
        <v>2361</v>
      </c>
    </row>
    <row r="276" spans="1:5" ht="204">
      <c r="A276" t="s">
        <v>59</v>
      </c>
      <c r="E276" s="39" t="s">
        <v>3004</v>
      </c>
    </row>
    <row r="277" spans="1:13" ht="12.75">
      <c r="A277" t="s">
        <v>47</v>
      </c>
      <c r="C277" s="31" t="s">
        <v>2691</v>
      </c>
      <c r="E277" s="33" t="s">
        <v>2692</v>
      </c>
      <c r="J277" s="32">
        <f>0</f>
      </c>
      <c s="32">
        <f>0</f>
      </c>
      <c s="32">
        <f>0+L278+L282+L286+L290+L294+L298+L302</f>
      </c>
      <c s="32">
        <f>0+M278+M282+M286+M290+M294+M298+M302</f>
      </c>
    </row>
    <row r="278" spans="1:16" ht="12.75">
      <c r="A278" t="s">
        <v>50</v>
      </c>
      <c s="34" t="s">
        <v>155</v>
      </c>
      <c s="34" t="s">
        <v>3005</v>
      </c>
      <c s="35" t="s">
        <v>5</v>
      </c>
      <c s="6" t="s">
        <v>3006</v>
      </c>
      <c s="36" t="s">
        <v>2135</v>
      </c>
      <c s="37">
        <v>3</v>
      </c>
      <c s="36">
        <v>0</v>
      </c>
      <c s="36">
        <f>ROUND(G278*H278,6)</f>
      </c>
      <c r="L278" s="38">
        <v>0</v>
      </c>
      <c s="32">
        <f>ROUND(ROUND(L278,2)*ROUND(G278,3),2)</f>
      </c>
      <c s="36" t="s">
        <v>55</v>
      </c>
      <c>
        <f>(M278*21)/100</f>
      </c>
      <c t="s">
        <v>28</v>
      </c>
    </row>
    <row r="279" spans="1:5" ht="12.75">
      <c r="A279" s="35" t="s">
        <v>56</v>
      </c>
      <c r="E279" s="39" t="s">
        <v>3006</v>
      </c>
    </row>
    <row r="280" spans="1:5" ht="51">
      <c r="A280" s="35" t="s">
        <v>58</v>
      </c>
      <c r="E280" s="42" t="s">
        <v>2323</v>
      </c>
    </row>
    <row r="281" spans="1:5" ht="191.25">
      <c r="A281" t="s">
        <v>59</v>
      </c>
      <c r="E281" s="39" t="s">
        <v>3007</v>
      </c>
    </row>
    <row r="282" spans="1:16" ht="12.75">
      <c r="A282" t="s">
        <v>50</v>
      </c>
      <c s="34" t="s">
        <v>158</v>
      </c>
      <c s="34" t="s">
        <v>3008</v>
      </c>
      <c s="35" t="s">
        <v>5</v>
      </c>
      <c s="6" t="s">
        <v>3009</v>
      </c>
      <c s="36" t="s">
        <v>2135</v>
      </c>
      <c s="37">
        <v>4</v>
      </c>
      <c s="36">
        <v>0</v>
      </c>
      <c s="36">
        <f>ROUND(G282*H282,6)</f>
      </c>
      <c r="L282" s="38">
        <v>0</v>
      </c>
      <c s="32">
        <f>ROUND(ROUND(L282,2)*ROUND(G282,3),2)</f>
      </c>
      <c s="36" t="s">
        <v>55</v>
      </c>
      <c>
        <f>(M282*21)/100</f>
      </c>
      <c t="s">
        <v>28</v>
      </c>
    </row>
    <row r="283" spans="1:5" ht="12.75">
      <c r="A283" s="35" t="s">
        <v>56</v>
      </c>
      <c r="E283" s="39" t="s">
        <v>3009</v>
      </c>
    </row>
    <row r="284" spans="1:5" ht="51">
      <c r="A284" s="35" t="s">
        <v>58</v>
      </c>
      <c r="E284" s="42" t="s">
        <v>2361</v>
      </c>
    </row>
    <row r="285" spans="1:5" ht="191.25">
      <c r="A285" t="s">
        <v>59</v>
      </c>
      <c r="E285" s="39" t="s">
        <v>3010</v>
      </c>
    </row>
    <row r="286" spans="1:16" ht="25.5">
      <c r="A286" t="s">
        <v>50</v>
      </c>
      <c s="34" t="s">
        <v>162</v>
      </c>
      <c s="34" t="s">
        <v>2520</v>
      </c>
      <c s="35" t="s">
        <v>5</v>
      </c>
      <c s="6" t="s">
        <v>3011</v>
      </c>
      <c s="36" t="s">
        <v>251</v>
      </c>
      <c s="37">
        <v>116</v>
      </c>
      <c s="36">
        <v>0</v>
      </c>
      <c s="36">
        <f>ROUND(G286*H286,6)</f>
      </c>
      <c r="L286" s="38">
        <v>0</v>
      </c>
      <c s="32">
        <f>ROUND(ROUND(L286,2)*ROUND(G286,3),2)</f>
      </c>
      <c s="36" t="s">
        <v>69</v>
      </c>
      <c>
        <f>(M286*21)/100</f>
      </c>
      <c t="s">
        <v>28</v>
      </c>
    </row>
    <row r="287" spans="1:5" ht="25.5">
      <c r="A287" s="35" t="s">
        <v>56</v>
      </c>
      <c r="E287" s="39" t="s">
        <v>3011</v>
      </c>
    </row>
    <row r="288" spans="1:5" ht="229.5">
      <c r="A288" s="35" t="s">
        <v>58</v>
      </c>
      <c r="E288" s="42" t="s">
        <v>3012</v>
      </c>
    </row>
    <row r="289" spans="1:5" ht="153">
      <c r="A289" t="s">
        <v>59</v>
      </c>
      <c r="E289" s="39" t="s">
        <v>3013</v>
      </c>
    </row>
    <row r="290" spans="1:16" ht="25.5">
      <c r="A290" t="s">
        <v>50</v>
      </c>
      <c s="34" t="s">
        <v>166</v>
      </c>
      <c s="34" t="s">
        <v>2524</v>
      </c>
      <c s="35" t="s">
        <v>5</v>
      </c>
      <c s="6" t="s">
        <v>3014</v>
      </c>
      <c s="36" t="s">
        <v>251</v>
      </c>
      <c s="37">
        <v>47</v>
      </c>
      <c s="36">
        <v>0</v>
      </c>
      <c s="36">
        <f>ROUND(G290*H290,6)</f>
      </c>
      <c r="L290" s="38">
        <v>0</v>
      </c>
      <c s="32">
        <f>ROUND(ROUND(L290,2)*ROUND(G290,3),2)</f>
      </c>
      <c s="36" t="s">
        <v>69</v>
      </c>
      <c>
        <f>(M290*21)/100</f>
      </c>
      <c t="s">
        <v>28</v>
      </c>
    </row>
    <row r="291" spans="1:5" ht="25.5">
      <c r="A291" s="35" t="s">
        <v>56</v>
      </c>
      <c r="E291" s="39" t="s">
        <v>3014</v>
      </c>
    </row>
    <row r="292" spans="1:5" ht="229.5">
      <c r="A292" s="35" t="s">
        <v>58</v>
      </c>
      <c r="E292" s="42" t="s">
        <v>3015</v>
      </c>
    </row>
    <row r="293" spans="1:5" ht="153">
      <c r="A293" t="s">
        <v>59</v>
      </c>
      <c r="E293" s="39" t="s">
        <v>3016</v>
      </c>
    </row>
    <row r="294" spans="1:16" ht="25.5">
      <c r="A294" t="s">
        <v>50</v>
      </c>
      <c s="34" t="s">
        <v>170</v>
      </c>
      <c s="34" t="s">
        <v>2530</v>
      </c>
      <c s="35" t="s">
        <v>5</v>
      </c>
      <c s="6" t="s">
        <v>3017</v>
      </c>
      <c s="36" t="s">
        <v>251</v>
      </c>
      <c s="37">
        <v>28</v>
      </c>
      <c s="36">
        <v>0</v>
      </c>
      <c s="36">
        <f>ROUND(G294*H294,6)</f>
      </c>
      <c r="L294" s="38">
        <v>0</v>
      </c>
      <c s="32">
        <f>ROUND(ROUND(L294,2)*ROUND(G294,3),2)</f>
      </c>
      <c s="36" t="s">
        <v>69</v>
      </c>
      <c>
        <f>(M294*21)/100</f>
      </c>
      <c t="s">
        <v>28</v>
      </c>
    </row>
    <row r="295" spans="1:5" ht="25.5">
      <c r="A295" s="35" t="s">
        <v>56</v>
      </c>
      <c r="E295" s="39" t="s">
        <v>3017</v>
      </c>
    </row>
    <row r="296" spans="1:5" ht="229.5">
      <c r="A296" s="35" t="s">
        <v>58</v>
      </c>
      <c r="E296" s="42" t="s">
        <v>3018</v>
      </c>
    </row>
    <row r="297" spans="1:5" ht="153">
      <c r="A297" t="s">
        <v>59</v>
      </c>
      <c r="E297" s="39" t="s">
        <v>3019</v>
      </c>
    </row>
    <row r="298" spans="1:16" ht="12.75">
      <c r="A298" t="s">
        <v>50</v>
      </c>
      <c s="34" t="s">
        <v>176</v>
      </c>
      <c s="34" t="s">
        <v>2533</v>
      </c>
      <c s="35" t="s">
        <v>5</v>
      </c>
      <c s="6" t="s">
        <v>3020</v>
      </c>
      <c s="36" t="s">
        <v>251</v>
      </c>
      <c s="37">
        <v>9</v>
      </c>
      <c s="36">
        <v>0</v>
      </c>
      <c s="36">
        <f>ROUND(G298*H298,6)</f>
      </c>
      <c r="L298" s="38">
        <v>0</v>
      </c>
      <c s="32">
        <f>ROUND(ROUND(L298,2)*ROUND(G298,3),2)</f>
      </c>
      <c s="36" t="s">
        <v>69</v>
      </c>
      <c>
        <f>(M298*21)/100</f>
      </c>
      <c t="s">
        <v>28</v>
      </c>
    </row>
    <row r="299" spans="1:5" ht="12.75">
      <c r="A299" s="35" t="s">
        <v>56</v>
      </c>
      <c r="E299" s="39" t="s">
        <v>3020</v>
      </c>
    </row>
    <row r="300" spans="1:5" ht="51">
      <c r="A300" s="35" t="s">
        <v>58</v>
      </c>
      <c r="E300" s="42" t="s">
        <v>3021</v>
      </c>
    </row>
    <row r="301" spans="1:5" ht="102">
      <c r="A301" t="s">
        <v>59</v>
      </c>
      <c r="E301" s="39" t="s">
        <v>3022</v>
      </c>
    </row>
    <row r="302" spans="1:16" ht="12.75">
      <c r="A302" t="s">
        <v>50</v>
      </c>
      <c s="34" t="s">
        <v>180</v>
      </c>
      <c s="34" t="s">
        <v>2535</v>
      </c>
      <c s="35" t="s">
        <v>5</v>
      </c>
      <c s="6" t="s">
        <v>3023</v>
      </c>
      <c s="36" t="s">
        <v>251</v>
      </c>
      <c s="37">
        <v>9</v>
      </c>
      <c s="36">
        <v>0</v>
      </c>
      <c s="36">
        <f>ROUND(G302*H302,6)</f>
      </c>
      <c r="L302" s="38">
        <v>0</v>
      </c>
      <c s="32">
        <f>ROUND(ROUND(L302,2)*ROUND(G302,3),2)</f>
      </c>
      <c s="36" t="s">
        <v>69</v>
      </c>
      <c>
        <f>(M302*21)/100</f>
      </c>
      <c t="s">
        <v>28</v>
      </c>
    </row>
    <row r="303" spans="1:5" ht="12.75">
      <c r="A303" s="35" t="s">
        <v>56</v>
      </c>
      <c r="E303" s="39" t="s">
        <v>3023</v>
      </c>
    </row>
    <row r="304" spans="1:5" ht="51">
      <c r="A304" s="35" t="s">
        <v>58</v>
      </c>
      <c r="E304" s="42" t="s">
        <v>3021</v>
      </c>
    </row>
    <row r="305" spans="1:5" ht="102">
      <c r="A305" t="s">
        <v>59</v>
      </c>
      <c r="E305" s="39" t="s">
        <v>3024</v>
      </c>
    </row>
    <row r="306" spans="1:13" ht="12.75">
      <c r="A306" t="s">
        <v>47</v>
      </c>
      <c r="C306" s="31" t="s">
        <v>2709</v>
      </c>
      <c r="E306" s="33" t="s">
        <v>2710</v>
      </c>
      <c r="J306" s="32">
        <f>0</f>
      </c>
      <c s="32">
        <f>0</f>
      </c>
      <c s="32">
        <f>0+L307+L311</f>
      </c>
      <c s="32">
        <f>0+M307+M311</f>
      </c>
    </row>
    <row r="307" spans="1:16" ht="12.75">
      <c r="A307" t="s">
        <v>50</v>
      </c>
      <c s="34" t="s">
        <v>184</v>
      </c>
      <c s="34" t="s">
        <v>3025</v>
      </c>
      <c s="35" t="s">
        <v>5</v>
      </c>
      <c s="6" t="s">
        <v>3026</v>
      </c>
      <c s="36" t="s">
        <v>2135</v>
      </c>
      <c s="37">
        <v>3</v>
      </c>
      <c s="36">
        <v>0</v>
      </c>
      <c s="36">
        <f>ROUND(G307*H307,6)</f>
      </c>
      <c r="L307" s="38">
        <v>0</v>
      </c>
      <c s="32">
        <f>ROUND(ROUND(L307,2)*ROUND(G307,3),2)</f>
      </c>
      <c s="36" t="s">
        <v>55</v>
      </c>
      <c>
        <f>(M307*21)/100</f>
      </c>
      <c t="s">
        <v>28</v>
      </c>
    </row>
    <row r="308" spans="1:5" ht="12.75">
      <c r="A308" s="35" t="s">
        <v>56</v>
      </c>
      <c r="E308" s="39" t="s">
        <v>3026</v>
      </c>
    </row>
    <row r="309" spans="1:5" ht="51">
      <c r="A309" s="35" t="s">
        <v>58</v>
      </c>
      <c r="E309" s="42" t="s">
        <v>2323</v>
      </c>
    </row>
    <row r="310" spans="1:5" ht="191.25">
      <c r="A310" t="s">
        <v>59</v>
      </c>
      <c r="E310" s="39" t="s">
        <v>3027</v>
      </c>
    </row>
    <row r="311" spans="1:16" ht="12.75">
      <c r="A311" t="s">
        <v>50</v>
      </c>
      <c s="34" t="s">
        <v>188</v>
      </c>
      <c s="34" t="s">
        <v>3028</v>
      </c>
      <c s="35" t="s">
        <v>5</v>
      </c>
      <c s="6" t="s">
        <v>3029</v>
      </c>
      <c s="36" t="s">
        <v>2135</v>
      </c>
      <c s="37">
        <v>6</v>
      </c>
      <c s="36">
        <v>0</v>
      </c>
      <c s="36">
        <f>ROUND(G311*H311,6)</f>
      </c>
      <c r="L311" s="38">
        <v>0</v>
      </c>
      <c s="32">
        <f>ROUND(ROUND(L311,2)*ROUND(G311,3),2)</f>
      </c>
      <c s="36" t="s">
        <v>55</v>
      </c>
      <c>
        <f>(M311*21)/100</f>
      </c>
      <c t="s">
        <v>28</v>
      </c>
    </row>
    <row r="312" spans="1:5" ht="12.75">
      <c r="A312" s="35" t="s">
        <v>56</v>
      </c>
      <c r="E312" s="39" t="s">
        <v>3029</v>
      </c>
    </row>
    <row r="313" spans="1:5" ht="51">
      <c r="A313" s="35" t="s">
        <v>58</v>
      </c>
      <c r="E313" s="42" t="s">
        <v>2660</v>
      </c>
    </row>
    <row r="314" spans="1:5" ht="191.25">
      <c r="A314" t="s">
        <v>59</v>
      </c>
      <c r="E314" s="39" t="s">
        <v>3030</v>
      </c>
    </row>
    <row r="315" spans="1:13" ht="12.75">
      <c r="A315" t="s">
        <v>47</v>
      </c>
      <c r="C315" s="31" t="s">
        <v>2723</v>
      </c>
      <c r="E315" s="33" t="s">
        <v>2724</v>
      </c>
      <c r="J315" s="32">
        <f>0</f>
      </c>
      <c s="32">
        <f>0</f>
      </c>
      <c s="32">
        <f>0+L316</f>
      </c>
      <c s="32">
        <f>0+M316</f>
      </c>
    </row>
    <row r="316" spans="1:16" ht="12.75">
      <c r="A316" t="s">
        <v>50</v>
      </c>
      <c s="34" t="s">
        <v>200</v>
      </c>
      <c s="34" t="s">
        <v>3031</v>
      </c>
      <c s="35" t="s">
        <v>5</v>
      </c>
      <c s="6" t="s">
        <v>3032</v>
      </c>
      <c s="36" t="s">
        <v>2135</v>
      </c>
      <c s="37">
        <v>3</v>
      </c>
      <c s="36">
        <v>0</v>
      </c>
      <c s="36">
        <f>ROUND(G316*H316,6)</f>
      </c>
      <c r="L316" s="38">
        <v>0</v>
      </c>
      <c s="32">
        <f>ROUND(ROUND(L316,2)*ROUND(G316,3),2)</f>
      </c>
      <c s="36" t="s">
        <v>55</v>
      </c>
      <c>
        <f>(M316*21)/100</f>
      </c>
      <c t="s">
        <v>28</v>
      </c>
    </row>
    <row r="317" spans="1:5" ht="12.75">
      <c r="A317" s="35" t="s">
        <v>56</v>
      </c>
      <c r="E317" s="39" t="s">
        <v>3032</v>
      </c>
    </row>
    <row r="318" spans="1:5" ht="51">
      <c r="A318" s="35" t="s">
        <v>58</v>
      </c>
      <c r="E318" s="42" t="s">
        <v>2323</v>
      </c>
    </row>
    <row r="319" spans="1:5" ht="153">
      <c r="A319" t="s">
        <v>59</v>
      </c>
      <c r="E319" s="39" t="s">
        <v>3033</v>
      </c>
    </row>
    <row r="320" spans="1:13" ht="12.75">
      <c r="A320" t="s">
        <v>47</v>
      </c>
      <c r="C320" s="31" t="s">
        <v>2738</v>
      </c>
      <c r="E320" s="33" t="s">
        <v>2739</v>
      </c>
      <c r="J320" s="32">
        <f>0</f>
      </c>
      <c s="32">
        <f>0</f>
      </c>
      <c s="32">
        <f>0+L321+L325</f>
      </c>
      <c s="32">
        <f>0+M321+M325</f>
      </c>
    </row>
    <row r="321" spans="1:16" ht="25.5">
      <c r="A321" t="s">
        <v>50</v>
      </c>
      <c s="34" t="s">
        <v>206</v>
      </c>
      <c s="34" t="s">
        <v>2761</v>
      </c>
      <c s="35" t="s">
        <v>5</v>
      </c>
      <c s="6" t="s">
        <v>2762</v>
      </c>
      <c s="36" t="s">
        <v>65</v>
      </c>
      <c s="37">
        <v>8</v>
      </c>
      <c s="36">
        <v>0</v>
      </c>
      <c s="36">
        <f>ROUND(G321*H321,6)</f>
      </c>
      <c r="L321" s="38">
        <v>0</v>
      </c>
      <c s="32">
        <f>ROUND(ROUND(L321,2)*ROUND(G321,3),2)</f>
      </c>
      <c s="36" t="s">
        <v>55</v>
      </c>
      <c>
        <f>(M321*21)/100</f>
      </c>
      <c t="s">
        <v>28</v>
      </c>
    </row>
    <row r="322" spans="1:5" ht="25.5">
      <c r="A322" s="35" t="s">
        <v>56</v>
      </c>
      <c r="E322" s="39" t="s">
        <v>2762</v>
      </c>
    </row>
    <row r="323" spans="1:5" ht="51">
      <c r="A323" s="35" t="s">
        <v>58</v>
      </c>
      <c r="E323" s="42" t="s">
        <v>2949</v>
      </c>
    </row>
    <row r="324" spans="1:5" ht="204">
      <c r="A324" t="s">
        <v>59</v>
      </c>
      <c r="E324" s="39" t="s">
        <v>2763</v>
      </c>
    </row>
    <row r="325" spans="1:16" ht="25.5">
      <c r="A325" t="s">
        <v>50</v>
      </c>
      <c s="34" t="s">
        <v>211</v>
      </c>
      <c s="34" t="s">
        <v>2764</v>
      </c>
      <c s="35" t="s">
        <v>5</v>
      </c>
      <c s="6" t="s">
        <v>2765</v>
      </c>
      <c s="36" t="s">
        <v>65</v>
      </c>
      <c s="37">
        <v>14</v>
      </c>
      <c s="36">
        <v>0</v>
      </c>
      <c s="36">
        <f>ROUND(G325*H325,6)</f>
      </c>
      <c r="L325" s="38">
        <v>0</v>
      </c>
      <c s="32">
        <f>ROUND(ROUND(L325,2)*ROUND(G325,3),2)</f>
      </c>
      <c s="36" t="s">
        <v>55</v>
      </c>
      <c>
        <f>(M325*21)/100</f>
      </c>
      <c t="s">
        <v>28</v>
      </c>
    </row>
    <row r="326" spans="1:5" ht="25.5">
      <c r="A326" s="35" t="s">
        <v>56</v>
      </c>
      <c r="E326" s="39" t="s">
        <v>2765</v>
      </c>
    </row>
    <row r="327" spans="1:5" ht="51">
      <c r="A327" s="35" t="s">
        <v>58</v>
      </c>
      <c r="E327" s="42" t="s">
        <v>2994</v>
      </c>
    </row>
    <row r="328" spans="1:5" ht="204">
      <c r="A328" t="s">
        <v>59</v>
      </c>
      <c r="E328" s="39" t="s">
        <v>2766</v>
      </c>
    </row>
    <row r="329" spans="1:13" ht="12.75">
      <c r="A329" t="s">
        <v>47</v>
      </c>
      <c r="C329" s="31" t="s">
        <v>2470</v>
      </c>
      <c r="E329" s="33" t="s">
        <v>2471</v>
      </c>
      <c r="J329" s="32">
        <f>0</f>
      </c>
      <c s="32">
        <f>0</f>
      </c>
      <c s="32">
        <f>0+L330+L334+L338</f>
      </c>
      <c s="32">
        <f>0+M330+M334+M338</f>
      </c>
    </row>
    <row r="330" spans="1:16" ht="38.25">
      <c r="A330" t="s">
        <v>50</v>
      </c>
      <c s="34" t="s">
        <v>644</v>
      </c>
      <c s="34" t="s">
        <v>410</v>
      </c>
      <c s="35" t="s">
        <v>2193</v>
      </c>
      <c s="6" t="s">
        <v>411</v>
      </c>
      <c s="36" t="s">
        <v>412</v>
      </c>
      <c s="37">
        <v>19.62</v>
      </c>
      <c s="36">
        <v>0</v>
      </c>
      <c s="36">
        <f>ROUND(G330*H330,6)</f>
      </c>
      <c r="L330" s="38">
        <v>0</v>
      </c>
      <c s="32">
        <f>ROUND(ROUND(L330,2)*ROUND(G330,3),2)</f>
      </c>
      <c s="36" t="s">
        <v>69</v>
      </c>
      <c>
        <f>(M330*21)/100</f>
      </c>
      <c t="s">
        <v>28</v>
      </c>
    </row>
    <row r="331" spans="1:5" ht="51">
      <c r="A331" s="35" t="s">
        <v>56</v>
      </c>
      <c r="E331" s="39" t="s">
        <v>414</v>
      </c>
    </row>
    <row r="332" spans="1:5" ht="25.5">
      <c r="A332" s="35" t="s">
        <v>58</v>
      </c>
      <c r="E332" s="40" t="s">
        <v>3034</v>
      </c>
    </row>
    <row r="333" spans="1:5" ht="229.5">
      <c r="A333" t="s">
        <v>59</v>
      </c>
      <c r="E333" s="39" t="s">
        <v>415</v>
      </c>
    </row>
    <row r="334" spans="1:16" ht="12.75">
      <c r="A334" t="s">
        <v>50</v>
      </c>
      <c s="34" t="s">
        <v>478</v>
      </c>
      <c s="34" t="s">
        <v>3035</v>
      </c>
      <c s="35" t="s">
        <v>5</v>
      </c>
      <c s="6" t="s">
        <v>3036</v>
      </c>
      <c s="36" t="s">
        <v>638</v>
      </c>
      <c s="37">
        <v>349</v>
      </c>
      <c s="36">
        <v>0</v>
      </c>
      <c s="36">
        <f>ROUND(G334*H334,6)</f>
      </c>
      <c r="L334" s="38">
        <v>0</v>
      </c>
      <c s="32">
        <f>ROUND(ROUND(L334,2)*ROUND(G334,3),2)</f>
      </c>
      <c s="36" t="s">
        <v>413</v>
      </c>
      <c>
        <f>(M334*21)/100</f>
      </c>
      <c t="s">
        <v>28</v>
      </c>
    </row>
    <row r="335" spans="1:5" ht="12.75">
      <c r="A335" s="35" t="s">
        <v>56</v>
      </c>
      <c r="E335" s="39" t="s">
        <v>3036</v>
      </c>
    </row>
    <row r="336" spans="1:5" ht="12.75">
      <c r="A336" s="35" t="s">
        <v>58</v>
      </c>
      <c r="E336" s="40" t="s">
        <v>5</v>
      </c>
    </row>
    <row r="337" spans="1:5" ht="12.75">
      <c r="A337" t="s">
        <v>59</v>
      </c>
      <c r="E337" s="39" t="s">
        <v>3036</v>
      </c>
    </row>
    <row r="338" spans="1:16" ht="25.5">
      <c r="A338" t="s">
        <v>50</v>
      </c>
      <c s="34" t="s">
        <v>482</v>
      </c>
      <c s="34" t="s">
        <v>417</v>
      </c>
      <c s="35" t="s">
        <v>5</v>
      </c>
      <c s="6" t="s">
        <v>418</v>
      </c>
      <c s="36" t="s">
        <v>412</v>
      </c>
      <c s="37">
        <v>19.62</v>
      </c>
      <c s="36">
        <v>0</v>
      </c>
      <c s="36">
        <f>ROUND(G338*H338,6)</f>
      </c>
      <c r="L338" s="38">
        <v>0</v>
      </c>
      <c s="32">
        <f>ROUND(ROUND(L338,2)*ROUND(G338,3),2)</f>
      </c>
      <c s="36" t="s">
        <v>413</v>
      </c>
      <c>
        <f>(M338*21)/100</f>
      </c>
      <c t="s">
        <v>28</v>
      </c>
    </row>
    <row r="339" spans="1:5" ht="25.5">
      <c r="A339" s="35" t="s">
        <v>56</v>
      </c>
      <c r="E339" s="39" t="s">
        <v>418</v>
      </c>
    </row>
    <row r="340" spans="1:5" ht="12.75">
      <c r="A340" s="35" t="s">
        <v>58</v>
      </c>
      <c r="E340" s="40" t="s">
        <v>5</v>
      </c>
    </row>
    <row r="341" spans="1:5" ht="204">
      <c r="A341" t="s">
        <v>59</v>
      </c>
      <c r="E341" s="39" t="s">
        <v>419</v>
      </c>
    </row>
    <row r="342" spans="1:13" ht="12.75">
      <c r="A342" t="s">
        <v>47</v>
      </c>
      <c r="C342" s="31" t="s">
        <v>20</v>
      </c>
      <c r="E342" s="33" t="s">
        <v>611</v>
      </c>
      <c r="J342" s="32">
        <f>0</f>
      </c>
      <c s="32">
        <f>0</f>
      </c>
      <c s="32">
        <f>0+L343+L347+L351+L355+L359+L363+L367</f>
      </c>
      <c s="32">
        <f>0+M343+M347+M351+M355+M359+M363+M367</f>
      </c>
    </row>
    <row r="343" spans="1:16" ht="12.75">
      <c r="A343" t="s">
        <v>50</v>
      </c>
      <c s="34" t="s">
        <v>401</v>
      </c>
      <c s="34" t="s">
        <v>3037</v>
      </c>
      <c s="35" t="s">
        <v>5</v>
      </c>
      <c s="6" t="s">
        <v>2862</v>
      </c>
      <c s="36" t="s">
        <v>251</v>
      </c>
      <c s="37">
        <v>191</v>
      </c>
      <c s="36">
        <v>0</v>
      </c>
      <c s="36">
        <f>ROUND(G343*H343,6)</f>
      </c>
      <c r="L343" s="38">
        <v>0</v>
      </c>
      <c s="32">
        <f>ROUND(ROUND(L343,2)*ROUND(G343,3),2)</f>
      </c>
      <c s="36" t="s">
        <v>69</v>
      </c>
      <c>
        <f>(M343*21)/100</f>
      </c>
      <c t="s">
        <v>28</v>
      </c>
    </row>
    <row r="344" spans="1:5" ht="12.75">
      <c r="A344" s="35" t="s">
        <v>56</v>
      </c>
      <c r="E344" s="39" t="s">
        <v>2862</v>
      </c>
    </row>
    <row r="345" spans="1:5" ht="12.75">
      <c r="A345" s="35" t="s">
        <v>58</v>
      </c>
      <c r="E345" s="40" t="s">
        <v>5</v>
      </c>
    </row>
    <row r="346" spans="1:5" ht="89.25">
      <c r="A346" t="s">
        <v>59</v>
      </c>
      <c r="E346" s="39" t="s">
        <v>2863</v>
      </c>
    </row>
    <row r="347" spans="1:16" ht="25.5">
      <c r="A347" t="s">
        <v>50</v>
      </c>
      <c s="34" t="s">
        <v>405</v>
      </c>
      <c s="34" t="s">
        <v>3038</v>
      </c>
      <c s="35" t="s">
        <v>5</v>
      </c>
      <c s="6" t="s">
        <v>2865</v>
      </c>
      <c s="36" t="s">
        <v>209</v>
      </c>
      <c s="37">
        <v>3094</v>
      </c>
      <c s="36">
        <v>0</v>
      </c>
      <c s="36">
        <f>ROUND(G347*H347,6)</f>
      </c>
      <c r="L347" s="38">
        <v>0</v>
      </c>
      <c s="32">
        <f>ROUND(ROUND(L347,2)*ROUND(G347,3),2)</f>
      </c>
      <c s="36" t="s">
        <v>69</v>
      </c>
      <c>
        <f>(M347*21)/100</f>
      </c>
      <c t="s">
        <v>28</v>
      </c>
    </row>
    <row r="348" spans="1:5" ht="38.25">
      <c r="A348" s="35" t="s">
        <v>56</v>
      </c>
      <c r="E348" s="39" t="s">
        <v>2866</v>
      </c>
    </row>
    <row r="349" spans="1:5" ht="12.75">
      <c r="A349" s="35" t="s">
        <v>58</v>
      </c>
      <c r="E349" s="40" t="s">
        <v>5</v>
      </c>
    </row>
    <row r="350" spans="1:5" ht="216.75">
      <c r="A350" t="s">
        <v>59</v>
      </c>
      <c r="E350" s="39" t="s">
        <v>2867</v>
      </c>
    </row>
    <row r="351" spans="1:16" ht="12.75">
      <c r="A351" t="s">
        <v>50</v>
      </c>
      <c s="34" t="s">
        <v>51</v>
      </c>
      <c s="34" t="s">
        <v>3039</v>
      </c>
      <c s="35" t="s">
        <v>5</v>
      </c>
      <c s="6" t="s">
        <v>2869</v>
      </c>
      <c s="36" t="s">
        <v>2135</v>
      </c>
      <c s="37">
        <v>1</v>
      </c>
      <c s="36">
        <v>0</v>
      </c>
      <c s="36">
        <f>ROUND(G351*H351,6)</f>
      </c>
      <c r="L351" s="38">
        <v>0</v>
      </c>
      <c s="32">
        <f>ROUND(ROUND(L351,2)*ROUND(G351,3),2)</f>
      </c>
      <c s="36" t="s">
        <v>69</v>
      </c>
      <c>
        <f>(M351*21)/100</f>
      </c>
      <c t="s">
        <v>28</v>
      </c>
    </row>
    <row r="352" spans="1:5" ht="12.75">
      <c r="A352" s="35" t="s">
        <v>56</v>
      </c>
      <c r="E352" s="39" t="s">
        <v>2869</v>
      </c>
    </row>
    <row r="353" spans="1:5" ht="51">
      <c r="A353" s="35" t="s">
        <v>58</v>
      </c>
      <c r="E353" s="42" t="s">
        <v>3040</v>
      </c>
    </row>
    <row r="354" spans="1:5" ht="89.25">
      <c r="A354" t="s">
        <v>59</v>
      </c>
      <c r="E354" s="39" t="s">
        <v>2870</v>
      </c>
    </row>
    <row r="355" spans="1:16" ht="25.5">
      <c r="A355" t="s">
        <v>50</v>
      </c>
      <c s="34" t="s">
        <v>409</v>
      </c>
      <c s="34" t="s">
        <v>3041</v>
      </c>
      <c s="35" t="s">
        <v>5</v>
      </c>
      <c s="6" t="s">
        <v>2872</v>
      </c>
      <c s="36" t="s">
        <v>2135</v>
      </c>
      <c s="37">
        <v>1</v>
      </c>
      <c s="36">
        <v>0</v>
      </c>
      <c s="36">
        <f>ROUND(G355*H355,6)</f>
      </c>
      <c r="L355" s="38">
        <v>0</v>
      </c>
      <c s="32">
        <f>ROUND(ROUND(L355,2)*ROUND(G355,3),2)</f>
      </c>
      <c s="36" t="s">
        <v>69</v>
      </c>
      <c>
        <f>(M355*21)/100</f>
      </c>
      <c t="s">
        <v>28</v>
      </c>
    </row>
    <row r="356" spans="1:5" ht="25.5">
      <c r="A356" s="35" t="s">
        <v>56</v>
      </c>
      <c r="E356" s="39" t="s">
        <v>2872</v>
      </c>
    </row>
    <row r="357" spans="1:5" ht="51">
      <c r="A357" s="35" t="s">
        <v>58</v>
      </c>
      <c r="E357" s="42" t="s">
        <v>3040</v>
      </c>
    </row>
    <row r="358" spans="1:5" ht="153">
      <c r="A358" t="s">
        <v>59</v>
      </c>
      <c r="E358" s="39" t="s">
        <v>2873</v>
      </c>
    </row>
    <row r="359" spans="1:16" ht="25.5">
      <c r="A359" t="s">
        <v>50</v>
      </c>
      <c s="34" t="s">
        <v>416</v>
      </c>
      <c s="34" t="s">
        <v>3042</v>
      </c>
      <c s="35" t="s">
        <v>5</v>
      </c>
      <c s="6" t="s">
        <v>2875</v>
      </c>
      <c s="36" t="s">
        <v>2135</v>
      </c>
      <c s="37">
        <v>1</v>
      </c>
      <c s="36">
        <v>0</v>
      </c>
      <c s="36">
        <f>ROUND(G359*H359,6)</f>
      </c>
      <c r="L359" s="38">
        <v>0</v>
      </c>
      <c s="32">
        <f>ROUND(ROUND(L359,2)*ROUND(G359,3),2)</f>
      </c>
      <c s="36" t="s">
        <v>69</v>
      </c>
      <c>
        <f>(M359*21)/100</f>
      </c>
      <c t="s">
        <v>28</v>
      </c>
    </row>
    <row r="360" spans="1:5" ht="25.5">
      <c r="A360" s="35" t="s">
        <v>56</v>
      </c>
      <c r="E360" s="39" t="s">
        <v>2875</v>
      </c>
    </row>
    <row r="361" spans="1:5" ht="51">
      <c r="A361" s="35" t="s">
        <v>58</v>
      </c>
      <c r="E361" s="42" t="s">
        <v>3040</v>
      </c>
    </row>
    <row r="362" spans="1:5" ht="153">
      <c r="A362" t="s">
        <v>59</v>
      </c>
      <c r="E362" s="39" t="s">
        <v>2876</v>
      </c>
    </row>
    <row r="363" spans="1:16" ht="12.75">
      <c r="A363" t="s">
        <v>50</v>
      </c>
      <c s="34" t="s">
        <v>640</v>
      </c>
      <c s="34" t="s">
        <v>3043</v>
      </c>
      <c s="35" t="s">
        <v>5</v>
      </c>
      <c s="6" t="s">
        <v>2878</v>
      </c>
      <c s="36" t="s">
        <v>2135</v>
      </c>
      <c s="37">
        <v>1</v>
      </c>
      <c s="36">
        <v>0</v>
      </c>
      <c s="36">
        <f>ROUND(G363*H363,6)</f>
      </c>
      <c r="L363" s="38">
        <v>0</v>
      </c>
      <c s="32">
        <f>ROUND(ROUND(L363,2)*ROUND(G363,3),2)</f>
      </c>
      <c s="36" t="s">
        <v>69</v>
      </c>
      <c>
        <f>(M363*21)/100</f>
      </c>
      <c t="s">
        <v>28</v>
      </c>
    </row>
    <row r="364" spans="1:5" ht="12.75">
      <c r="A364" s="35" t="s">
        <v>56</v>
      </c>
      <c r="E364" s="39" t="s">
        <v>2878</v>
      </c>
    </row>
    <row r="365" spans="1:5" ht="51">
      <c r="A365" s="35" t="s">
        <v>58</v>
      </c>
      <c r="E365" s="42" t="s">
        <v>3040</v>
      </c>
    </row>
    <row r="366" spans="1:5" ht="89.25">
      <c r="A366" t="s">
        <v>59</v>
      </c>
      <c r="E366" s="39" t="s">
        <v>2879</v>
      </c>
    </row>
    <row r="367" spans="1:16" ht="12.75">
      <c r="A367" t="s">
        <v>50</v>
      </c>
      <c s="34" t="s">
        <v>650</v>
      </c>
      <c s="34" t="s">
        <v>2235</v>
      </c>
      <c s="35" t="s">
        <v>5</v>
      </c>
      <c s="6" t="s">
        <v>2236</v>
      </c>
      <c s="36" t="s">
        <v>209</v>
      </c>
      <c s="37">
        <v>65</v>
      </c>
      <c s="36">
        <v>0</v>
      </c>
      <c s="36">
        <f>ROUND(G367*H367,6)</f>
      </c>
      <c r="L367" s="38">
        <v>0</v>
      </c>
      <c s="32">
        <f>ROUND(ROUND(L367,2)*ROUND(G367,3),2)</f>
      </c>
      <c s="36" t="s">
        <v>413</v>
      </c>
      <c>
        <f>(M367*21)/100</f>
      </c>
      <c t="s">
        <v>28</v>
      </c>
    </row>
    <row r="368" spans="1:5" ht="12.75">
      <c r="A368" s="35" t="s">
        <v>56</v>
      </c>
      <c r="E368" s="39" t="s">
        <v>2236</v>
      </c>
    </row>
    <row r="369" spans="1:5" ht="12.75">
      <c r="A369" s="35" t="s">
        <v>58</v>
      </c>
      <c r="E369" s="40" t="s">
        <v>5</v>
      </c>
    </row>
    <row r="370" spans="1:5" ht="12.75">
      <c r="A370" t="s">
        <v>59</v>
      </c>
      <c r="E370" s="39" t="s">
        <v>2237</v>
      </c>
    </row>
    <row r="371" spans="1:13" ht="12.75">
      <c r="A371" t="s">
        <v>47</v>
      </c>
      <c r="C371" s="31" t="s">
        <v>3044</v>
      </c>
      <c r="E371" s="33" t="s">
        <v>3045</v>
      </c>
      <c r="J371" s="32">
        <f>0</f>
      </c>
      <c s="32">
        <f>0</f>
      </c>
      <c s="32">
        <f>0+L372+L376+L380+L384+L388+L392+L396+L400+L404</f>
      </c>
      <c s="32">
        <f>0+M372+M376+M380+M384+M388+M392+M396+M400+M404</f>
      </c>
    </row>
    <row r="372" spans="1:16" ht="12.75">
      <c r="A372" t="s">
        <v>50</v>
      </c>
      <c s="34" t="s">
        <v>373</v>
      </c>
      <c s="34" t="s">
        <v>2884</v>
      </c>
      <c s="35" t="s">
        <v>5</v>
      </c>
      <c s="6" t="s">
        <v>3046</v>
      </c>
      <c s="36" t="s">
        <v>251</v>
      </c>
      <c s="37">
        <v>1</v>
      </c>
      <c s="36">
        <v>0</v>
      </c>
      <c s="36">
        <f>ROUND(G372*H372,6)</f>
      </c>
      <c r="L372" s="38">
        <v>0</v>
      </c>
      <c s="32">
        <f>ROUND(ROUND(L372,2)*ROUND(G372,3),2)</f>
      </c>
      <c s="36" t="s">
        <v>69</v>
      </c>
      <c>
        <f>(M372*21)/100</f>
      </c>
      <c t="s">
        <v>28</v>
      </c>
    </row>
    <row r="373" spans="1:5" ht="12.75">
      <c r="A373" s="35" t="s">
        <v>56</v>
      </c>
      <c r="E373" s="39" t="s">
        <v>3046</v>
      </c>
    </row>
    <row r="374" spans="1:5" ht="51">
      <c r="A374" s="35" t="s">
        <v>58</v>
      </c>
      <c r="E374" s="42" t="s">
        <v>2826</v>
      </c>
    </row>
    <row r="375" spans="1:5" ht="102">
      <c r="A375" t="s">
        <v>59</v>
      </c>
      <c r="E375" s="39" t="s">
        <v>3047</v>
      </c>
    </row>
    <row r="376" spans="1:16" ht="12.75">
      <c r="A376" t="s">
        <v>50</v>
      </c>
      <c s="34" t="s">
        <v>377</v>
      </c>
      <c s="34" t="s">
        <v>3048</v>
      </c>
      <c s="35" t="s">
        <v>5</v>
      </c>
      <c s="6" t="s">
        <v>3049</v>
      </c>
      <c s="36" t="s">
        <v>251</v>
      </c>
      <c s="37">
        <v>3</v>
      </c>
      <c s="36">
        <v>0</v>
      </c>
      <c s="36">
        <f>ROUND(G376*H376,6)</f>
      </c>
      <c r="L376" s="38">
        <v>0</v>
      </c>
      <c s="32">
        <f>ROUND(ROUND(L376,2)*ROUND(G376,3),2)</f>
      </c>
      <c s="36" t="s">
        <v>69</v>
      </c>
      <c>
        <f>(M376*21)/100</f>
      </c>
      <c t="s">
        <v>28</v>
      </c>
    </row>
    <row r="377" spans="1:5" ht="12.75">
      <c r="A377" s="35" t="s">
        <v>56</v>
      </c>
      <c r="E377" s="39" t="s">
        <v>3049</v>
      </c>
    </row>
    <row r="378" spans="1:5" ht="51">
      <c r="A378" s="35" t="s">
        <v>58</v>
      </c>
      <c r="E378" s="42" t="s">
        <v>3050</v>
      </c>
    </row>
    <row r="379" spans="1:5" ht="102">
      <c r="A379" t="s">
        <v>59</v>
      </c>
      <c r="E379" s="39" t="s">
        <v>3051</v>
      </c>
    </row>
    <row r="380" spans="1:16" ht="12.75">
      <c r="A380" t="s">
        <v>50</v>
      </c>
      <c s="34" t="s">
        <v>381</v>
      </c>
      <c s="34" t="s">
        <v>3052</v>
      </c>
      <c s="35" t="s">
        <v>5</v>
      </c>
      <c s="6" t="s">
        <v>3053</v>
      </c>
      <c s="36" t="s">
        <v>251</v>
      </c>
      <c s="37">
        <v>41</v>
      </c>
      <c s="36">
        <v>0</v>
      </c>
      <c s="36">
        <f>ROUND(G380*H380,6)</f>
      </c>
      <c r="L380" s="38">
        <v>0</v>
      </c>
      <c s="32">
        <f>ROUND(ROUND(L380,2)*ROUND(G380,3),2)</f>
      </c>
      <c s="36" t="s">
        <v>69</v>
      </c>
      <c>
        <f>(M380*21)/100</f>
      </c>
      <c t="s">
        <v>28</v>
      </c>
    </row>
    <row r="381" spans="1:5" ht="12.75">
      <c r="A381" s="35" t="s">
        <v>56</v>
      </c>
      <c r="E381" s="39" t="s">
        <v>3053</v>
      </c>
    </row>
    <row r="382" spans="1:5" ht="12.75">
      <c r="A382" s="35" t="s">
        <v>58</v>
      </c>
      <c r="E382" s="40" t="s">
        <v>5</v>
      </c>
    </row>
    <row r="383" spans="1:5" ht="102">
      <c r="A383" t="s">
        <v>59</v>
      </c>
      <c r="E383" s="39" t="s">
        <v>3054</v>
      </c>
    </row>
    <row r="384" spans="1:16" ht="12.75">
      <c r="A384" t="s">
        <v>50</v>
      </c>
      <c s="34" t="s">
        <v>385</v>
      </c>
      <c s="34" t="s">
        <v>3055</v>
      </c>
      <c s="35" t="s">
        <v>5</v>
      </c>
      <c s="6" t="s">
        <v>3056</v>
      </c>
      <c s="36" t="s">
        <v>251</v>
      </c>
      <c s="37">
        <v>108</v>
      </c>
      <c s="36">
        <v>0</v>
      </c>
      <c s="36">
        <f>ROUND(G384*H384,6)</f>
      </c>
      <c r="L384" s="38">
        <v>0</v>
      </c>
      <c s="32">
        <f>ROUND(ROUND(L384,2)*ROUND(G384,3),2)</f>
      </c>
      <c s="36" t="s">
        <v>69</v>
      </c>
      <c>
        <f>(M384*21)/100</f>
      </c>
      <c t="s">
        <v>28</v>
      </c>
    </row>
    <row r="385" spans="1:5" ht="12.75">
      <c r="A385" s="35" t="s">
        <v>56</v>
      </c>
      <c r="E385" s="39" t="s">
        <v>3056</v>
      </c>
    </row>
    <row r="386" spans="1:5" ht="204">
      <c r="A386" s="35" t="s">
        <v>58</v>
      </c>
      <c r="E386" s="42" t="s">
        <v>3057</v>
      </c>
    </row>
    <row r="387" spans="1:5" ht="102">
      <c r="A387" t="s">
        <v>59</v>
      </c>
      <c r="E387" s="39" t="s">
        <v>3058</v>
      </c>
    </row>
    <row r="388" spans="1:16" ht="12.75">
      <c r="A388" t="s">
        <v>50</v>
      </c>
      <c s="34" t="s">
        <v>616</v>
      </c>
      <c s="34" t="s">
        <v>3059</v>
      </c>
      <c s="35" t="s">
        <v>5</v>
      </c>
      <c s="6" t="s">
        <v>3060</v>
      </c>
      <c s="36" t="s">
        <v>251</v>
      </c>
      <c s="37">
        <v>9</v>
      </c>
      <c s="36">
        <v>0</v>
      </c>
      <c s="36">
        <f>ROUND(G388*H388,6)</f>
      </c>
      <c r="L388" s="38">
        <v>0</v>
      </c>
      <c s="32">
        <f>ROUND(ROUND(L388,2)*ROUND(G388,3),2)</f>
      </c>
      <c s="36" t="s">
        <v>69</v>
      </c>
      <c>
        <f>(M388*21)/100</f>
      </c>
      <c t="s">
        <v>28</v>
      </c>
    </row>
    <row r="389" spans="1:5" ht="12.75">
      <c r="A389" s="35" t="s">
        <v>56</v>
      </c>
      <c r="E389" s="39" t="s">
        <v>3060</v>
      </c>
    </row>
    <row r="390" spans="1:5" ht="127.5">
      <c r="A390" s="35" t="s">
        <v>58</v>
      </c>
      <c r="E390" s="42" t="s">
        <v>3061</v>
      </c>
    </row>
    <row r="391" spans="1:5" ht="102">
      <c r="A391" t="s">
        <v>59</v>
      </c>
      <c r="E391" s="39" t="s">
        <v>3062</v>
      </c>
    </row>
    <row r="392" spans="1:16" ht="12.75">
      <c r="A392" t="s">
        <v>50</v>
      </c>
      <c s="34" t="s">
        <v>617</v>
      </c>
      <c s="34" t="s">
        <v>3063</v>
      </c>
      <c s="35" t="s">
        <v>5</v>
      </c>
      <c s="6" t="s">
        <v>3064</v>
      </c>
      <c s="36" t="s">
        <v>251</v>
      </c>
      <c s="37">
        <v>28</v>
      </c>
      <c s="36">
        <v>0</v>
      </c>
      <c s="36">
        <f>ROUND(G392*H392,6)</f>
      </c>
      <c r="L392" s="38">
        <v>0</v>
      </c>
      <c s="32">
        <f>ROUND(ROUND(L392,2)*ROUND(G392,3),2)</f>
      </c>
      <c s="36" t="s">
        <v>69</v>
      </c>
      <c>
        <f>(M392*21)/100</f>
      </c>
      <c t="s">
        <v>28</v>
      </c>
    </row>
    <row r="393" spans="1:5" ht="12.75">
      <c r="A393" s="35" t="s">
        <v>56</v>
      </c>
      <c r="E393" s="39" t="s">
        <v>3064</v>
      </c>
    </row>
    <row r="394" spans="1:5" ht="204">
      <c r="A394" s="35" t="s">
        <v>58</v>
      </c>
      <c r="E394" s="42" t="s">
        <v>3065</v>
      </c>
    </row>
    <row r="395" spans="1:5" ht="102">
      <c r="A395" t="s">
        <v>59</v>
      </c>
      <c r="E395" s="39" t="s">
        <v>3066</v>
      </c>
    </row>
    <row r="396" spans="1:16" ht="12.75">
      <c r="A396" t="s">
        <v>50</v>
      </c>
      <c s="34" t="s">
        <v>389</v>
      </c>
      <c s="34" t="s">
        <v>3067</v>
      </c>
      <c s="35" t="s">
        <v>5</v>
      </c>
      <c s="6" t="s">
        <v>3068</v>
      </c>
      <c s="36" t="s">
        <v>251</v>
      </c>
      <c s="37">
        <v>2</v>
      </c>
      <c s="36">
        <v>0</v>
      </c>
      <c s="36">
        <f>ROUND(G396*H396,6)</f>
      </c>
      <c r="L396" s="38">
        <v>0</v>
      </c>
      <c s="32">
        <f>ROUND(ROUND(L396,2)*ROUND(G396,3),2)</f>
      </c>
      <c s="36" t="s">
        <v>69</v>
      </c>
      <c>
        <f>(M396*21)/100</f>
      </c>
      <c t="s">
        <v>28</v>
      </c>
    </row>
    <row r="397" spans="1:5" ht="12.75">
      <c r="A397" s="35" t="s">
        <v>56</v>
      </c>
      <c r="E397" s="39" t="s">
        <v>3068</v>
      </c>
    </row>
    <row r="398" spans="1:5" ht="51">
      <c r="A398" s="35" t="s">
        <v>58</v>
      </c>
      <c r="E398" s="42" t="s">
        <v>3069</v>
      </c>
    </row>
    <row r="399" spans="1:5" ht="102">
      <c r="A399" t="s">
        <v>59</v>
      </c>
      <c r="E399" s="39" t="s">
        <v>3070</v>
      </c>
    </row>
    <row r="400" spans="1:16" ht="12.75">
      <c r="A400" t="s">
        <v>50</v>
      </c>
      <c s="34" t="s">
        <v>393</v>
      </c>
      <c s="34" t="s">
        <v>3071</v>
      </c>
      <c s="35" t="s">
        <v>5</v>
      </c>
      <c s="6" t="s">
        <v>3072</v>
      </c>
      <c s="36" t="s">
        <v>251</v>
      </c>
      <c s="37">
        <v>382</v>
      </c>
      <c s="36">
        <v>0</v>
      </c>
      <c s="36">
        <f>ROUND(G400*H400,6)</f>
      </c>
      <c r="L400" s="38">
        <v>0</v>
      </c>
      <c s="32">
        <f>ROUND(ROUND(L400,2)*ROUND(G400,3),2)</f>
      </c>
      <c s="36" t="s">
        <v>69</v>
      </c>
      <c>
        <f>(M400*21)/100</f>
      </c>
      <c t="s">
        <v>28</v>
      </c>
    </row>
    <row r="401" spans="1:5" ht="12.75">
      <c r="A401" s="35" t="s">
        <v>56</v>
      </c>
      <c r="E401" s="39" t="s">
        <v>3072</v>
      </c>
    </row>
    <row r="402" spans="1:5" ht="229.5">
      <c r="A402" s="35" t="s">
        <v>58</v>
      </c>
      <c r="E402" s="42" t="s">
        <v>3073</v>
      </c>
    </row>
    <row r="403" spans="1:5" ht="89.25">
      <c r="A403" t="s">
        <v>59</v>
      </c>
      <c r="E403" s="39" t="s">
        <v>3074</v>
      </c>
    </row>
    <row r="404" spans="1:16" ht="25.5">
      <c r="A404" t="s">
        <v>50</v>
      </c>
      <c s="34" t="s">
        <v>397</v>
      </c>
      <c s="34" t="s">
        <v>3075</v>
      </c>
      <c s="35" t="s">
        <v>5</v>
      </c>
      <c s="6" t="s">
        <v>3076</v>
      </c>
      <c s="36" t="s">
        <v>251</v>
      </c>
      <c s="37">
        <v>191</v>
      </c>
      <c s="36">
        <v>0</v>
      </c>
      <c s="36">
        <f>ROUND(G404*H404,6)</f>
      </c>
      <c r="L404" s="38">
        <v>0</v>
      </c>
      <c s="32">
        <f>ROUND(ROUND(L404,2)*ROUND(G404,3),2)</f>
      </c>
      <c s="36" t="s">
        <v>69</v>
      </c>
      <c>
        <f>(M404*21)/100</f>
      </c>
      <c t="s">
        <v>28</v>
      </c>
    </row>
    <row r="405" spans="1:5" ht="25.5">
      <c r="A405" s="35" t="s">
        <v>56</v>
      </c>
      <c r="E405" s="39" t="s">
        <v>3076</v>
      </c>
    </row>
    <row r="406" spans="1:5" ht="229.5">
      <c r="A406" s="35" t="s">
        <v>58</v>
      </c>
      <c r="E406" s="42" t="s">
        <v>3077</v>
      </c>
    </row>
    <row r="407" spans="1:5" ht="165.75">
      <c r="A407" t="s">
        <v>59</v>
      </c>
      <c r="E407" s="39" t="s">
        <v>3078</v>
      </c>
    </row>
    <row r="408" spans="1:13" ht="12.75">
      <c r="A408" t="s">
        <v>47</v>
      </c>
      <c r="C408" s="31" t="s">
        <v>2882</v>
      </c>
      <c r="E408" s="33" t="s">
        <v>3079</v>
      </c>
      <c r="J408" s="32">
        <f>0</f>
      </c>
      <c s="32">
        <f>0</f>
      </c>
      <c s="32">
        <f>0+L409+L413</f>
      </c>
      <c s="32">
        <f>0+M409+M413</f>
      </c>
    </row>
    <row r="409" spans="1:16" ht="12.75">
      <c r="A409" t="s">
        <v>50</v>
      </c>
      <c s="34" t="s">
        <v>1068</v>
      </c>
      <c s="34" t="s">
        <v>3080</v>
      </c>
      <c s="35" t="s">
        <v>5</v>
      </c>
      <c s="6" t="s">
        <v>2190</v>
      </c>
      <c s="36" t="s">
        <v>2135</v>
      </c>
      <c s="37">
        <v>1</v>
      </c>
      <c s="36">
        <v>0</v>
      </c>
      <c s="36">
        <f>ROUND(G409*H409,6)</f>
      </c>
      <c r="L409" s="38">
        <v>0</v>
      </c>
      <c s="32">
        <f>ROUND(ROUND(L409,2)*ROUND(G409,3),2)</f>
      </c>
      <c s="36" t="s">
        <v>69</v>
      </c>
      <c>
        <f>(M409*21)/100</f>
      </c>
      <c t="s">
        <v>28</v>
      </c>
    </row>
    <row r="410" spans="1:5" ht="12.75">
      <c r="A410" s="35" t="s">
        <v>56</v>
      </c>
      <c r="E410" s="39" t="s">
        <v>2190</v>
      </c>
    </row>
    <row r="411" spans="1:5" ht="51">
      <c r="A411" s="35" t="s">
        <v>58</v>
      </c>
      <c r="E411" s="42" t="s">
        <v>3040</v>
      </c>
    </row>
    <row r="412" spans="1:5" ht="89.25">
      <c r="A412" t="s">
        <v>59</v>
      </c>
      <c r="E412" s="39" t="s">
        <v>2192</v>
      </c>
    </row>
    <row r="413" spans="1:16" ht="12.75">
      <c r="A413" t="s">
        <v>50</v>
      </c>
      <c s="34" t="s">
        <v>648</v>
      </c>
      <c s="34" t="s">
        <v>3081</v>
      </c>
      <c s="35" t="s">
        <v>5</v>
      </c>
      <c s="6" t="s">
        <v>3082</v>
      </c>
      <c s="36" t="s">
        <v>412</v>
      </c>
      <c s="37">
        <v>49.038</v>
      </c>
      <c s="36">
        <v>0</v>
      </c>
      <c s="36">
        <f>ROUND(G413*H413,6)</f>
      </c>
      <c r="L413" s="38">
        <v>0</v>
      </c>
      <c s="32">
        <f>ROUND(ROUND(L413,2)*ROUND(G413,3),2)</f>
      </c>
      <c s="36" t="s">
        <v>413</v>
      </c>
      <c>
        <f>(M413*21)/100</f>
      </c>
      <c t="s">
        <v>28</v>
      </c>
    </row>
    <row r="414" spans="1:5" ht="12.75">
      <c r="A414" s="35" t="s">
        <v>56</v>
      </c>
      <c r="E414" s="39" t="s">
        <v>3082</v>
      </c>
    </row>
    <row r="415" spans="1:5" ht="12.75">
      <c r="A415" s="35" t="s">
        <v>58</v>
      </c>
      <c r="E415" s="40" t="s">
        <v>5</v>
      </c>
    </row>
    <row r="416" spans="1:5" ht="12.75">
      <c r="A416" t="s">
        <v>59</v>
      </c>
      <c r="E416" s="39" t="s">
        <v>3082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6.xml><?xml version="1.0" encoding="utf-8"?>
<worksheet xmlns="http://schemas.openxmlformats.org/spreadsheetml/2006/main" xmlns:r="http://schemas.openxmlformats.org/officeDocument/2006/relationships">
  <dimension ref="A1:T57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2062</v>
      </c>
      <c s="41">
        <f>Rekapitulace!C21</f>
      </c>
      <c s="20" t="s">
        <v>0</v>
      </c>
      <c t="s">
        <v>23</v>
      </c>
      <c t="s">
        <v>28</v>
      </c>
    </row>
    <row r="4" spans="1:16" ht="32" customHeight="1">
      <c r="A4" s="24" t="s">
        <v>20</v>
      </c>
      <c s="25" t="s">
        <v>29</v>
      </c>
      <c s="27" t="s">
        <v>2062</v>
      </c>
      <c r="E4" s="26" t="s">
        <v>2063</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COUNTIFS(L8:L568,"=0",A8:A568,"P")+COUNTIFS(L8:L568,"",A8:A568,"P")+SUM(Q8:Q568)</f>
      </c>
    </row>
    <row r="8" spans="1:13" ht="12.75">
      <c r="A8" t="s">
        <v>45</v>
      </c>
      <c r="C8" s="28" t="s">
        <v>3085</v>
      </c>
      <c r="E8" s="30" t="s">
        <v>3084</v>
      </c>
      <c r="J8" s="29">
        <f>0+J9+J22+J75+J96+J229+J242+J351+J380+J513+J550+J563</f>
      </c>
      <c s="29">
        <f>0+K9+K22+K75+K96+K229+K242+K351+K380+K513+K550+K563</f>
      </c>
      <c s="29">
        <f>0+L9+L22+L75+L96+L229+L242+L351+L380+L513+L550+L563</f>
      </c>
      <c s="29">
        <f>0+M9+M22+M75+M96+M229+M242+M351+M380+M513+M550+M563</f>
      </c>
    </row>
    <row r="9" spans="1:13" ht="12.75">
      <c r="A9" t="s">
        <v>47</v>
      </c>
      <c r="C9" s="31" t="s">
        <v>2470</v>
      </c>
      <c r="E9" s="33" t="s">
        <v>2471</v>
      </c>
      <c r="J9" s="32">
        <f>0</f>
      </c>
      <c s="32">
        <f>0</f>
      </c>
      <c s="32">
        <f>0+L10+L14+L18</f>
      </c>
      <c s="32">
        <f>0+M10+M14+M18</f>
      </c>
    </row>
    <row r="10" spans="1:16" ht="38.25">
      <c r="A10" t="s">
        <v>50</v>
      </c>
      <c s="34" t="s">
        <v>1196</v>
      </c>
      <c s="34" t="s">
        <v>410</v>
      </c>
      <c s="35" t="s">
        <v>2193</v>
      </c>
      <c s="6" t="s">
        <v>411</v>
      </c>
      <c s="36" t="s">
        <v>412</v>
      </c>
      <c s="37">
        <v>0.35</v>
      </c>
      <c s="36">
        <v>0</v>
      </c>
      <c s="36">
        <f>ROUND(G10*H10,6)</f>
      </c>
      <c r="L10" s="38">
        <v>0</v>
      </c>
      <c s="32">
        <f>ROUND(ROUND(L10,2)*ROUND(G10,3),2)</f>
      </c>
      <c s="36" t="s">
        <v>69</v>
      </c>
      <c>
        <f>(M10*21)/100</f>
      </c>
      <c t="s">
        <v>28</v>
      </c>
    </row>
    <row r="11" spans="1:5" ht="51">
      <c r="A11" s="35" t="s">
        <v>56</v>
      </c>
      <c r="E11" s="39" t="s">
        <v>414</v>
      </c>
    </row>
    <row r="12" spans="1:5" ht="25.5">
      <c r="A12" s="35" t="s">
        <v>58</v>
      </c>
      <c r="E12" s="40" t="s">
        <v>3086</v>
      </c>
    </row>
    <row r="13" spans="1:5" ht="229.5">
      <c r="A13" t="s">
        <v>59</v>
      </c>
      <c r="E13" s="39" t="s">
        <v>415</v>
      </c>
    </row>
    <row r="14" spans="1:16" ht="12.75">
      <c r="A14" t="s">
        <v>50</v>
      </c>
      <c s="34" t="s">
        <v>1197</v>
      </c>
      <c s="34" t="s">
        <v>3087</v>
      </c>
      <c s="35" t="s">
        <v>5</v>
      </c>
      <c s="6" t="s">
        <v>3088</v>
      </c>
      <c s="36" t="s">
        <v>638</v>
      </c>
      <c s="37">
        <v>7</v>
      </c>
      <c s="36">
        <v>0</v>
      </c>
      <c s="36">
        <f>ROUND(G14*H14,6)</f>
      </c>
      <c r="L14" s="38">
        <v>0</v>
      </c>
      <c s="32">
        <f>ROUND(ROUND(L14,2)*ROUND(G14,3),2)</f>
      </c>
      <c s="36" t="s">
        <v>413</v>
      </c>
      <c>
        <f>(M14*21)/100</f>
      </c>
      <c t="s">
        <v>28</v>
      </c>
    </row>
    <row r="15" spans="1:5" ht="12.75">
      <c r="A15" s="35" t="s">
        <v>56</v>
      </c>
      <c r="E15" s="39" t="s">
        <v>3088</v>
      </c>
    </row>
    <row r="16" spans="1:5" ht="12.75">
      <c r="A16" s="35" t="s">
        <v>58</v>
      </c>
      <c r="E16" s="40" t="s">
        <v>5</v>
      </c>
    </row>
    <row r="17" spans="1:5" ht="12.75">
      <c r="A17" t="s">
        <v>59</v>
      </c>
      <c r="E17" s="39" t="s">
        <v>3088</v>
      </c>
    </row>
    <row r="18" spans="1:16" ht="25.5">
      <c r="A18" t="s">
        <v>50</v>
      </c>
      <c s="34" t="s">
        <v>1198</v>
      </c>
      <c s="34" t="s">
        <v>417</v>
      </c>
      <c s="35" t="s">
        <v>5</v>
      </c>
      <c s="6" t="s">
        <v>418</v>
      </c>
      <c s="36" t="s">
        <v>412</v>
      </c>
      <c s="37">
        <v>0.35</v>
      </c>
      <c s="36">
        <v>0</v>
      </c>
      <c s="36">
        <f>ROUND(G18*H18,6)</f>
      </c>
      <c r="L18" s="38">
        <v>0</v>
      </c>
      <c s="32">
        <f>ROUND(ROUND(L18,2)*ROUND(G18,3),2)</f>
      </c>
      <c s="36" t="s">
        <v>413</v>
      </c>
      <c>
        <f>(M18*21)/100</f>
      </c>
      <c t="s">
        <v>28</v>
      </c>
    </row>
    <row r="19" spans="1:5" ht="25.5">
      <c r="A19" s="35" t="s">
        <v>56</v>
      </c>
      <c r="E19" s="39" t="s">
        <v>418</v>
      </c>
    </row>
    <row r="20" spans="1:5" ht="12.75">
      <c r="A20" s="35" t="s">
        <v>58</v>
      </c>
      <c r="E20" s="40" t="s">
        <v>5</v>
      </c>
    </row>
    <row r="21" spans="1:5" ht="204">
      <c r="A21" t="s">
        <v>59</v>
      </c>
      <c r="E21" s="39" t="s">
        <v>419</v>
      </c>
    </row>
    <row r="22" spans="1:13" ht="12.75">
      <c r="A22" t="s">
        <v>47</v>
      </c>
      <c r="C22" s="31" t="s">
        <v>1823</v>
      </c>
      <c r="E22" s="33" t="s">
        <v>3089</v>
      </c>
      <c r="J22" s="32">
        <f>0</f>
      </c>
      <c s="32">
        <f>0</f>
      </c>
      <c s="32">
        <f>0+L23+L27+L31+L35+L39+L43+L47+L51+L55+L59+L63+L67+L71</f>
      </c>
      <c s="32">
        <f>0+M23+M27+M31+M35+M39+M43+M47+M51+M55+M59+M63+M67+M71</f>
      </c>
    </row>
    <row r="23" spans="1:16" ht="12.75">
      <c r="A23" t="s">
        <v>50</v>
      </c>
      <c s="34" t="s">
        <v>1121</v>
      </c>
      <c s="34" t="s">
        <v>2817</v>
      </c>
      <c s="35" t="s">
        <v>5</v>
      </c>
      <c s="6" t="s">
        <v>3090</v>
      </c>
      <c s="36" t="s">
        <v>251</v>
      </c>
      <c s="37">
        <v>1</v>
      </c>
      <c s="36">
        <v>0</v>
      </c>
      <c s="36">
        <f>ROUND(G23*H23,6)</f>
      </c>
      <c r="L23" s="38">
        <v>0</v>
      </c>
      <c s="32">
        <f>ROUND(ROUND(L23,2)*ROUND(G23,3),2)</f>
      </c>
      <c s="36" t="s">
        <v>69</v>
      </c>
      <c>
        <f>(M23*21)/100</f>
      </c>
      <c t="s">
        <v>28</v>
      </c>
    </row>
    <row r="24" spans="1:5" ht="12.75">
      <c r="A24" s="35" t="s">
        <v>56</v>
      </c>
      <c r="E24" s="39" t="s">
        <v>3090</v>
      </c>
    </row>
    <row r="25" spans="1:5" ht="12.75">
      <c r="A25" s="35" t="s">
        <v>58</v>
      </c>
      <c r="E25" s="40" t="s">
        <v>5</v>
      </c>
    </row>
    <row r="26" spans="1:5" ht="204">
      <c r="A26" t="s">
        <v>59</v>
      </c>
      <c r="E26" s="39" t="s">
        <v>3091</v>
      </c>
    </row>
    <row r="27" spans="1:16" ht="25.5">
      <c r="A27" t="s">
        <v>50</v>
      </c>
      <c s="34" t="s">
        <v>1122</v>
      </c>
      <c s="34" t="s">
        <v>3092</v>
      </c>
      <c s="35" t="s">
        <v>5</v>
      </c>
      <c s="6" t="s">
        <v>3093</v>
      </c>
      <c s="36" t="s">
        <v>65</v>
      </c>
      <c s="37">
        <v>1</v>
      </c>
      <c s="36">
        <v>0</v>
      </c>
      <c s="36">
        <f>ROUND(G27*H27,6)</f>
      </c>
      <c r="L27" s="38">
        <v>0</v>
      </c>
      <c s="32">
        <f>ROUND(ROUND(L27,2)*ROUND(G27,3),2)</f>
      </c>
      <c s="36" t="s">
        <v>55</v>
      </c>
      <c>
        <f>(M27*21)/100</f>
      </c>
      <c t="s">
        <v>28</v>
      </c>
    </row>
    <row r="28" spans="1:5" ht="25.5">
      <c r="A28" s="35" t="s">
        <v>56</v>
      </c>
      <c r="E28" s="39" t="s">
        <v>3093</v>
      </c>
    </row>
    <row r="29" spans="1:5" ht="12.75">
      <c r="A29" s="35" t="s">
        <v>58</v>
      </c>
      <c r="E29" s="40" t="s">
        <v>5</v>
      </c>
    </row>
    <row r="30" spans="1:5" ht="204">
      <c r="A30" t="s">
        <v>59</v>
      </c>
      <c r="E30" s="39" t="s">
        <v>3094</v>
      </c>
    </row>
    <row r="31" spans="1:16" ht="12.75">
      <c r="A31" t="s">
        <v>50</v>
      </c>
      <c s="34" t="s">
        <v>1123</v>
      </c>
      <c s="34" t="s">
        <v>2824</v>
      </c>
      <c s="35" t="s">
        <v>5</v>
      </c>
      <c s="6" t="s">
        <v>3095</v>
      </c>
      <c s="36" t="s">
        <v>251</v>
      </c>
      <c s="37">
        <v>2</v>
      </c>
      <c s="36">
        <v>0</v>
      </c>
      <c s="36">
        <f>ROUND(G31*H31,6)</f>
      </c>
      <c r="L31" s="38">
        <v>0</v>
      </c>
      <c s="32">
        <f>ROUND(ROUND(L31,2)*ROUND(G31,3),2)</f>
      </c>
      <c s="36" t="s">
        <v>69</v>
      </c>
      <c>
        <f>(M31*21)/100</f>
      </c>
      <c t="s">
        <v>28</v>
      </c>
    </row>
    <row r="32" spans="1:5" ht="12.75">
      <c r="A32" s="35" t="s">
        <v>56</v>
      </c>
      <c r="E32" s="39" t="s">
        <v>3095</v>
      </c>
    </row>
    <row r="33" spans="1:5" ht="12.75">
      <c r="A33" s="35" t="s">
        <v>58</v>
      </c>
      <c r="E33" s="40" t="s">
        <v>5</v>
      </c>
    </row>
    <row r="34" spans="1:5" ht="140.25">
      <c r="A34" t="s">
        <v>59</v>
      </c>
      <c r="E34" s="39" t="s">
        <v>3096</v>
      </c>
    </row>
    <row r="35" spans="1:16" ht="25.5">
      <c r="A35" t="s">
        <v>50</v>
      </c>
      <c s="34" t="s">
        <v>1124</v>
      </c>
      <c s="34" t="s">
        <v>3097</v>
      </c>
      <c s="35" t="s">
        <v>5</v>
      </c>
      <c s="6" t="s">
        <v>3098</v>
      </c>
      <c s="36" t="s">
        <v>65</v>
      </c>
      <c s="37">
        <v>2</v>
      </c>
      <c s="36">
        <v>0</v>
      </c>
      <c s="36">
        <f>ROUND(G35*H35,6)</f>
      </c>
      <c r="L35" s="38">
        <v>0</v>
      </c>
      <c s="32">
        <f>ROUND(ROUND(L35,2)*ROUND(G35,3),2)</f>
      </c>
      <c s="36" t="s">
        <v>55</v>
      </c>
      <c>
        <f>(M35*21)/100</f>
      </c>
      <c t="s">
        <v>28</v>
      </c>
    </row>
    <row r="36" spans="1:5" ht="25.5">
      <c r="A36" s="35" t="s">
        <v>56</v>
      </c>
      <c r="E36" s="39" t="s">
        <v>3098</v>
      </c>
    </row>
    <row r="37" spans="1:5" ht="12.75">
      <c r="A37" s="35" t="s">
        <v>58</v>
      </c>
      <c r="E37" s="40" t="s">
        <v>5</v>
      </c>
    </row>
    <row r="38" spans="1:5" ht="204">
      <c r="A38" t="s">
        <v>59</v>
      </c>
      <c r="E38" s="39" t="s">
        <v>3099</v>
      </c>
    </row>
    <row r="39" spans="1:16" ht="12.75">
      <c r="A39" t="s">
        <v>50</v>
      </c>
      <c s="34" t="s">
        <v>1125</v>
      </c>
      <c s="34" t="s">
        <v>3100</v>
      </c>
      <c s="35" t="s">
        <v>5</v>
      </c>
      <c s="6" t="s">
        <v>3101</v>
      </c>
      <c s="36" t="s">
        <v>65</v>
      </c>
      <c s="37">
        <v>1</v>
      </c>
      <c s="36">
        <v>0</v>
      </c>
      <c s="36">
        <f>ROUND(G39*H39,6)</f>
      </c>
      <c r="L39" s="38">
        <v>0</v>
      </c>
      <c s="32">
        <f>ROUND(ROUND(L39,2)*ROUND(G39,3),2)</f>
      </c>
      <c s="36" t="s">
        <v>55</v>
      </c>
      <c>
        <f>(M39*21)/100</f>
      </c>
      <c t="s">
        <v>28</v>
      </c>
    </row>
    <row r="40" spans="1:5" ht="12.75">
      <c r="A40" s="35" t="s">
        <v>56</v>
      </c>
      <c r="E40" s="39" t="s">
        <v>3101</v>
      </c>
    </row>
    <row r="41" spans="1:5" ht="12.75">
      <c r="A41" s="35" t="s">
        <v>58</v>
      </c>
      <c r="E41" s="40" t="s">
        <v>5</v>
      </c>
    </row>
    <row r="42" spans="1:5" ht="102">
      <c r="A42" t="s">
        <v>59</v>
      </c>
      <c r="E42" s="39" t="s">
        <v>3102</v>
      </c>
    </row>
    <row r="43" spans="1:16" ht="12.75">
      <c r="A43" t="s">
        <v>50</v>
      </c>
      <c s="34" t="s">
        <v>1126</v>
      </c>
      <c s="34" t="s">
        <v>3103</v>
      </c>
      <c s="35" t="s">
        <v>5</v>
      </c>
      <c s="6" t="s">
        <v>3104</v>
      </c>
      <c s="36" t="s">
        <v>65</v>
      </c>
      <c s="37">
        <v>1</v>
      </c>
      <c s="36">
        <v>0</v>
      </c>
      <c s="36">
        <f>ROUND(G43*H43,6)</f>
      </c>
      <c r="L43" s="38">
        <v>0</v>
      </c>
      <c s="32">
        <f>ROUND(ROUND(L43,2)*ROUND(G43,3),2)</f>
      </c>
      <c s="36" t="s">
        <v>55</v>
      </c>
      <c>
        <f>(M43*21)/100</f>
      </c>
      <c t="s">
        <v>28</v>
      </c>
    </row>
    <row r="44" spans="1:5" ht="12.75">
      <c r="A44" s="35" t="s">
        <v>56</v>
      </c>
      <c r="E44" s="39" t="s">
        <v>3104</v>
      </c>
    </row>
    <row r="45" spans="1:5" ht="12.75">
      <c r="A45" s="35" t="s">
        <v>58</v>
      </c>
      <c r="E45" s="40" t="s">
        <v>5</v>
      </c>
    </row>
    <row r="46" spans="1:5" ht="153">
      <c r="A46" t="s">
        <v>59</v>
      </c>
      <c r="E46" s="39" t="s">
        <v>3105</v>
      </c>
    </row>
    <row r="47" spans="1:16" ht="12.75">
      <c r="A47" t="s">
        <v>50</v>
      </c>
      <c s="34" t="s">
        <v>1127</v>
      </c>
      <c s="34" t="s">
        <v>3106</v>
      </c>
      <c s="35" t="s">
        <v>5</v>
      </c>
      <c s="6" t="s">
        <v>3107</v>
      </c>
      <c s="36" t="s">
        <v>251</v>
      </c>
      <c s="37">
        <v>1</v>
      </c>
      <c s="36">
        <v>0</v>
      </c>
      <c s="36">
        <f>ROUND(G47*H47,6)</f>
      </c>
      <c r="L47" s="38">
        <v>0</v>
      </c>
      <c s="32">
        <f>ROUND(ROUND(L47,2)*ROUND(G47,3),2)</f>
      </c>
      <c s="36" t="s">
        <v>69</v>
      </c>
      <c>
        <f>(M47*21)/100</f>
      </c>
      <c t="s">
        <v>28</v>
      </c>
    </row>
    <row r="48" spans="1:5" ht="12.75">
      <c r="A48" s="35" t="s">
        <v>56</v>
      </c>
      <c r="E48" s="39" t="s">
        <v>3107</v>
      </c>
    </row>
    <row r="49" spans="1:5" ht="38.25">
      <c r="A49" s="35" t="s">
        <v>58</v>
      </c>
      <c r="E49" s="40" t="s">
        <v>3108</v>
      </c>
    </row>
    <row r="50" spans="1:5" ht="204">
      <c r="A50" t="s">
        <v>59</v>
      </c>
      <c r="E50" s="39" t="s">
        <v>3109</v>
      </c>
    </row>
    <row r="51" spans="1:16" ht="25.5">
      <c r="A51" t="s">
        <v>50</v>
      </c>
      <c s="34" t="s">
        <v>1133</v>
      </c>
      <c s="34" t="s">
        <v>3110</v>
      </c>
      <c s="35" t="s">
        <v>5</v>
      </c>
      <c s="6" t="s">
        <v>3098</v>
      </c>
      <c s="36" t="s">
        <v>65</v>
      </c>
      <c s="37">
        <v>1</v>
      </c>
      <c s="36">
        <v>0</v>
      </c>
      <c s="36">
        <f>ROUND(G51*H51,6)</f>
      </c>
      <c r="L51" s="38">
        <v>0</v>
      </c>
      <c s="32">
        <f>ROUND(ROUND(L51,2)*ROUND(G51,3),2)</f>
      </c>
      <c s="36" t="s">
        <v>55</v>
      </c>
      <c>
        <f>(M51*21)/100</f>
      </c>
      <c t="s">
        <v>28</v>
      </c>
    </row>
    <row r="52" spans="1:5" ht="25.5">
      <c r="A52" s="35" t="s">
        <v>56</v>
      </c>
      <c r="E52" s="39" t="s">
        <v>3098</v>
      </c>
    </row>
    <row r="53" spans="1:5" ht="12.75">
      <c r="A53" s="35" t="s">
        <v>58</v>
      </c>
      <c r="E53" s="40" t="s">
        <v>5</v>
      </c>
    </row>
    <row r="54" spans="1:5" ht="204">
      <c r="A54" t="s">
        <v>59</v>
      </c>
      <c r="E54" s="39" t="s">
        <v>3111</v>
      </c>
    </row>
    <row r="55" spans="1:16" ht="12.75">
      <c r="A55" t="s">
        <v>50</v>
      </c>
      <c s="34" t="s">
        <v>1134</v>
      </c>
      <c s="34" t="s">
        <v>2828</v>
      </c>
      <c s="35" t="s">
        <v>5</v>
      </c>
      <c s="6" t="s">
        <v>3112</v>
      </c>
      <c s="36" t="s">
        <v>251</v>
      </c>
      <c s="37">
        <v>1</v>
      </c>
      <c s="36">
        <v>0</v>
      </c>
      <c s="36">
        <f>ROUND(G55*H55,6)</f>
      </c>
      <c r="L55" s="38">
        <v>0</v>
      </c>
      <c s="32">
        <f>ROUND(ROUND(L55,2)*ROUND(G55,3),2)</f>
      </c>
      <c s="36" t="s">
        <v>69</v>
      </c>
      <c>
        <f>(M55*21)/100</f>
      </c>
      <c t="s">
        <v>28</v>
      </c>
    </row>
    <row r="56" spans="1:5" ht="12.75">
      <c r="A56" s="35" t="s">
        <v>56</v>
      </c>
      <c r="E56" s="39" t="s">
        <v>3112</v>
      </c>
    </row>
    <row r="57" spans="1:5" ht="12.75">
      <c r="A57" s="35" t="s">
        <v>58</v>
      </c>
      <c r="E57" s="40" t="s">
        <v>5</v>
      </c>
    </row>
    <row r="58" spans="1:5" ht="153">
      <c r="A58" t="s">
        <v>59</v>
      </c>
      <c r="E58" s="39" t="s">
        <v>3113</v>
      </c>
    </row>
    <row r="59" spans="1:16" ht="25.5">
      <c r="A59" t="s">
        <v>50</v>
      </c>
      <c s="34" t="s">
        <v>1135</v>
      </c>
      <c s="34" t="s">
        <v>3110</v>
      </c>
      <c s="35" t="s">
        <v>62</v>
      </c>
      <c s="6" t="s">
        <v>3098</v>
      </c>
      <c s="36" t="s">
        <v>65</v>
      </c>
      <c s="37">
        <v>1</v>
      </c>
      <c s="36">
        <v>0</v>
      </c>
      <c s="36">
        <f>ROUND(G59*H59,6)</f>
      </c>
      <c r="L59" s="38">
        <v>0</v>
      </c>
      <c s="32">
        <f>ROUND(ROUND(L59,2)*ROUND(G59,3),2)</f>
      </c>
      <c s="36" t="s">
        <v>55</v>
      </c>
      <c>
        <f>(M59*21)/100</f>
      </c>
      <c t="s">
        <v>28</v>
      </c>
    </row>
    <row r="60" spans="1:5" ht="25.5">
      <c r="A60" s="35" t="s">
        <v>56</v>
      </c>
      <c r="E60" s="39" t="s">
        <v>3098</v>
      </c>
    </row>
    <row r="61" spans="1:5" ht="12.75">
      <c r="A61" s="35" t="s">
        <v>58</v>
      </c>
      <c r="E61" s="40" t="s">
        <v>5</v>
      </c>
    </row>
    <row r="62" spans="1:5" ht="204">
      <c r="A62" t="s">
        <v>59</v>
      </c>
      <c r="E62" s="39" t="s">
        <v>3111</v>
      </c>
    </row>
    <row r="63" spans="1:16" ht="12.75">
      <c r="A63" t="s">
        <v>50</v>
      </c>
      <c s="34" t="s">
        <v>1136</v>
      </c>
      <c s="34" t="s">
        <v>3114</v>
      </c>
      <c s="35" t="s">
        <v>5</v>
      </c>
      <c s="6" t="s">
        <v>3115</v>
      </c>
      <c s="36" t="s">
        <v>251</v>
      </c>
      <c s="37">
        <v>1</v>
      </c>
      <c s="36">
        <v>0</v>
      </c>
      <c s="36">
        <f>ROUND(G63*H63,6)</f>
      </c>
      <c r="L63" s="38">
        <v>0</v>
      </c>
      <c s="32">
        <f>ROUND(ROUND(L63,2)*ROUND(G63,3),2)</f>
      </c>
      <c s="36" t="s">
        <v>69</v>
      </c>
      <c>
        <f>(M63*21)/100</f>
      </c>
      <c t="s">
        <v>28</v>
      </c>
    </row>
    <row r="64" spans="1:5" ht="12.75">
      <c r="A64" s="35" t="s">
        <v>56</v>
      </c>
      <c r="E64" s="39" t="s">
        <v>3115</v>
      </c>
    </row>
    <row r="65" spans="1:5" ht="12.75">
      <c r="A65" s="35" t="s">
        <v>58</v>
      </c>
      <c r="E65" s="40" t="s">
        <v>5</v>
      </c>
    </row>
    <row r="66" spans="1:5" ht="242.25">
      <c r="A66" t="s">
        <v>59</v>
      </c>
      <c r="E66" s="39" t="s">
        <v>3116</v>
      </c>
    </row>
    <row r="67" spans="1:16" ht="12.75">
      <c r="A67" t="s">
        <v>50</v>
      </c>
      <c s="34" t="s">
        <v>1137</v>
      </c>
      <c s="34" t="s">
        <v>3117</v>
      </c>
      <c s="35" t="s">
        <v>5</v>
      </c>
      <c s="6" t="s">
        <v>3118</v>
      </c>
      <c s="36" t="s">
        <v>65</v>
      </c>
      <c s="37">
        <v>1</v>
      </c>
      <c s="36">
        <v>0</v>
      </c>
      <c s="36">
        <f>ROUND(G67*H67,6)</f>
      </c>
      <c r="L67" s="38">
        <v>0</v>
      </c>
      <c s="32">
        <f>ROUND(ROUND(L67,2)*ROUND(G67,3),2)</f>
      </c>
      <c s="36" t="s">
        <v>55</v>
      </c>
      <c>
        <f>(M67*21)/100</f>
      </c>
      <c t="s">
        <v>28</v>
      </c>
    </row>
    <row r="68" spans="1:5" ht="12.75">
      <c r="A68" s="35" t="s">
        <v>56</v>
      </c>
      <c r="E68" s="39" t="s">
        <v>3118</v>
      </c>
    </row>
    <row r="69" spans="1:5" ht="12.75">
      <c r="A69" s="35" t="s">
        <v>58</v>
      </c>
      <c r="E69" s="40" t="s">
        <v>5</v>
      </c>
    </row>
    <row r="70" spans="1:5" ht="153">
      <c r="A70" t="s">
        <v>59</v>
      </c>
      <c r="E70" s="39" t="s">
        <v>3119</v>
      </c>
    </row>
    <row r="71" spans="1:16" ht="12.75">
      <c r="A71" t="s">
        <v>50</v>
      </c>
      <c s="34" t="s">
        <v>1138</v>
      </c>
      <c s="34" t="s">
        <v>3120</v>
      </c>
      <c s="35" t="s">
        <v>5</v>
      </c>
      <c s="6" t="s">
        <v>3121</v>
      </c>
      <c s="36" t="s">
        <v>209</v>
      </c>
      <c s="37">
        <v>35</v>
      </c>
      <c s="36">
        <v>0</v>
      </c>
      <c s="36">
        <f>ROUND(G71*H71,6)</f>
      </c>
      <c r="L71" s="38">
        <v>0</v>
      </c>
      <c s="32">
        <f>ROUND(ROUND(L71,2)*ROUND(G71,3),2)</f>
      </c>
      <c s="36" t="s">
        <v>69</v>
      </c>
      <c>
        <f>(M71*21)/100</f>
      </c>
      <c t="s">
        <v>28</v>
      </c>
    </row>
    <row r="72" spans="1:5" ht="12.75">
      <c r="A72" s="35" t="s">
        <v>56</v>
      </c>
      <c r="E72" s="39" t="s">
        <v>3121</v>
      </c>
    </row>
    <row r="73" spans="1:5" ht="12.75">
      <c r="A73" s="35" t="s">
        <v>58</v>
      </c>
      <c r="E73" s="40" t="s">
        <v>5</v>
      </c>
    </row>
    <row r="74" spans="1:5" ht="293.25">
      <c r="A74" t="s">
        <v>59</v>
      </c>
      <c r="E74" s="39" t="s">
        <v>3122</v>
      </c>
    </row>
    <row r="75" spans="1:13" ht="12.75">
      <c r="A75" t="s">
        <v>47</v>
      </c>
      <c r="C75" s="31" t="s">
        <v>1841</v>
      </c>
      <c r="E75" s="33" t="s">
        <v>611</v>
      </c>
      <c r="J75" s="32">
        <f>0</f>
      </c>
      <c s="32">
        <f>0</f>
      </c>
      <c s="32">
        <f>0+L76+L80+L84+L88+L92</f>
      </c>
      <c s="32">
        <f>0+M76+M80+M84+M88+M92</f>
      </c>
    </row>
    <row r="76" spans="1:16" ht="12.75">
      <c r="A76" t="s">
        <v>50</v>
      </c>
      <c s="34" t="s">
        <v>1190</v>
      </c>
      <c s="34" t="s">
        <v>2839</v>
      </c>
      <c s="35" t="s">
        <v>5</v>
      </c>
      <c s="6" t="s">
        <v>383</v>
      </c>
      <c s="36" t="s">
        <v>2135</v>
      </c>
      <c s="37">
        <v>1</v>
      </c>
      <c s="36">
        <v>0</v>
      </c>
      <c s="36">
        <f>ROUND(G76*H76,6)</f>
      </c>
      <c r="L76" s="38">
        <v>0</v>
      </c>
      <c s="32">
        <f>ROUND(ROUND(L76,2)*ROUND(G76,3),2)</f>
      </c>
      <c s="36" t="s">
        <v>69</v>
      </c>
      <c>
        <f>(M76*21)/100</f>
      </c>
      <c t="s">
        <v>28</v>
      </c>
    </row>
    <row r="77" spans="1:5" ht="12.75">
      <c r="A77" s="35" t="s">
        <v>56</v>
      </c>
      <c r="E77" s="39" t="s">
        <v>383</v>
      </c>
    </row>
    <row r="78" spans="1:5" ht="12.75">
      <c r="A78" s="35" t="s">
        <v>58</v>
      </c>
      <c r="E78" s="40" t="s">
        <v>5</v>
      </c>
    </row>
    <row r="79" spans="1:5" ht="89.25">
      <c r="A79" t="s">
        <v>59</v>
      </c>
      <c r="E79" s="39" t="s">
        <v>384</v>
      </c>
    </row>
    <row r="80" spans="1:16" ht="12.75">
      <c r="A80" t="s">
        <v>50</v>
      </c>
      <c s="34" t="s">
        <v>1191</v>
      </c>
      <c s="34" t="s">
        <v>2843</v>
      </c>
      <c s="35" t="s">
        <v>5</v>
      </c>
      <c s="6" t="s">
        <v>3123</v>
      </c>
      <c s="36" t="s">
        <v>2135</v>
      </c>
      <c s="37">
        <v>1</v>
      </c>
      <c s="36">
        <v>0</v>
      </c>
      <c s="36">
        <f>ROUND(G80*H80,6)</f>
      </c>
      <c r="L80" s="38">
        <v>0</v>
      </c>
      <c s="32">
        <f>ROUND(ROUND(L80,2)*ROUND(G80,3),2)</f>
      </c>
      <c s="36" t="s">
        <v>69</v>
      </c>
      <c>
        <f>(M80*21)/100</f>
      </c>
      <c t="s">
        <v>28</v>
      </c>
    </row>
    <row r="81" spans="1:5" ht="12.75">
      <c r="A81" s="35" t="s">
        <v>56</v>
      </c>
      <c r="E81" s="39" t="s">
        <v>3123</v>
      </c>
    </row>
    <row r="82" spans="1:5" ht="12.75">
      <c r="A82" s="35" t="s">
        <v>58</v>
      </c>
      <c r="E82" s="40" t="s">
        <v>5</v>
      </c>
    </row>
    <row r="83" spans="1:5" ht="102">
      <c r="A83" t="s">
        <v>59</v>
      </c>
      <c r="E83" s="39" t="s">
        <v>3124</v>
      </c>
    </row>
    <row r="84" spans="1:16" ht="12.75">
      <c r="A84" t="s">
        <v>50</v>
      </c>
      <c s="34" t="s">
        <v>1192</v>
      </c>
      <c s="34" t="s">
        <v>2861</v>
      </c>
      <c s="35" t="s">
        <v>5</v>
      </c>
      <c s="6" t="s">
        <v>3125</v>
      </c>
      <c s="36" t="s">
        <v>2135</v>
      </c>
      <c s="37">
        <v>1</v>
      </c>
      <c s="36">
        <v>0</v>
      </c>
      <c s="36">
        <f>ROUND(G84*H84,6)</f>
      </c>
      <c r="L84" s="38">
        <v>0</v>
      </c>
      <c s="32">
        <f>ROUND(ROUND(L84,2)*ROUND(G84,3),2)</f>
      </c>
      <c s="36" t="s">
        <v>69</v>
      </c>
      <c>
        <f>(M84*21)/100</f>
      </c>
      <c t="s">
        <v>28</v>
      </c>
    </row>
    <row r="85" spans="1:5" ht="12.75">
      <c r="A85" s="35" t="s">
        <v>56</v>
      </c>
      <c r="E85" s="39" t="s">
        <v>3125</v>
      </c>
    </row>
    <row r="86" spans="1:5" ht="12.75">
      <c r="A86" s="35" t="s">
        <v>58</v>
      </c>
      <c r="E86" s="40" t="s">
        <v>5</v>
      </c>
    </row>
    <row r="87" spans="1:5" ht="89.25">
      <c r="A87" t="s">
        <v>59</v>
      </c>
      <c r="E87" s="39" t="s">
        <v>3126</v>
      </c>
    </row>
    <row r="88" spans="1:16" ht="12.75">
      <c r="A88" t="s">
        <v>50</v>
      </c>
      <c s="34" t="s">
        <v>1193</v>
      </c>
      <c s="34" t="s">
        <v>2864</v>
      </c>
      <c s="35" t="s">
        <v>5</v>
      </c>
      <c s="6" t="s">
        <v>3127</v>
      </c>
      <c s="36" t="s">
        <v>2135</v>
      </c>
      <c s="37">
        <v>1</v>
      </c>
      <c s="36">
        <v>0</v>
      </c>
      <c s="36">
        <f>ROUND(G88*H88,6)</f>
      </c>
      <c r="L88" s="38">
        <v>0</v>
      </c>
      <c s="32">
        <f>ROUND(ROUND(L88,2)*ROUND(G88,3),2)</f>
      </c>
      <c s="36" t="s">
        <v>69</v>
      </c>
      <c>
        <f>(M88*21)/100</f>
      </c>
      <c t="s">
        <v>28</v>
      </c>
    </row>
    <row r="89" spans="1:5" ht="12.75">
      <c r="A89" s="35" t="s">
        <v>56</v>
      </c>
      <c r="E89" s="39" t="s">
        <v>3127</v>
      </c>
    </row>
    <row r="90" spans="1:5" ht="12.75">
      <c r="A90" s="35" t="s">
        <v>58</v>
      </c>
      <c r="E90" s="40" t="s">
        <v>5</v>
      </c>
    </row>
    <row r="91" spans="1:5" ht="89.25">
      <c r="A91" t="s">
        <v>59</v>
      </c>
      <c r="E91" s="39" t="s">
        <v>3128</v>
      </c>
    </row>
    <row r="92" spans="1:16" ht="12.75">
      <c r="A92" t="s">
        <v>50</v>
      </c>
      <c s="34" t="s">
        <v>1194</v>
      </c>
      <c s="34" t="s">
        <v>2868</v>
      </c>
      <c s="35" t="s">
        <v>5</v>
      </c>
      <c s="6" t="s">
        <v>2190</v>
      </c>
      <c s="36" t="s">
        <v>2135</v>
      </c>
      <c s="37">
        <v>1</v>
      </c>
      <c s="36">
        <v>0</v>
      </c>
      <c s="36">
        <f>ROUND(G92*H92,6)</f>
      </c>
      <c r="L92" s="38">
        <v>0</v>
      </c>
      <c s="32">
        <f>ROUND(ROUND(L92,2)*ROUND(G92,3),2)</f>
      </c>
      <c s="36" t="s">
        <v>69</v>
      </c>
      <c>
        <f>(M92*21)/100</f>
      </c>
      <c t="s">
        <v>28</v>
      </c>
    </row>
    <row r="93" spans="1:5" ht="12.75">
      <c r="A93" s="35" t="s">
        <v>56</v>
      </c>
      <c r="E93" s="39" t="s">
        <v>2190</v>
      </c>
    </row>
    <row r="94" spans="1:5" ht="12.75">
      <c r="A94" s="35" t="s">
        <v>58</v>
      </c>
      <c r="E94" s="40" t="s">
        <v>5</v>
      </c>
    </row>
    <row r="95" spans="1:5" ht="89.25">
      <c r="A95" t="s">
        <v>59</v>
      </c>
      <c r="E95" s="39" t="s">
        <v>3129</v>
      </c>
    </row>
    <row r="96" spans="1:13" ht="12.75">
      <c r="A96" t="s">
        <v>47</v>
      </c>
      <c r="C96" s="31" t="s">
        <v>137</v>
      </c>
      <c r="E96" s="33" t="s">
        <v>3130</v>
      </c>
      <c r="J96" s="32">
        <f>0</f>
      </c>
      <c s="32">
        <f>0</f>
      </c>
      <c s="32">
        <f>0+L97+L101+L105+L109+L113+L117+L121+L125+L129+L133+L137+L141+L145+L149+L153+L157+L161+L165+L169+L173+L177+L181+L185+L189+L193+L197+L201+L205+L209+L213+L217+L221+L225</f>
      </c>
      <c s="32">
        <f>0+M97+M101+M105+M109+M113+M117+M121+M125+M129+M133+M137+M141+M145+M149+M153+M157+M161+M165+M169+M173+M177+M181+M185+M189+M193+M197+M201+M205+M209+M213+M217+M221+M225</f>
      </c>
    </row>
    <row r="97" spans="1:16" ht="12.75">
      <c r="A97" t="s">
        <v>50</v>
      </c>
      <c s="34" t="s">
        <v>62</v>
      </c>
      <c s="34" t="s">
        <v>3131</v>
      </c>
      <c s="35" t="s">
        <v>5</v>
      </c>
      <c s="6" t="s">
        <v>3132</v>
      </c>
      <c s="36" t="s">
        <v>65</v>
      </c>
      <c s="37">
        <v>1</v>
      </c>
      <c s="36">
        <v>0</v>
      </c>
      <c s="36">
        <f>ROUND(G97*H97,6)</f>
      </c>
      <c r="L97" s="38">
        <v>0</v>
      </c>
      <c s="32">
        <f>ROUND(ROUND(L97,2)*ROUND(G97,3),2)</f>
      </c>
      <c s="36" t="s">
        <v>69</v>
      </c>
      <c>
        <f>(M97*21)/100</f>
      </c>
      <c t="s">
        <v>28</v>
      </c>
    </row>
    <row r="98" spans="1:5" ht="12.75">
      <c r="A98" s="35" t="s">
        <v>56</v>
      </c>
      <c r="E98" s="39" t="s">
        <v>3132</v>
      </c>
    </row>
    <row r="99" spans="1:5" ht="12.75">
      <c r="A99" s="35" t="s">
        <v>58</v>
      </c>
      <c r="E99" s="40" t="s">
        <v>5</v>
      </c>
    </row>
    <row r="100" spans="1:5" ht="409.5">
      <c r="A100" t="s">
        <v>59</v>
      </c>
      <c r="E100" s="39" t="s">
        <v>3133</v>
      </c>
    </row>
    <row r="101" spans="1:16" ht="25.5">
      <c r="A101" t="s">
        <v>50</v>
      </c>
      <c s="34" t="s">
        <v>28</v>
      </c>
      <c s="34" t="s">
        <v>3134</v>
      </c>
      <c s="35" t="s">
        <v>5</v>
      </c>
      <c s="6" t="s">
        <v>3135</v>
      </c>
      <c s="36" t="s">
        <v>65</v>
      </c>
      <c s="37">
        <v>1</v>
      </c>
      <c s="36">
        <v>0</v>
      </c>
      <c s="36">
        <f>ROUND(G101*H101,6)</f>
      </c>
      <c r="L101" s="38">
        <v>0</v>
      </c>
      <c s="32">
        <f>ROUND(ROUND(L101,2)*ROUND(G101,3),2)</f>
      </c>
      <c s="36" t="s">
        <v>55</v>
      </c>
      <c>
        <f>(M101*21)/100</f>
      </c>
      <c t="s">
        <v>28</v>
      </c>
    </row>
    <row r="102" spans="1:5" ht="25.5">
      <c r="A102" s="35" t="s">
        <v>56</v>
      </c>
      <c r="E102" s="39" t="s">
        <v>3135</v>
      </c>
    </row>
    <row r="103" spans="1:5" ht="12.75">
      <c r="A103" s="35" t="s">
        <v>58</v>
      </c>
      <c r="E103" s="40" t="s">
        <v>5</v>
      </c>
    </row>
    <row r="104" spans="1:5" ht="204">
      <c r="A104" t="s">
        <v>59</v>
      </c>
      <c r="E104" s="39" t="s">
        <v>3136</v>
      </c>
    </row>
    <row r="105" spans="1:16" ht="12.75">
      <c r="A105" t="s">
        <v>50</v>
      </c>
      <c s="34" t="s">
        <v>26</v>
      </c>
      <c s="34" t="s">
        <v>3137</v>
      </c>
      <c s="35" t="s">
        <v>5</v>
      </c>
      <c s="6" t="s">
        <v>3138</v>
      </c>
      <c s="36" t="s">
        <v>65</v>
      </c>
      <c s="37">
        <v>4</v>
      </c>
      <c s="36">
        <v>0</v>
      </c>
      <c s="36">
        <f>ROUND(G105*H105,6)</f>
      </c>
      <c r="L105" s="38">
        <v>0</v>
      </c>
      <c s="32">
        <f>ROUND(ROUND(L105,2)*ROUND(G105,3),2)</f>
      </c>
      <c s="36" t="s">
        <v>69</v>
      </c>
      <c>
        <f>(M105*21)/100</f>
      </c>
      <c t="s">
        <v>28</v>
      </c>
    </row>
    <row r="106" spans="1:5" ht="12.75">
      <c r="A106" s="35" t="s">
        <v>56</v>
      </c>
      <c r="E106" s="39" t="s">
        <v>3138</v>
      </c>
    </row>
    <row r="107" spans="1:5" ht="12.75">
      <c r="A107" s="35" t="s">
        <v>58</v>
      </c>
      <c r="E107" s="40" t="s">
        <v>5</v>
      </c>
    </row>
    <row r="108" spans="1:5" ht="102">
      <c r="A108" t="s">
        <v>59</v>
      </c>
      <c r="E108" s="39" t="s">
        <v>3139</v>
      </c>
    </row>
    <row r="109" spans="1:16" ht="12.75">
      <c r="A109" t="s">
        <v>50</v>
      </c>
      <c s="34" t="s">
        <v>74</v>
      </c>
      <c s="34" t="s">
        <v>3140</v>
      </c>
      <c s="35" t="s">
        <v>5</v>
      </c>
      <c s="6" t="s">
        <v>3141</v>
      </c>
      <c s="36" t="s">
        <v>65</v>
      </c>
      <c s="37">
        <v>4</v>
      </c>
      <c s="36">
        <v>0</v>
      </c>
      <c s="36">
        <f>ROUND(G109*H109,6)</f>
      </c>
      <c r="L109" s="38">
        <v>0</v>
      </c>
      <c s="32">
        <f>ROUND(ROUND(L109,2)*ROUND(G109,3),2)</f>
      </c>
      <c s="36" t="s">
        <v>55</v>
      </c>
      <c>
        <f>(M109*21)/100</f>
      </c>
      <c t="s">
        <v>28</v>
      </c>
    </row>
    <row r="110" spans="1:5" ht="12.75">
      <c r="A110" s="35" t="s">
        <v>56</v>
      </c>
      <c r="E110" s="39" t="s">
        <v>3141</v>
      </c>
    </row>
    <row r="111" spans="1:5" ht="12.75">
      <c r="A111" s="35" t="s">
        <v>58</v>
      </c>
      <c r="E111" s="40" t="s">
        <v>5</v>
      </c>
    </row>
    <row r="112" spans="1:5" ht="153">
      <c r="A112" t="s">
        <v>59</v>
      </c>
      <c r="E112" s="39" t="s">
        <v>3142</v>
      </c>
    </row>
    <row r="113" spans="1:16" ht="12.75">
      <c r="A113" t="s">
        <v>50</v>
      </c>
      <c s="34" t="s">
        <v>78</v>
      </c>
      <c s="34" t="s">
        <v>3143</v>
      </c>
      <c s="35" t="s">
        <v>5</v>
      </c>
      <c s="6" t="s">
        <v>3144</v>
      </c>
      <c s="36" t="s">
        <v>65</v>
      </c>
      <c s="37">
        <v>4</v>
      </c>
      <c s="36">
        <v>0</v>
      </c>
      <c s="36">
        <f>ROUND(G113*H113,6)</f>
      </c>
      <c r="L113" s="38">
        <v>0</v>
      </c>
      <c s="32">
        <f>ROUND(ROUND(L113,2)*ROUND(G113,3),2)</f>
      </c>
      <c s="36" t="s">
        <v>55</v>
      </c>
      <c>
        <f>(M113*21)/100</f>
      </c>
      <c t="s">
        <v>28</v>
      </c>
    </row>
    <row r="114" spans="1:5" ht="12.75">
      <c r="A114" s="35" t="s">
        <v>56</v>
      </c>
      <c r="E114" s="39" t="s">
        <v>3144</v>
      </c>
    </row>
    <row r="115" spans="1:5" ht="12.75">
      <c r="A115" s="35" t="s">
        <v>58</v>
      </c>
      <c r="E115" s="40" t="s">
        <v>5</v>
      </c>
    </row>
    <row r="116" spans="1:5" ht="89.25">
      <c r="A116" t="s">
        <v>59</v>
      </c>
      <c r="E116" s="39" t="s">
        <v>3145</v>
      </c>
    </row>
    <row r="117" spans="1:16" ht="25.5">
      <c r="A117" t="s">
        <v>50</v>
      </c>
      <c s="34" t="s">
        <v>27</v>
      </c>
      <c s="34" t="s">
        <v>3146</v>
      </c>
      <c s="35" t="s">
        <v>62</v>
      </c>
      <c s="6" t="s">
        <v>3147</v>
      </c>
      <c s="36" t="s">
        <v>65</v>
      </c>
      <c s="37">
        <v>1</v>
      </c>
      <c s="36">
        <v>0</v>
      </c>
      <c s="36">
        <f>ROUND(G117*H117,6)</f>
      </c>
      <c r="L117" s="38">
        <v>0</v>
      </c>
      <c s="32">
        <f>ROUND(ROUND(L117,2)*ROUND(G117,3),2)</f>
      </c>
      <c s="36" t="s">
        <v>55</v>
      </c>
      <c>
        <f>(M117*21)/100</f>
      </c>
      <c t="s">
        <v>28</v>
      </c>
    </row>
    <row r="118" spans="1:5" ht="25.5">
      <c r="A118" s="35" t="s">
        <v>56</v>
      </c>
      <c r="E118" s="39" t="s">
        <v>3147</v>
      </c>
    </row>
    <row r="119" spans="1:5" ht="12.75">
      <c r="A119" s="35" t="s">
        <v>58</v>
      </c>
      <c r="E119" s="40" t="s">
        <v>5</v>
      </c>
    </row>
    <row r="120" spans="1:5" ht="204">
      <c r="A120" t="s">
        <v>59</v>
      </c>
      <c r="E120" s="39" t="s">
        <v>3148</v>
      </c>
    </row>
    <row r="121" spans="1:16" ht="12.75">
      <c r="A121" t="s">
        <v>50</v>
      </c>
      <c s="34" t="s">
        <v>85</v>
      </c>
      <c s="34" t="s">
        <v>3149</v>
      </c>
      <c s="35" t="s">
        <v>5</v>
      </c>
      <c s="6" t="s">
        <v>3150</v>
      </c>
      <c s="36" t="s">
        <v>65</v>
      </c>
      <c s="37">
        <v>3</v>
      </c>
      <c s="36">
        <v>0</v>
      </c>
      <c s="36">
        <f>ROUND(G121*H121,6)</f>
      </c>
      <c r="L121" s="38">
        <v>0</v>
      </c>
      <c s="32">
        <f>ROUND(ROUND(L121,2)*ROUND(G121,3),2)</f>
      </c>
      <c s="36" t="s">
        <v>55</v>
      </c>
      <c>
        <f>(M121*21)/100</f>
      </c>
      <c t="s">
        <v>28</v>
      </c>
    </row>
    <row r="122" spans="1:5" ht="12.75">
      <c r="A122" s="35" t="s">
        <v>56</v>
      </c>
      <c r="E122" s="39" t="s">
        <v>3150</v>
      </c>
    </row>
    <row r="123" spans="1:5" ht="12.75">
      <c r="A123" s="35" t="s">
        <v>58</v>
      </c>
      <c r="E123" s="40" t="s">
        <v>5</v>
      </c>
    </row>
    <row r="124" spans="1:5" ht="89.25">
      <c r="A124" t="s">
        <v>59</v>
      </c>
      <c r="E124" s="39" t="s">
        <v>3151</v>
      </c>
    </row>
    <row r="125" spans="1:16" ht="25.5">
      <c r="A125" t="s">
        <v>50</v>
      </c>
      <c s="34" t="s">
        <v>89</v>
      </c>
      <c s="34" t="s">
        <v>3146</v>
      </c>
      <c s="35" t="s">
        <v>5</v>
      </c>
      <c s="6" t="s">
        <v>3147</v>
      </c>
      <c s="36" t="s">
        <v>65</v>
      </c>
      <c s="37">
        <v>3</v>
      </c>
      <c s="36">
        <v>0</v>
      </c>
      <c s="36">
        <f>ROUND(G125*H125,6)</f>
      </c>
      <c r="L125" s="38">
        <v>0</v>
      </c>
      <c s="32">
        <f>ROUND(ROUND(L125,2)*ROUND(G125,3),2)</f>
      </c>
      <c s="36" t="s">
        <v>55</v>
      </c>
      <c>
        <f>(M125*21)/100</f>
      </c>
      <c t="s">
        <v>28</v>
      </c>
    </row>
    <row r="126" spans="1:5" ht="25.5">
      <c r="A126" s="35" t="s">
        <v>56</v>
      </c>
      <c r="E126" s="39" t="s">
        <v>3147</v>
      </c>
    </row>
    <row r="127" spans="1:5" ht="12.75">
      <c r="A127" s="35" t="s">
        <v>58</v>
      </c>
      <c r="E127" s="40" t="s">
        <v>5</v>
      </c>
    </row>
    <row r="128" spans="1:5" ht="204">
      <c r="A128" t="s">
        <v>59</v>
      </c>
      <c r="E128" s="39" t="s">
        <v>3148</v>
      </c>
    </row>
    <row r="129" spans="1:16" ht="12.75">
      <c r="A129" t="s">
        <v>50</v>
      </c>
      <c s="34" t="s">
        <v>93</v>
      </c>
      <c s="34" t="s">
        <v>3152</v>
      </c>
      <c s="35" t="s">
        <v>5</v>
      </c>
      <c s="6" t="s">
        <v>3153</v>
      </c>
      <c s="36" t="s">
        <v>65</v>
      </c>
      <c s="37">
        <v>1</v>
      </c>
      <c s="36">
        <v>0</v>
      </c>
      <c s="36">
        <f>ROUND(G129*H129,6)</f>
      </c>
      <c r="L129" s="38">
        <v>0</v>
      </c>
      <c s="32">
        <f>ROUND(ROUND(L129,2)*ROUND(G129,3),2)</f>
      </c>
      <c s="36" t="s">
        <v>55</v>
      </c>
      <c>
        <f>(M129*21)/100</f>
      </c>
      <c t="s">
        <v>28</v>
      </c>
    </row>
    <row r="130" spans="1:5" ht="12.75">
      <c r="A130" s="35" t="s">
        <v>56</v>
      </c>
      <c r="E130" s="39" t="s">
        <v>3153</v>
      </c>
    </row>
    <row r="131" spans="1:5" ht="12.75">
      <c r="A131" s="35" t="s">
        <v>58</v>
      </c>
      <c r="E131" s="40" t="s">
        <v>5</v>
      </c>
    </row>
    <row r="132" spans="1:5" ht="89.25">
      <c r="A132" t="s">
        <v>59</v>
      </c>
      <c r="E132" s="39" t="s">
        <v>3154</v>
      </c>
    </row>
    <row r="133" spans="1:16" ht="25.5">
      <c r="A133" t="s">
        <v>50</v>
      </c>
      <c s="34" t="s">
        <v>97</v>
      </c>
      <c s="34" t="s">
        <v>3146</v>
      </c>
      <c s="35" t="s">
        <v>26</v>
      </c>
      <c s="6" t="s">
        <v>3147</v>
      </c>
      <c s="36" t="s">
        <v>65</v>
      </c>
      <c s="37">
        <v>1</v>
      </c>
      <c s="36">
        <v>0</v>
      </c>
      <c s="36">
        <f>ROUND(G133*H133,6)</f>
      </c>
      <c r="L133" s="38">
        <v>0</v>
      </c>
      <c s="32">
        <f>ROUND(ROUND(L133,2)*ROUND(G133,3),2)</f>
      </c>
      <c s="36" t="s">
        <v>55</v>
      </c>
      <c>
        <f>(M133*21)/100</f>
      </c>
      <c t="s">
        <v>28</v>
      </c>
    </row>
    <row r="134" spans="1:5" ht="25.5">
      <c r="A134" s="35" t="s">
        <v>56</v>
      </c>
      <c r="E134" s="39" t="s">
        <v>3147</v>
      </c>
    </row>
    <row r="135" spans="1:5" ht="12.75">
      <c r="A135" s="35" t="s">
        <v>58</v>
      </c>
      <c r="E135" s="40" t="s">
        <v>5</v>
      </c>
    </row>
    <row r="136" spans="1:5" ht="204">
      <c r="A136" t="s">
        <v>59</v>
      </c>
      <c r="E136" s="39" t="s">
        <v>3148</v>
      </c>
    </row>
    <row r="137" spans="1:16" ht="12.75">
      <c r="A137" t="s">
        <v>50</v>
      </c>
      <c s="34" t="s">
        <v>101</v>
      </c>
      <c s="34" t="s">
        <v>3155</v>
      </c>
      <c s="35" t="s">
        <v>5</v>
      </c>
      <c s="6" t="s">
        <v>3156</v>
      </c>
      <c s="36" t="s">
        <v>65</v>
      </c>
      <c s="37">
        <v>1</v>
      </c>
      <c s="36">
        <v>0</v>
      </c>
      <c s="36">
        <f>ROUND(G137*H137,6)</f>
      </c>
      <c r="L137" s="38">
        <v>0</v>
      </c>
      <c s="32">
        <f>ROUND(ROUND(L137,2)*ROUND(G137,3),2)</f>
      </c>
      <c s="36" t="s">
        <v>69</v>
      </c>
      <c>
        <f>(M137*21)/100</f>
      </c>
      <c t="s">
        <v>28</v>
      </c>
    </row>
    <row r="138" spans="1:5" ht="12.75">
      <c r="A138" s="35" t="s">
        <v>56</v>
      </c>
      <c r="E138" s="39" t="s">
        <v>3156</v>
      </c>
    </row>
    <row r="139" spans="1:5" ht="12.75">
      <c r="A139" s="35" t="s">
        <v>58</v>
      </c>
      <c r="E139" s="40" t="s">
        <v>5</v>
      </c>
    </row>
    <row r="140" spans="1:5" ht="204">
      <c r="A140" t="s">
        <v>59</v>
      </c>
      <c r="E140" s="39" t="s">
        <v>3157</v>
      </c>
    </row>
    <row r="141" spans="1:16" ht="25.5">
      <c r="A141" t="s">
        <v>50</v>
      </c>
      <c s="34" t="s">
        <v>105</v>
      </c>
      <c s="34" t="s">
        <v>3146</v>
      </c>
      <c s="35" t="s">
        <v>28</v>
      </c>
      <c s="6" t="s">
        <v>3147</v>
      </c>
      <c s="36" t="s">
        <v>65</v>
      </c>
      <c s="37">
        <v>1</v>
      </c>
      <c s="36">
        <v>0</v>
      </c>
      <c s="36">
        <f>ROUND(G141*H141,6)</f>
      </c>
      <c r="L141" s="38">
        <v>0</v>
      </c>
      <c s="32">
        <f>ROUND(ROUND(L141,2)*ROUND(G141,3),2)</f>
      </c>
      <c s="36" t="s">
        <v>55</v>
      </c>
      <c>
        <f>(M141*21)/100</f>
      </c>
      <c t="s">
        <v>28</v>
      </c>
    </row>
    <row r="142" spans="1:5" ht="25.5">
      <c r="A142" s="35" t="s">
        <v>56</v>
      </c>
      <c r="E142" s="39" t="s">
        <v>3147</v>
      </c>
    </row>
    <row r="143" spans="1:5" ht="12.75">
      <c r="A143" s="35" t="s">
        <v>58</v>
      </c>
      <c r="E143" s="40" t="s">
        <v>5</v>
      </c>
    </row>
    <row r="144" spans="1:5" ht="204">
      <c r="A144" t="s">
        <v>59</v>
      </c>
      <c r="E144" s="39" t="s">
        <v>3148</v>
      </c>
    </row>
    <row r="145" spans="1:16" ht="12.75">
      <c r="A145" t="s">
        <v>50</v>
      </c>
      <c s="34" t="s">
        <v>109</v>
      </c>
      <c s="34" t="s">
        <v>3158</v>
      </c>
      <c s="35" t="s">
        <v>5</v>
      </c>
      <c s="6" t="s">
        <v>3159</v>
      </c>
      <c s="36" t="s">
        <v>65</v>
      </c>
      <c s="37">
        <v>1</v>
      </c>
      <c s="36">
        <v>0</v>
      </c>
      <c s="36">
        <f>ROUND(G145*H145,6)</f>
      </c>
      <c r="L145" s="38">
        <v>0</v>
      </c>
      <c s="32">
        <f>ROUND(ROUND(L145,2)*ROUND(G145,3),2)</f>
      </c>
      <c s="36" t="s">
        <v>55</v>
      </c>
      <c>
        <f>(M145*21)/100</f>
      </c>
      <c t="s">
        <v>28</v>
      </c>
    </row>
    <row r="146" spans="1:5" ht="12.75">
      <c r="A146" s="35" t="s">
        <v>56</v>
      </c>
      <c r="E146" s="39" t="s">
        <v>3159</v>
      </c>
    </row>
    <row r="147" spans="1:5" ht="12.75">
      <c r="A147" s="35" t="s">
        <v>58</v>
      </c>
      <c r="E147" s="40" t="s">
        <v>5</v>
      </c>
    </row>
    <row r="148" spans="1:5" ht="89.25">
      <c r="A148" t="s">
        <v>59</v>
      </c>
      <c r="E148" s="39" t="s">
        <v>3160</v>
      </c>
    </row>
    <row r="149" spans="1:16" ht="25.5">
      <c r="A149" t="s">
        <v>50</v>
      </c>
      <c s="34" t="s">
        <v>113</v>
      </c>
      <c s="34" t="s">
        <v>3161</v>
      </c>
      <c s="35" t="s">
        <v>5</v>
      </c>
      <c s="6" t="s">
        <v>3162</v>
      </c>
      <c s="36" t="s">
        <v>65</v>
      </c>
      <c s="37">
        <v>1</v>
      </c>
      <c s="36">
        <v>0</v>
      </c>
      <c s="36">
        <f>ROUND(G149*H149,6)</f>
      </c>
      <c r="L149" s="38">
        <v>0</v>
      </c>
      <c s="32">
        <f>ROUND(ROUND(L149,2)*ROUND(G149,3),2)</f>
      </c>
      <c s="36" t="s">
        <v>55</v>
      </c>
      <c>
        <f>(M149*21)/100</f>
      </c>
      <c t="s">
        <v>28</v>
      </c>
    </row>
    <row r="150" spans="1:5" ht="25.5">
      <c r="A150" s="35" t="s">
        <v>56</v>
      </c>
      <c r="E150" s="39" t="s">
        <v>3162</v>
      </c>
    </row>
    <row r="151" spans="1:5" ht="12.75">
      <c r="A151" s="35" t="s">
        <v>58</v>
      </c>
      <c r="E151" s="40" t="s">
        <v>5</v>
      </c>
    </row>
    <row r="152" spans="1:5" ht="204">
      <c r="A152" t="s">
        <v>59</v>
      </c>
      <c r="E152" s="39" t="s">
        <v>3163</v>
      </c>
    </row>
    <row r="153" spans="1:16" ht="25.5">
      <c r="A153" t="s">
        <v>50</v>
      </c>
      <c s="34" t="s">
        <v>117</v>
      </c>
      <c s="34" t="s">
        <v>3164</v>
      </c>
      <c s="35" t="s">
        <v>5</v>
      </c>
      <c s="6" t="s">
        <v>3165</v>
      </c>
      <c s="36" t="s">
        <v>65</v>
      </c>
      <c s="37">
        <v>6</v>
      </c>
      <c s="36">
        <v>0</v>
      </c>
      <c s="36">
        <f>ROUND(G153*H153,6)</f>
      </c>
      <c r="L153" s="38">
        <v>0</v>
      </c>
      <c s="32">
        <f>ROUND(ROUND(L153,2)*ROUND(G153,3),2)</f>
      </c>
      <c s="36" t="s">
        <v>55</v>
      </c>
      <c>
        <f>(M153*21)/100</f>
      </c>
      <c t="s">
        <v>28</v>
      </c>
    </row>
    <row r="154" spans="1:5" ht="25.5">
      <c r="A154" s="35" t="s">
        <v>56</v>
      </c>
      <c r="E154" s="39" t="s">
        <v>3165</v>
      </c>
    </row>
    <row r="155" spans="1:5" ht="12.75">
      <c r="A155" s="35" t="s">
        <v>58</v>
      </c>
      <c r="E155" s="40" t="s">
        <v>5</v>
      </c>
    </row>
    <row r="156" spans="1:5" ht="153">
      <c r="A156" t="s">
        <v>59</v>
      </c>
      <c r="E156" s="39" t="s">
        <v>3166</v>
      </c>
    </row>
    <row r="157" spans="1:16" ht="12.75">
      <c r="A157" t="s">
        <v>50</v>
      </c>
      <c s="34" t="s">
        <v>121</v>
      </c>
      <c s="34" t="s">
        <v>3167</v>
      </c>
      <c s="35" t="s">
        <v>5</v>
      </c>
      <c s="6" t="s">
        <v>3168</v>
      </c>
      <c s="36" t="s">
        <v>65</v>
      </c>
      <c s="37">
        <v>6</v>
      </c>
      <c s="36">
        <v>0</v>
      </c>
      <c s="36">
        <f>ROUND(G157*H157,6)</f>
      </c>
      <c r="L157" s="38">
        <v>0</v>
      </c>
      <c s="32">
        <f>ROUND(ROUND(L157,2)*ROUND(G157,3),2)</f>
      </c>
      <c s="36" t="s">
        <v>55</v>
      </c>
      <c>
        <f>(M157*21)/100</f>
      </c>
      <c t="s">
        <v>28</v>
      </c>
    </row>
    <row r="158" spans="1:5" ht="12.75">
      <c r="A158" s="35" t="s">
        <v>56</v>
      </c>
      <c r="E158" s="39" t="s">
        <v>3168</v>
      </c>
    </row>
    <row r="159" spans="1:5" ht="12.75">
      <c r="A159" s="35" t="s">
        <v>58</v>
      </c>
      <c r="E159" s="40" t="s">
        <v>5</v>
      </c>
    </row>
    <row r="160" spans="1:5" ht="140.25">
      <c r="A160" t="s">
        <v>59</v>
      </c>
      <c r="E160" s="39" t="s">
        <v>3169</v>
      </c>
    </row>
    <row r="161" spans="1:16" ht="12.75">
      <c r="A161" t="s">
        <v>50</v>
      </c>
      <c s="34" t="s">
        <v>125</v>
      </c>
      <c s="34" t="s">
        <v>3170</v>
      </c>
      <c s="35" t="s">
        <v>5</v>
      </c>
      <c s="6" t="s">
        <v>3171</v>
      </c>
      <c s="36" t="s">
        <v>65</v>
      </c>
      <c s="37">
        <v>6</v>
      </c>
      <c s="36">
        <v>0</v>
      </c>
      <c s="36">
        <f>ROUND(G161*H161,6)</f>
      </c>
      <c r="L161" s="38">
        <v>0</v>
      </c>
      <c s="32">
        <f>ROUND(ROUND(L161,2)*ROUND(G161,3),2)</f>
      </c>
      <c s="36" t="s">
        <v>55</v>
      </c>
      <c>
        <f>(M161*21)/100</f>
      </c>
      <c t="s">
        <v>28</v>
      </c>
    </row>
    <row r="162" spans="1:5" ht="12.75">
      <c r="A162" s="35" t="s">
        <v>56</v>
      </c>
      <c r="E162" s="39" t="s">
        <v>3171</v>
      </c>
    </row>
    <row r="163" spans="1:5" ht="12.75">
      <c r="A163" s="35" t="s">
        <v>58</v>
      </c>
      <c r="E163" s="40" t="s">
        <v>5</v>
      </c>
    </row>
    <row r="164" spans="1:5" ht="204">
      <c r="A164" t="s">
        <v>59</v>
      </c>
      <c r="E164" s="39" t="s">
        <v>3172</v>
      </c>
    </row>
    <row r="165" spans="1:16" ht="12.75">
      <c r="A165" t="s">
        <v>50</v>
      </c>
      <c s="34" t="s">
        <v>129</v>
      </c>
      <c s="34" t="s">
        <v>3173</v>
      </c>
      <c s="35" t="s">
        <v>5</v>
      </c>
      <c s="6" t="s">
        <v>3174</v>
      </c>
      <c s="36" t="s">
        <v>65</v>
      </c>
      <c s="37">
        <v>2</v>
      </c>
      <c s="36">
        <v>0</v>
      </c>
      <c s="36">
        <f>ROUND(G165*H165,6)</f>
      </c>
      <c r="L165" s="38">
        <v>0</v>
      </c>
      <c s="32">
        <f>ROUND(ROUND(L165,2)*ROUND(G165,3),2)</f>
      </c>
      <c s="36" t="s">
        <v>55</v>
      </c>
      <c>
        <f>(M165*21)/100</f>
      </c>
      <c t="s">
        <v>28</v>
      </c>
    </row>
    <row r="166" spans="1:5" ht="12.75">
      <c r="A166" s="35" t="s">
        <v>56</v>
      </c>
      <c r="E166" s="39" t="s">
        <v>3174</v>
      </c>
    </row>
    <row r="167" spans="1:5" ht="12.75">
      <c r="A167" s="35" t="s">
        <v>58</v>
      </c>
      <c r="E167" s="40" t="s">
        <v>5</v>
      </c>
    </row>
    <row r="168" spans="1:5" ht="102">
      <c r="A168" t="s">
        <v>59</v>
      </c>
      <c r="E168" s="39" t="s">
        <v>3175</v>
      </c>
    </row>
    <row r="169" spans="1:16" ht="12.75">
      <c r="A169" t="s">
        <v>50</v>
      </c>
      <c s="34" t="s">
        <v>133</v>
      </c>
      <c s="34" t="s">
        <v>3176</v>
      </c>
      <c s="35" t="s">
        <v>5</v>
      </c>
      <c s="6" t="s">
        <v>3177</v>
      </c>
      <c s="36" t="s">
        <v>65</v>
      </c>
      <c s="37">
        <v>26</v>
      </c>
      <c s="36">
        <v>0</v>
      </c>
      <c s="36">
        <f>ROUND(G169*H169,6)</f>
      </c>
      <c r="L169" s="38">
        <v>0</v>
      </c>
      <c s="32">
        <f>ROUND(ROUND(L169,2)*ROUND(G169,3),2)</f>
      </c>
      <c s="36" t="s">
        <v>69</v>
      </c>
      <c>
        <f>(M169*21)/100</f>
      </c>
      <c t="s">
        <v>28</v>
      </c>
    </row>
    <row r="170" spans="1:5" ht="12.75">
      <c r="A170" s="35" t="s">
        <v>56</v>
      </c>
      <c r="E170" s="39" t="s">
        <v>3177</v>
      </c>
    </row>
    <row r="171" spans="1:5" ht="12.75">
      <c r="A171" s="35" t="s">
        <v>58</v>
      </c>
      <c r="E171" s="40" t="s">
        <v>5</v>
      </c>
    </row>
    <row r="172" spans="1:5" ht="255">
      <c r="A172" t="s">
        <v>59</v>
      </c>
      <c r="E172" s="39" t="s">
        <v>3178</v>
      </c>
    </row>
    <row r="173" spans="1:16" ht="12.75">
      <c r="A173" t="s">
        <v>50</v>
      </c>
      <c s="34" t="s">
        <v>139</v>
      </c>
      <c s="34" t="s">
        <v>3179</v>
      </c>
      <c s="35" t="s">
        <v>5</v>
      </c>
      <c s="6" t="s">
        <v>3118</v>
      </c>
      <c s="36" t="s">
        <v>65</v>
      </c>
      <c s="37">
        <v>28</v>
      </c>
      <c s="36">
        <v>0</v>
      </c>
      <c s="36">
        <f>ROUND(G173*H173,6)</f>
      </c>
      <c r="L173" s="38">
        <v>0</v>
      </c>
      <c s="32">
        <f>ROUND(ROUND(L173,2)*ROUND(G173,3),2)</f>
      </c>
      <c s="36" t="s">
        <v>55</v>
      </c>
      <c>
        <f>(M173*21)/100</f>
      </c>
      <c t="s">
        <v>28</v>
      </c>
    </row>
    <row r="174" spans="1:5" ht="12.75">
      <c r="A174" s="35" t="s">
        <v>56</v>
      </c>
      <c r="E174" s="39" t="s">
        <v>3118</v>
      </c>
    </row>
    <row r="175" spans="1:5" ht="12.75">
      <c r="A175" s="35" t="s">
        <v>58</v>
      </c>
      <c r="E175" s="40" t="s">
        <v>5</v>
      </c>
    </row>
    <row r="176" spans="1:5" ht="153">
      <c r="A176" t="s">
        <v>59</v>
      </c>
      <c r="E176" s="39" t="s">
        <v>3180</v>
      </c>
    </row>
    <row r="177" spans="1:16" ht="12.75">
      <c r="A177" t="s">
        <v>50</v>
      </c>
      <c s="34" t="s">
        <v>143</v>
      </c>
      <c s="34" t="s">
        <v>3181</v>
      </c>
      <c s="35" t="s">
        <v>5</v>
      </c>
      <c s="6" t="s">
        <v>3182</v>
      </c>
      <c s="36" t="s">
        <v>65</v>
      </c>
      <c s="37">
        <v>2</v>
      </c>
      <c s="36">
        <v>0</v>
      </c>
      <c s="36">
        <f>ROUND(G177*H177,6)</f>
      </c>
      <c r="L177" s="38">
        <v>0</v>
      </c>
      <c s="32">
        <f>ROUND(ROUND(L177,2)*ROUND(G177,3),2)</f>
      </c>
      <c s="36" t="s">
        <v>55</v>
      </c>
      <c>
        <f>(M177*21)/100</f>
      </c>
      <c t="s">
        <v>28</v>
      </c>
    </row>
    <row r="178" spans="1:5" ht="12.75">
      <c r="A178" s="35" t="s">
        <v>56</v>
      </c>
      <c r="E178" s="39" t="s">
        <v>3182</v>
      </c>
    </row>
    <row r="179" spans="1:5" ht="12.75">
      <c r="A179" s="35" t="s">
        <v>58</v>
      </c>
      <c r="E179" s="40" t="s">
        <v>5</v>
      </c>
    </row>
    <row r="180" spans="1:5" ht="102">
      <c r="A180" t="s">
        <v>59</v>
      </c>
      <c r="E180" s="39" t="s">
        <v>3183</v>
      </c>
    </row>
    <row r="181" spans="1:16" ht="12.75">
      <c r="A181" t="s">
        <v>50</v>
      </c>
      <c s="34" t="s">
        <v>147</v>
      </c>
      <c s="34" t="s">
        <v>3184</v>
      </c>
      <c s="35" t="s">
        <v>5</v>
      </c>
      <c s="6" t="s">
        <v>3185</v>
      </c>
      <c s="36" t="s">
        <v>65</v>
      </c>
      <c s="37">
        <v>2</v>
      </c>
      <c s="36">
        <v>0</v>
      </c>
      <c s="36">
        <f>ROUND(G181*H181,6)</f>
      </c>
      <c r="L181" s="38">
        <v>0</v>
      </c>
      <c s="32">
        <f>ROUND(ROUND(L181,2)*ROUND(G181,3),2)</f>
      </c>
      <c s="36" t="s">
        <v>55</v>
      </c>
      <c>
        <f>(M181*21)/100</f>
      </c>
      <c t="s">
        <v>28</v>
      </c>
    </row>
    <row r="182" spans="1:5" ht="12.75">
      <c r="A182" s="35" t="s">
        <v>56</v>
      </c>
      <c r="E182" s="39" t="s">
        <v>3185</v>
      </c>
    </row>
    <row r="183" spans="1:5" ht="12.75">
      <c r="A183" s="35" t="s">
        <v>58</v>
      </c>
      <c r="E183" s="40" t="s">
        <v>5</v>
      </c>
    </row>
    <row r="184" spans="1:5" ht="191.25">
      <c r="A184" t="s">
        <v>59</v>
      </c>
      <c r="E184" s="39" t="s">
        <v>3186</v>
      </c>
    </row>
    <row r="185" spans="1:16" ht="25.5">
      <c r="A185" t="s">
        <v>50</v>
      </c>
      <c s="34" t="s">
        <v>151</v>
      </c>
      <c s="34" t="s">
        <v>3187</v>
      </c>
      <c s="35" t="s">
        <v>5</v>
      </c>
      <c s="6" t="s">
        <v>3188</v>
      </c>
      <c s="36" t="s">
        <v>209</v>
      </c>
      <c s="37">
        <v>90</v>
      </c>
      <c s="36">
        <v>0</v>
      </c>
      <c s="36">
        <f>ROUND(G185*H185,6)</f>
      </c>
      <c r="L185" s="38">
        <v>0</v>
      </c>
      <c s="32">
        <f>ROUND(ROUND(L185,2)*ROUND(G185,3),2)</f>
      </c>
      <c s="36" t="s">
        <v>69</v>
      </c>
      <c>
        <f>(M185*21)/100</f>
      </c>
      <c t="s">
        <v>28</v>
      </c>
    </row>
    <row r="186" spans="1:5" ht="25.5">
      <c r="A186" s="35" t="s">
        <v>56</v>
      </c>
      <c r="E186" s="39" t="s">
        <v>3188</v>
      </c>
    </row>
    <row r="187" spans="1:5" ht="12.75">
      <c r="A187" s="35" t="s">
        <v>58</v>
      </c>
      <c r="E187" s="40" t="s">
        <v>5</v>
      </c>
    </row>
    <row r="188" spans="1:5" ht="306">
      <c r="A188" t="s">
        <v>59</v>
      </c>
      <c r="E188" s="39" t="s">
        <v>3189</v>
      </c>
    </row>
    <row r="189" spans="1:16" ht="25.5">
      <c r="A189" t="s">
        <v>50</v>
      </c>
      <c s="34" t="s">
        <v>155</v>
      </c>
      <c s="34" t="s">
        <v>3190</v>
      </c>
      <c s="35" t="s">
        <v>5</v>
      </c>
      <c s="6" t="s">
        <v>3191</v>
      </c>
      <c s="36" t="s">
        <v>209</v>
      </c>
      <c s="37">
        <v>90</v>
      </c>
      <c s="36">
        <v>0</v>
      </c>
      <c s="36">
        <f>ROUND(G189*H189,6)</f>
      </c>
      <c r="L189" s="38">
        <v>0</v>
      </c>
      <c s="32">
        <f>ROUND(ROUND(L189,2)*ROUND(G189,3),2)</f>
      </c>
      <c s="36" t="s">
        <v>55</v>
      </c>
      <c>
        <f>(M189*21)/100</f>
      </c>
      <c t="s">
        <v>28</v>
      </c>
    </row>
    <row r="190" spans="1:5" ht="25.5">
      <c r="A190" s="35" t="s">
        <v>56</v>
      </c>
      <c r="E190" s="39" t="s">
        <v>3191</v>
      </c>
    </row>
    <row r="191" spans="1:5" ht="12.75">
      <c r="A191" s="35" t="s">
        <v>58</v>
      </c>
      <c r="E191" s="40" t="s">
        <v>5</v>
      </c>
    </row>
    <row r="192" spans="1:5" ht="204">
      <c r="A192" t="s">
        <v>59</v>
      </c>
      <c r="E192" s="39" t="s">
        <v>3192</v>
      </c>
    </row>
    <row r="193" spans="1:16" ht="25.5">
      <c r="A193" t="s">
        <v>50</v>
      </c>
      <c s="34" t="s">
        <v>158</v>
      </c>
      <c s="34" t="s">
        <v>3193</v>
      </c>
      <c s="35" t="s">
        <v>5</v>
      </c>
      <c s="6" t="s">
        <v>3194</v>
      </c>
      <c s="36" t="s">
        <v>209</v>
      </c>
      <c s="37">
        <v>15</v>
      </c>
      <c s="36">
        <v>0</v>
      </c>
      <c s="36">
        <f>ROUND(G193*H193,6)</f>
      </c>
      <c r="L193" s="38">
        <v>0</v>
      </c>
      <c s="32">
        <f>ROUND(ROUND(L193,2)*ROUND(G193,3),2)</f>
      </c>
      <c s="36" t="s">
        <v>69</v>
      </c>
      <c>
        <f>(M193*21)/100</f>
      </c>
      <c t="s">
        <v>28</v>
      </c>
    </row>
    <row r="194" spans="1:5" ht="25.5">
      <c r="A194" s="35" t="s">
        <v>56</v>
      </c>
      <c r="E194" s="39" t="s">
        <v>3194</v>
      </c>
    </row>
    <row r="195" spans="1:5" ht="12.75">
      <c r="A195" s="35" t="s">
        <v>58</v>
      </c>
      <c r="E195" s="40" t="s">
        <v>5</v>
      </c>
    </row>
    <row r="196" spans="1:5" ht="306">
      <c r="A196" t="s">
        <v>59</v>
      </c>
      <c r="E196" s="39" t="s">
        <v>3195</v>
      </c>
    </row>
    <row r="197" spans="1:16" ht="25.5">
      <c r="A197" t="s">
        <v>50</v>
      </c>
      <c s="34" t="s">
        <v>162</v>
      </c>
      <c s="34" t="s">
        <v>3196</v>
      </c>
      <c s="35" t="s">
        <v>5</v>
      </c>
      <c s="6" t="s">
        <v>3197</v>
      </c>
      <c s="36" t="s">
        <v>209</v>
      </c>
      <c s="37">
        <v>1</v>
      </c>
      <c s="36">
        <v>0</v>
      </c>
      <c s="36">
        <f>ROUND(G197*H197,6)</f>
      </c>
      <c r="L197" s="38">
        <v>0</v>
      </c>
      <c s="32">
        <f>ROUND(ROUND(L197,2)*ROUND(G197,3),2)</f>
      </c>
      <c s="36" t="s">
        <v>55</v>
      </c>
      <c>
        <f>(M197*21)/100</f>
      </c>
      <c t="s">
        <v>28</v>
      </c>
    </row>
    <row r="198" spans="1:5" ht="25.5">
      <c r="A198" s="35" t="s">
        <v>56</v>
      </c>
      <c r="E198" s="39" t="s">
        <v>3197</v>
      </c>
    </row>
    <row r="199" spans="1:5" ht="12.75">
      <c r="A199" s="35" t="s">
        <v>58</v>
      </c>
      <c r="E199" s="40" t="s">
        <v>5</v>
      </c>
    </row>
    <row r="200" spans="1:5" ht="204">
      <c r="A200" t="s">
        <v>59</v>
      </c>
      <c r="E200" s="39" t="s">
        <v>3198</v>
      </c>
    </row>
    <row r="201" spans="1:16" ht="12.75">
      <c r="A201" t="s">
        <v>50</v>
      </c>
      <c s="34" t="s">
        <v>166</v>
      </c>
      <c s="34" t="s">
        <v>3199</v>
      </c>
      <c s="35" t="s">
        <v>5</v>
      </c>
      <c s="6" t="s">
        <v>3200</v>
      </c>
      <c s="36" t="s">
        <v>65</v>
      </c>
      <c s="37">
        <v>1</v>
      </c>
      <c s="36">
        <v>0</v>
      </c>
      <c s="36">
        <f>ROUND(G201*H201,6)</f>
      </c>
      <c r="L201" s="38">
        <v>0</v>
      </c>
      <c s="32">
        <f>ROUND(ROUND(L201,2)*ROUND(G201,3),2)</f>
      </c>
      <c s="36" t="s">
        <v>55</v>
      </c>
      <c>
        <f>(M201*21)/100</f>
      </c>
      <c t="s">
        <v>28</v>
      </c>
    </row>
    <row r="202" spans="1:5" ht="12.75">
      <c r="A202" s="35" t="s">
        <v>56</v>
      </c>
      <c r="E202" s="39" t="s">
        <v>3200</v>
      </c>
    </row>
    <row r="203" spans="1:5" ht="12.75">
      <c r="A203" s="35" t="s">
        <v>58</v>
      </c>
      <c r="E203" s="40" t="s">
        <v>5</v>
      </c>
    </row>
    <row r="204" spans="1:5" ht="102">
      <c r="A204" t="s">
        <v>59</v>
      </c>
      <c r="E204" s="39" t="s">
        <v>3201</v>
      </c>
    </row>
    <row r="205" spans="1:16" ht="25.5">
      <c r="A205" t="s">
        <v>50</v>
      </c>
      <c s="34" t="s">
        <v>170</v>
      </c>
      <c s="34" t="s">
        <v>3202</v>
      </c>
      <c s="35" t="s">
        <v>5</v>
      </c>
      <c s="6" t="s">
        <v>3203</v>
      </c>
      <c s="36" t="s">
        <v>209</v>
      </c>
      <c s="37">
        <v>10</v>
      </c>
      <c s="36">
        <v>0</v>
      </c>
      <c s="36">
        <f>ROUND(G205*H205,6)</f>
      </c>
      <c r="L205" s="38">
        <v>0</v>
      </c>
      <c s="32">
        <f>ROUND(ROUND(L205,2)*ROUND(G205,3),2)</f>
      </c>
      <c s="36" t="s">
        <v>55</v>
      </c>
      <c>
        <f>(M205*21)/100</f>
      </c>
      <c t="s">
        <v>28</v>
      </c>
    </row>
    <row r="206" spans="1:5" ht="25.5">
      <c r="A206" s="35" t="s">
        <v>56</v>
      </c>
      <c r="E206" s="39" t="s">
        <v>3203</v>
      </c>
    </row>
    <row r="207" spans="1:5" ht="12.75">
      <c r="A207" s="35" t="s">
        <v>58</v>
      </c>
      <c r="E207" s="40" t="s">
        <v>5</v>
      </c>
    </row>
    <row r="208" spans="1:5" ht="204">
      <c r="A208" t="s">
        <v>59</v>
      </c>
      <c r="E208" s="39" t="s">
        <v>3204</v>
      </c>
    </row>
    <row r="209" spans="1:16" ht="12.75">
      <c r="A209" t="s">
        <v>50</v>
      </c>
      <c s="34" t="s">
        <v>176</v>
      </c>
      <c s="34" t="s">
        <v>3205</v>
      </c>
      <c s="35" t="s">
        <v>5</v>
      </c>
      <c s="6" t="s">
        <v>3206</v>
      </c>
      <c s="36" t="s">
        <v>209</v>
      </c>
      <c s="37">
        <v>10</v>
      </c>
      <c s="36">
        <v>0</v>
      </c>
      <c s="36">
        <f>ROUND(G209*H209,6)</f>
      </c>
      <c r="L209" s="38">
        <v>0</v>
      </c>
      <c s="32">
        <f>ROUND(ROUND(L209,2)*ROUND(G209,3),2)</f>
      </c>
      <c s="36" t="s">
        <v>55</v>
      </c>
      <c>
        <f>(M209*21)/100</f>
      </c>
      <c t="s">
        <v>28</v>
      </c>
    </row>
    <row r="210" spans="1:5" ht="12.75">
      <c r="A210" s="35" t="s">
        <v>56</v>
      </c>
      <c r="E210" s="39" t="s">
        <v>3206</v>
      </c>
    </row>
    <row r="211" spans="1:5" ht="12.75">
      <c r="A211" s="35" t="s">
        <v>58</v>
      </c>
      <c r="E211" s="40" t="s">
        <v>5</v>
      </c>
    </row>
    <row r="212" spans="1:5" ht="102">
      <c r="A212" t="s">
        <v>59</v>
      </c>
      <c r="E212" s="39" t="s">
        <v>3207</v>
      </c>
    </row>
    <row r="213" spans="1:16" ht="12.75">
      <c r="A213" t="s">
        <v>50</v>
      </c>
      <c s="34" t="s">
        <v>180</v>
      </c>
      <c s="34" t="s">
        <v>3208</v>
      </c>
      <c s="35" t="s">
        <v>5</v>
      </c>
      <c s="6" t="s">
        <v>3209</v>
      </c>
      <c s="36" t="s">
        <v>209</v>
      </c>
      <c s="37">
        <v>10</v>
      </c>
      <c s="36">
        <v>0</v>
      </c>
      <c s="36">
        <f>ROUND(G213*H213,6)</f>
      </c>
      <c r="L213" s="38">
        <v>0</v>
      </c>
      <c s="32">
        <f>ROUND(ROUND(L213,2)*ROUND(G213,3),2)</f>
      </c>
      <c s="36" t="s">
        <v>55</v>
      </c>
      <c>
        <f>(M213*21)/100</f>
      </c>
      <c t="s">
        <v>28</v>
      </c>
    </row>
    <row r="214" spans="1:5" ht="12.75">
      <c r="A214" s="35" t="s">
        <v>56</v>
      </c>
      <c r="E214" s="39" t="s">
        <v>3209</v>
      </c>
    </row>
    <row r="215" spans="1:5" ht="12.75">
      <c r="A215" s="35" t="s">
        <v>58</v>
      </c>
      <c r="E215" s="40" t="s">
        <v>5</v>
      </c>
    </row>
    <row r="216" spans="1:5" ht="204">
      <c r="A216" t="s">
        <v>59</v>
      </c>
      <c r="E216" s="39" t="s">
        <v>3210</v>
      </c>
    </row>
    <row r="217" spans="1:16" ht="12.75">
      <c r="A217" t="s">
        <v>50</v>
      </c>
      <c s="34" t="s">
        <v>184</v>
      </c>
      <c s="34" t="s">
        <v>3211</v>
      </c>
      <c s="35" t="s">
        <v>5</v>
      </c>
      <c s="6" t="s">
        <v>3212</v>
      </c>
      <c s="36" t="s">
        <v>209</v>
      </c>
      <c s="37">
        <v>50</v>
      </c>
      <c s="36">
        <v>0</v>
      </c>
      <c s="36">
        <f>ROUND(G217*H217,6)</f>
      </c>
      <c r="L217" s="38">
        <v>0</v>
      </c>
      <c s="32">
        <f>ROUND(ROUND(L217,2)*ROUND(G217,3),2)</f>
      </c>
      <c s="36" t="s">
        <v>69</v>
      </c>
      <c>
        <f>(M217*21)/100</f>
      </c>
      <c t="s">
        <v>28</v>
      </c>
    </row>
    <row r="218" spans="1:5" ht="12.75">
      <c r="A218" s="35" t="s">
        <v>56</v>
      </c>
      <c r="E218" s="39" t="s">
        <v>3212</v>
      </c>
    </row>
    <row r="219" spans="1:5" ht="12.75">
      <c r="A219" s="35" t="s">
        <v>58</v>
      </c>
      <c r="E219" s="40" t="s">
        <v>5</v>
      </c>
    </row>
    <row r="220" spans="1:5" ht="242.25">
      <c r="A220" t="s">
        <v>59</v>
      </c>
      <c r="E220" s="39" t="s">
        <v>3213</v>
      </c>
    </row>
    <row r="221" spans="1:16" ht="25.5">
      <c r="A221" t="s">
        <v>50</v>
      </c>
      <c s="34" t="s">
        <v>188</v>
      </c>
      <c s="34" t="s">
        <v>3214</v>
      </c>
      <c s="35" t="s">
        <v>5</v>
      </c>
      <c s="6" t="s">
        <v>3215</v>
      </c>
      <c s="36" t="s">
        <v>209</v>
      </c>
      <c s="37">
        <v>50</v>
      </c>
      <c s="36">
        <v>0</v>
      </c>
      <c s="36">
        <f>ROUND(G221*H221,6)</f>
      </c>
      <c r="L221" s="38">
        <v>0</v>
      </c>
      <c s="32">
        <f>ROUND(ROUND(L221,2)*ROUND(G221,3),2)</f>
      </c>
      <c s="36" t="s">
        <v>55</v>
      </c>
      <c>
        <f>(M221*21)/100</f>
      </c>
      <c t="s">
        <v>28</v>
      </c>
    </row>
    <row r="222" spans="1:5" ht="25.5">
      <c r="A222" s="35" t="s">
        <v>56</v>
      </c>
      <c r="E222" s="39" t="s">
        <v>3215</v>
      </c>
    </row>
    <row r="223" spans="1:5" ht="12.75">
      <c r="A223" s="35" t="s">
        <v>58</v>
      </c>
      <c r="E223" s="40" t="s">
        <v>5</v>
      </c>
    </row>
    <row r="224" spans="1:5" ht="204">
      <c r="A224" t="s">
        <v>59</v>
      </c>
      <c r="E224" s="39" t="s">
        <v>3216</v>
      </c>
    </row>
    <row r="225" spans="1:16" ht="12.75">
      <c r="A225" t="s">
        <v>50</v>
      </c>
      <c s="34" t="s">
        <v>192</v>
      </c>
      <c s="34" t="s">
        <v>3217</v>
      </c>
      <c s="35" t="s">
        <v>5</v>
      </c>
      <c s="6" t="s">
        <v>3218</v>
      </c>
      <c s="36" t="s">
        <v>2197</v>
      </c>
      <c s="37">
        <v>25</v>
      </c>
      <c s="36">
        <v>0</v>
      </c>
      <c s="36">
        <f>ROUND(G225*H225,6)</f>
      </c>
      <c r="L225" s="38">
        <v>0</v>
      </c>
      <c s="32">
        <f>ROUND(ROUND(L225,2)*ROUND(G225,3),2)</f>
      </c>
      <c s="36" t="s">
        <v>69</v>
      </c>
      <c>
        <f>(M225*21)/100</f>
      </c>
      <c t="s">
        <v>28</v>
      </c>
    </row>
    <row r="226" spans="1:5" ht="12.75">
      <c r="A226" s="35" t="s">
        <v>56</v>
      </c>
      <c r="E226" s="39" t="s">
        <v>3218</v>
      </c>
    </row>
    <row r="227" spans="1:5" ht="12.75">
      <c r="A227" s="35" t="s">
        <v>58</v>
      </c>
      <c r="E227" s="40" t="s">
        <v>5</v>
      </c>
    </row>
    <row r="228" spans="1:5" ht="255">
      <c r="A228" t="s">
        <v>59</v>
      </c>
      <c r="E228" s="39" t="s">
        <v>3219</v>
      </c>
    </row>
    <row r="229" spans="1:13" ht="12.75">
      <c r="A229" t="s">
        <v>47</v>
      </c>
      <c r="C229" s="31" t="s">
        <v>174</v>
      </c>
      <c r="E229" s="33" t="s">
        <v>3220</v>
      </c>
      <c r="J229" s="32">
        <f>0</f>
      </c>
      <c s="32">
        <f>0</f>
      </c>
      <c s="32">
        <f>0+L230+L234+L238</f>
      </c>
      <c s="32">
        <f>0+M230+M234+M238</f>
      </c>
    </row>
    <row r="230" spans="1:16" ht="25.5">
      <c r="A230" t="s">
        <v>50</v>
      </c>
      <c s="34" t="s">
        <v>196</v>
      </c>
      <c s="34" t="s">
        <v>3221</v>
      </c>
      <c s="35" t="s">
        <v>5</v>
      </c>
      <c s="6" t="s">
        <v>3188</v>
      </c>
      <c s="36" t="s">
        <v>209</v>
      </c>
      <c s="37">
        <v>1</v>
      </c>
      <c s="36">
        <v>0</v>
      </c>
      <c s="36">
        <f>ROUND(G230*H230,6)</f>
      </c>
      <c r="L230" s="38">
        <v>0</v>
      </c>
      <c s="32">
        <f>ROUND(ROUND(L230,2)*ROUND(G230,3),2)</f>
      </c>
      <c s="36" t="s">
        <v>69</v>
      </c>
      <c>
        <f>(M230*21)/100</f>
      </c>
      <c t="s">
        <v>28</v>
      </c>
    </row>
    <row r="231" spans="1:5" ht="25.5">
      <c r="A231" s="35" t="s">
        <v>56</v>
      </c>
      <c r="E231" s="39" t="s">
        <v>3188</v>
      </c>
    </row>
    <row r="232" spans="1:5" ht="12.75">
      <c r="A232" s="35" t="s">
        <v>58</v>
      </c>
      <c r="E232" s="40" t="s">
        <v>5</v>
      </c>
    </row>
    <row r="233" spans="1:5" ht="306">
      <c r="A233" t="s">
        <v>59</v>
      </c>
      <c r="E233" s="39" t="s">
        <v>3222</v>
      </c>
    </row>
    <row r="234" spans="1:16" ht="25.5">
      <c r="A234" t="s">
        <v>50</v>
      </c>
      <c s="34" t="s">
        <v>200</v>
      </c>
      <c s="34" t="s">
        <v>3190</v>
      </c>
      <c s="35" t="s">
        <v>5</v>
      </c>
      <c s="6" t="s">
        <v>3191</v>
      </c>
      <c s="36" t="s">
        <v>209</v>
      </c>
      <c s="37">
        <v>1</v>
      </c>
      <c s="36">
        <v>0</v>
      </c>
      <c s="36">
        <f>ROUND(G234*H234,6)</f>
      </c>
      <c r="L234" s="38">
        <v>0</v>
      </c>
      <c s="32">
        <f>ROUND(ROUND(L234,2)*ROUND(G234,3),2)</f>
      </c>
      <c s="36" t="s">
        <v>55</v>
      </c>
      <c>
        <f>(M234*21)/100</f>
      </c>
      <c t="s">
        <v>28</v>
      </c>
    </row>
    <row r="235" spans="1:5" ht="25.5">
      <c r="A235" s="35" t="s">
        <v>56</v>
      </c>
      <c r="E235" s="39" t="s">
        <v>3191</v>
      </c>
    </row>
    <row r="236" spans="1:5" ht="12.75">
      <c r="A236" s="35" t="s">
        <v>58</v>
      </c>
      <c r="E236" s="40" t="s">
        <v>5</v>
      </c>
    </row>
    <row r="237" spans="1:5" ht="204">
      <c r="A237" t="s">
        <v>59</v>
      </c>
      <c r="E237" s="39" t="s">
        <v>3192</v>
      </c>
    </row>
    <row r="238" spans="1:16" ht="12.75">
      <c r="A238" t="s">
        <v>50</v>
      </c>
      <c s="34" t="s">
        <v>206</v>
      </c>
      <c s="34" t="s">
        <v>3223</v>
      </c>
      <c s="35" t="s">
        <v>5</v>
      </c>
      <c s="6" t="s">
        <v>3224</v>
      </c>
      <c s="36" t="s">
        <v>65</v>
      </c>
      <c s="37">
        <v>1</v>
      </c>
      <c s="36">
        <v>0</v>
      </c>
      <c s="36">
        <f>ROUND(G238*H238,6)</f>
      </c>
      <c r="L238" s="38">
        <v>0</v>
      </c>
      <c s="32">
        <f>ROUND(ROUND(L238,2)*ROUND(G238,3),2)</f>
      </c>
      <c s="36" t="s">
        <v>55</v>
      </c>
      <c>
        <f>(M238*21)/100</f>
      </c>
      <c t="s">
        <v>28</v>
      </c>
    </row>
    <row r="239" spans="1:5" ht="12.75">
      <c r="A239" s="35" t="s">
        <v>56</v>
      </c>
      <c r="E239" s="39" t="s">
        <v>3224</v>
      </c>
    </row>
    <row r="240" spans="1:5" ht="12.75">
      <c r="A240" s="35" t="s">
        <v>58</v>
      </c>
      <c r="E240" s="40" t="s">
        <v>5</v>
      </c>
    </row>
    <row r="241" spans="1:5" ht="204">
      <c r="A241" t="s">
        <v>59</v>
      </c>
      <c r="E241" s="39" t="s">
        <v>3225</v>
      </c>
    </row>
    <row r="242" spans="1:13" ht="12.75">
      <c r="A242" t="s">
        <v>47</v>
      </c>
      <c r="C242" s="31" t="s">
        <v>204</v>
      </c>
      <c r="E242" s="33" t="s">
        <v>3226</v>
      </c>
      <c r="J242" s="32">
        <f>0</f>
      </c>
      <c s="32">
        <f>0</f>
      </c>
      <c s="32">
        <f>0+L243+L247+L251+L255+L259+L263+L267+L271+L275+L279+L283+L287+L291+L295+L299+L303+L307+L311+L315+L319+L323+L327+L331+L335+L339+L343+L347</f>
      </c>
      <c s="32">
        <f>0+M243+M247+M251+M255+M259+M263+M267+M271+M275+M279+M283+M287+M291+M295+M299+M303+M307+M311+M315+M319+M323+M327+M331+M335+M339+M343+M347</f>
      </c>
    </row>
    <row r="243" spans="1:16" ht="12.75">
      <c r="A243" t="s">
        <v>50</v>
      </c>
      <c s="34" t="s">
        <v>211</v>
      </c>
      <c s="34" t="s">
        <v>3227</v>
      </c>
      <c s="35" t="s">
        <v>5</v>
      </c>
      <c s="6" t="s">
        <v>3228</v>
      </c>
      <c s="36" t="s">
        <v>65</v>
      </c>
      <c s="37">
        <v>4</v>
      </c>
      <c s="36">
        <v>0</v>
      </c>
      <c s="36">
        <f>ROUND(G243*H243,6)</f>
      </c>
      <c r="L243" s="38">
        <v>0</v>
      </c>
      <c s="32">
        <f>ROUND(ROUND(L243,2)*ROUND(G243,3),2)</f>
      </c>
      <c s="36" t="s">
        <v>69</v>
      </c>
      <c>
        <f>(M243*21)/100</f>
      </c>
      <c t="s">
        <v>28</v>
      </c>
    </row>
    <row r="244" spans="1:5" ht="12.75">
      <c r="A244" s="35" t="s">
        <v>56</v>
      </c>
      <c r="E244" s="39" t="s">
        <v>3228</v>
      </c>
    </row>
    <row r="245" spans="1:5" ht="12.75">
      <c r="A245" s="35" t="s">
        <v>58</v>
      </c>
      <c r="E245" s="40" t="s">
        <v>5</v>
      </c>
    </row>
    <row r="246" spans="1:5" ht="306">
      <c r="A246" t="s">
        <v>59</v>
      </c>
      <c r="E246" s="39" t="s">
        <v>3229</v>
      </c>
    </row>
    <row r="247" spans="1:16" ht="25.5">
      <c r="A247" t="s">
        <v>50</v>
      </c>
      <c s="34" t="s">
        <v>215</v>
      </c>
      <c s="34" t="s">
        <v>3230</v>
      </c>
      <c s="35" t="s">
        <v>5</v>
      </c>
      <c s="6" t="s">
        <v>3231</v>
      </c>
      <c s="36" t="s">
        <v>65</v>
      </c>
      <c s="37">
        <v>4</v>
      </c>
      <c s="36">
        <v>0</v>
      </c>
      <c s="36">
        <f>ROUND(G247*H247,6)</f>
      </c>
      <c r="L247" s="38">
        <v>0</v>
      </c>
      <c s="32">
        <f>ROUND(ROUND(L247,2)*ROUND(G247,3),2)</f>
      </c>
      <c s="36" t="s">
        <v>55</v>
      </c>
      <c>
        <f>(M247*21)/100</f>
      </c>
      <c t="s">
        <v>28</v>
      </c>
    </row>
    <row r="248" spans="1:5" ht="25.5">
      <c r="A248" s="35" t="s">
        <v>56</v>
      </c>
      <c r="E248" s="39" t="s">
        <v>3231</v>
      </c>
    </row>
    <row r="249" spans="1:5" ht="12.75">
      <c r="A249" s="35" t="s">
        <v>58</v>
      </c>
      <c r="E249" s="40" t="s">
        <v>5</v>
      </c>
    </row>
    <row r="250" spans="1:5" ht="204">
      <c r="A250" t="s">
        <v>59</v>
      </c>
      <c r="E250" s="39" t="s">
        <v>3232</v>
      </c>
    </row>
    <row r="251" spans="1:16" ht="12.75">
      <c r="A251" t="s">
        <v>50</v>
      </c>
      <c s="34" t="s">
        <v>219</v>
      </c>
      <c s="34" t="s">
        <v>3233</v>
      </c>
      <c s="35" t="s">
        <v>5</v>
      </c>
      <c s="6" t="s">
        <v>3234</v>
      </c>
      <c s="36" t="s">
        <v>65</v>
      </c>
      <c s="37">
        <v>8</v>
      </c>
      <c s="36">
        <v>0</v>
      </c>
      <c s="36">
        <f>ROUND(G251*H251,6)</f>
      </c>
      <c r="L251" s="38">
        <v>0</v>
      </c>
      <c s="32">
        <f>ROUND(ROUND(L251,2)*ROUND(G251,3),2)</f>
      </c>
      <c s="36" t="s">
        <v>69</v>
      </c>
      <c>
        <f>(M251*21)/100</f>
      </c>
      <c t="s">
        <v>28</v>
      </c>
    </row>
    <row r="252" spans="1:5" ht="12.75">
      <c r="A252" s="35" t="s">
        <v>56</v>
      </c>
      <c r="E252" s="39" t="s">
        <v>3234</v>
      </c>
    </row>
    <row r="253" spans="1:5" ht="12.75">
      <c r="A253" s="35" t="s">
        <v>58</v>
      </c>
      <c r="E253" s="40" t="s">
        <v>5</v>
      </c>
    </row>
    <row r="254" spans="1:5" ht="140.25">
      <c r="A254" t="s">
        <v>59</v>
      </c>
      <c r="E254" s="39" t="s">
        <v>3235</v>
      </c>
    </row>
    <row r="255" spans="1:16" ht="25.5">
      <c r="A255" t="s">
        <v>50</v>
      </c>
      <c s="34" t="s">
        <v>223</v>
      </c>
      <c s="34" t="s">
        <v>3236</v>
      </c>
      <c s="35" t="s">
        <v>62</v>
      </c>
      <c s="6" t="s">
        <v>3147</v>
      </c>
      <c s="36" t="s">
        <v>65</v>
      </c>
      <c s="37">
        <v>8</v>
      </c>
      <c s="36">
        <v>0</v>
      </c>
      <c s="36">
        <f>ROUND(G255*H255,6)</f>
      </c>
      <c r="L255" s="38">
        <v>0</v>
      </c>
      <c s="32">
        <f>ROUND(ROUND(L255,2)*ROUND(G255,3),2)</f>
      </c>
      <c s="36" t="s">
        <v>55</v>
      </c>
      <c>
        <f>(M255*21)/100</f>
      </c>
      <c t="s">
        <v>28</v>
      </c>
    </row>
    <row r="256" spans="1:5" ht="25.5">
      <c r="A256" s="35" t="s">
        <v>56</v>
      </c>
      <c r="E256" s="39" t="s">
        <v>3147</v>
      </c>
    </row>
    <row r="257" spans="1:5" ht="12.75">
      <c r="A257" s="35" t="s">
        <v>58</v>
      </c>
      <c r="E257" s="40" t="s">
        <v>5</v>
      </c>
    </row>
    <row r="258" spans="1:5" ht="204">
      <c r="A258" t="s">
        <v>59</v>
      </c>
      <c r="E258" s="39" t="s">
        <v>3237</v>
      </c>
    </row>
    <row r="259" spans="1:16" ht="12.75">
      <c r="A259" t="s">
        <v>50</v>
      </c>
      <c s="34" t="s">
        <v>227</v>
      </c>
      <c s="34" t="s">
        <v>3238</v>
      </c>
      <c s="35" t="s">
        <v>5</v>
      </c>
      <c s="6" t="s">
        <v>3239</v>
      </c>
      <c s="36" t="s">
        <v>65</v>
      </c>
      <c s="37">
        <v>4</v>
      </c>
      <c s="36">
        <v>0</v>
      </c>
      <c s="36">
        <f>ROUND(G259*H259,6)</f>
      </c>
      <c r="L259" s="38">
        <v>0</v>
      </c>
      <c s="32">
        <f>ROUND(ROUND(L259,2)*ROUND(G259,3),2)</f>
      </c>
      <c s="36" t="s">
        <v>69</v>
      </c>
      <c>
        <f>(M259*21)/100</f>
      </c>
      <c t="s">
        <v>28</v>
      </c>
    </row>
    <row r="260" spans="1:5" ht="12.75">
      <c r="A260" s="35" t="s">
        <v>56</v>
      </c>
      <c r="E260" s="39" t="s">
        <v>3239</v>
      </c>
    </row>
    <row r="261" spans="1:5" ht="12.75">
      <c r="A261" s="35" t="s">
        <v>58</v>
      </c>
      <c r="E261" s="40" t="s">
        <v>5</v>
      </c>
    </row>
    <row r="262" spans="1:5" ht="204">
      <c r="A262" t="s">
        <v>59</v>
      </c>
      <c r="E262" s="39" t="s">
        <v>3240</v>
      </c>
    </row>
    <row r="263" spans="1:16" ht="25.5">
      <c r="A263" t="s">
        <v>50</v>
      </c>
      <c s="34" t="s">
        <v>231</v>
      </c>
      <c s="34" t="s">
        <v>3146</v>
      </c>
      <c s="35" t="s">
        <v>62</v>
      </c>
      <c s="6" t="s">
        <v>3147</v>
      </c>
      <c s="36" t="s">
        <v>65</v>
      </c>
      <c s="37">
        <v>4</v>
      </c>
      <c s="36">
        <v>0</v>
      </c>
      <c s="36">
        <f>ROUND(G263*H263,6)</f>
      </c>
      <c r="L263" s="38">
        <v>0</v>
      </c>
      <c s="32">
        <f>ROUND(ROUND(L263,2)*ROUND(G263,3),2)</f>
      </c>
      <c s="36" t="s">
        <v>55</v>
      </c>
      <c>
        <f>(M263*21)/100</f>
      </c>
      <c t="s">
        <v>28</v>
      </c>
    </row>
    <row r="264" spans="1:5" ht="25.5">
      <c r="A264" s="35" t="s">
        <v>56</v>
      </c>
      <c r="E264" s="39" t="s">
        <v>3147</v>
      </c>
    </row>
    <row r="265" spans="1:5" ht="12.75">
      <c r="A265" s="35" t="s">
        <v>58</v>
      </c>
      <c r="E265" s="40" t="s">
        <v>5</v>
      </c>
    </row>
    <row r="266" spans="1:5" ht="204">
      <c r="A266" t="s">
        <v>59</v>
      </c>
      <c r="E266" s="39" t="s">
        <v>3148</v>
      </c>
    </row>
    <row r="267" spans="1:16" ht="12.75">
      <c r="A267" t="s">
        <v>50</v>
      </c>
      <c s="34" t="s">
        <v>235</v>
      </c>
      <c s="34" t="s">
        <v>3241</v>
      </c>
      <c s="35" t="s">
        <v>5</v>
      </c>
      <c s="6" t="s">
        <v>3242</v>
      </c>
      <c s="36" t="s">
        <v>65</v>
      </c>
      <c s="37">
        <v>4</v>
      </c>
      <c s="36">
        <v>0</v>
      </c>
      <c s="36">
        <f>ROUND(G267*H267,6)</f>
      </c>
      <c r="L267" s="38">
        <v>0</v>
      </c>
      <c s="32">
        <f>ROUND(ROUND(L267,2)*ROUND(G267,3),2)</f>
      </c>
      <c s="36" t="s">
        <v>69</v>
      </c>
      <c>
        <f>(M267*21)/100</f>
      </c>
      <c t="s">
        <v>28</v>
      </c>
    </row>
    <row r="268" spans="1:5" ht="12.75">
      <c r="A268" s="35" t="s">
        <v>56</v>
      </c>
      <c r="E268" s="39" t="s">
        <v>3242</v>
      </c>
    </row>
    <row r="269" spans="1:5" ht="12.75">
      <c r="A269" s="35" t="s">
        <v>58</v>
      </c>
      <c r="E269" s="40" t="s">
        <v>5</v>
      </c>
    </row>
    <row r="270" spans="1:5" ht="153">
      <c r="A270" t="s">
        <v>59</v>
      </c>
      <c r="E270" s="39" t="s">
        <v>3243</v>
      </c>
    </row>
    <row r="271" spans="1:16" ht="25.5">
      <c r="A271" t="s">
        <v>50</v>
      </c>
      <c s="34" t="s">
        <v>239</v>
      </c>
      <c s="34" t="s">
        <v>3146</v>
      </c>
      <c s="35" t="s">
        <v>28</v>
      </c>
      <c s="6" t="s">
        <v>3147</v>
      </c>
      <c s="36" t="s">
        <v>65</v>
      </c>
      <c s="37">
        <v>4</v>
      </c>
      <c s="36">
        <v>0</v>
      </c>
      <c s="36">
        <f>ROUND(G271*H271,6)</f>
      </c>
      <c r="L271" s="38">
        <v>0</v>
      </c>
      <c s="32">
        <f>ROUND(ROUND(L271,2)*ROUND(G271,3),2)</f>
      </c>
      <c s="36" t="s">
        <v>55</v>
      </c>
      <c>
        <f>(M271*21)/100</f>
      </c>
      <c t="s">
        <v>28</v>
      </c>
    </row>
    <row r="272" spans="1:5" ht="25.5">
      <c r="A272" s="35" t="s">
        <v>56</v>
      </c>
      <c r="E272" s="39" t="s">
        <v>3147</v>
      </c>
    </row>
    <row r="273" spans="1:5" ht="12.75">
      <c r="A273" s="35" t="s">
        <v>58</v>
      </c>
      <c r="E273" s="40" t="s">
        <v>5</v>
      </c>
    </row>
    <row r="274" spans="1:5" ht="204">
      <c r="A274" t="s">
        <v>59</v>
      </c>
      <c r="E274" s="39" t="s">
        <v>3148</v>
      </c>
    </row>
    <row r="275" spans="1:16" ht="12.75">
      <c r="A275" t="s">
        <v>50</v>
      </c>
      <c s="34" t="s">
        <v>243</v>
      </c>
      <c s="34" t="s">
        <v>3244</v>
      </c>
      <c s="35" t="s">
        <v>5</v>
      </c>
      <c s="6" t="s">
        <v>3245</v>
      </c>
      <c s="36" t="s">
        <v>65</v>
      </c>
      <c s="37">
        <v>3</v>
      </c>
      <c s="36">
        <v>0</v>
      </c>
      <c s="36">
        <f>ROUND(G275*H275,6)</f>
      </c>
      <c r="L275" s="38">
        <v>0</v>
      </c>
      <c s="32">
        <f>ROUND(ROUND(L275,2)*ROUND(G275,3),2)</f>
      </c>
      <c s="36" t="s">
        <v>69</v>
      </c>
      <c>
        <f>(M275*21)/100</f>
      </c>
      <c t="s">
        <v>28</v>
      </c>
    </row>
    <row r="276" spans="1:5" ht="12.75">
      <c r="A276" s="35" t="s">
        <v>56</v>
      </c>
      <c r="E276" s="39" t="s">
        <v>3245</v>
      </c>
    </row>
    <row r="277" spans="1:5" ht="12.75">
      <c r="A277" s="35" t="s">
        <v>58</v>
      </c>
      <c r="E277" s="40" t="s">
        <v>5</v>
      </c>
    </row>
    <row r="278" spans="1:5" ht="306">
      <c r="A278" t="s">
        <v>59</v>
      </c>
      <c r="E278" s="39" t="s">
        <v>3246</v>
      </c>
    </row>
    <row r="279" spans="1:16" ht="25.5">
      <c r="A279" t="s">
        <v>50</v>
      </c>
      <c s="34" t="s">
        <v>248</v>
      </c>
      <c s="34" t="s">
        <v>3230</v>
      </c>
      <c s="35" t="s">
        <v>62</v>
      </c>
      <c s="6" t="s">
        <v>3231</v>
      </c>
      <c s="36" t="s">
        <v>65</v>
      </c>
      <c s="37">
        <v>3</v>
      </c>
      <c s="36">
        <v>0</v>
      </c>
      <c s="36">
        <f>ROUND(G279*H279,6)</f>
      </c>
      <c r="L279" s="38">
        <v>0</v>
      </c>
      <c s="32">
        <f>ROUND(ROUND(L279,2)*ROUND(G279,3),2)</f>
      </c>
      <c s="36" t="s">
        <v>55</v>
      </c>
      <c>
        <f>(M279*21)/100</f>
      </c>
      <c t="s">
        <v>28</v>
      </c>
    </row>
    <row r="280" spans="1:5" ht="25.5">
      <c r="A280" s="35" t="s">
        <v>56</v>
      </c>
      <c r="E280" s="39" t="s">
        <v>3231</v>
      </c>
    </row>
    <row r="281" spans="1:5" ht="12.75">
      <c r="A281" s="35" t="s">
        <v>58</v>
      </c>
      <c r="E281" s="40" t="s">
        <v>5</v>
      </c>
    </row>
    <row r="282" spans="1:5" ht="204">
      <c r="A282" t="s">
        <v>59</v>
      </c>
      <c r="E282" s="39" t="s">
        <v>3232</v>
      </c>
    </row>
    <row r="283" spans="1:16" ht="12.75">
      <c r="A283" t="s">
        <v>50</v>
      </c>
      <c s="34" t="s">
        <v>253</v>
      </c>
      <c s="34" t="s">
        <v>3247</v>
      </c>
      <c s="35" t="s">
        <v>5</v>
      </c>
      <c s="6" t="s">
        <v>3248</v>
      </c>
      <c s="36" t="s">
        <v>65</v>
      </c>
      <c s="37">
        <v>6</v>
      </c>
      <c s="36">
        <v>0</v>
      </c>
      <c s="36">
        <f>ROUND(G283*H283,6)</f>
      </c>
      <c r="L283" s="38">
        <v>0</v>
      </c>
      <c s="32">
        <f>ROUND(ROUND(L283,2)*ROUND(G283,3),2)</f>
      </c>
      <c s="36" t="s">
        <v>69</v>
      </c>
      <c>
        <f>(M283*21)/100</f>
      </c>
      <c t="s">
        <v>28</v>
      </c>
    </row>
    <row r="284" spans="1:5" ht="12.75">
      <c r="A284" s="35" t="s">
        <v>56</v>
      </c>
      <c r="E284" s="39" t="s">
        <v>3248</v>
      </c>
    </row>
    <row r="285" spans="1:5" ht="12.75">
      <c r="A285" s="35" t="s">
        <v>58</v>
      </c>
      <c r="E285" s="40" t="s">
        <v>5</v>
      </c>
    </row>
    <row r="286" spans="1:5" ht="140.25">
      <c r="A286" t="s">
        <v>59</v>
      </c>
      <c r="E286" s="39" t="s">
        <v>3249</v>
      </c>
    </row>
    <row r="287" spans="1:16" ht="25.5">
      <c r="A287" t="s">
        <v>50</v>
      </c>
      <c s="34" t="s">
        <v>257</v>
      </c>
      <c s="34" t="s">
        <v>3236</v>
      </c>
      <c s="35" t="s">
        <v>5</v>
      </c>
      <c s="6" t="s">
        <v>3147</v>
      </c>
      <c s="36" t="s">
        <v>65</v>
      </c>
      <c s="37">
        <v>6</v>
      </c>
      <c s="36">
        <v>0</v>
      </c>
      <c s="36">
        <f>ROUND(G287*H287,6)</f>
      </c>
      <c r="L287" s="38">
        <v>0</v>
      </c>
      <c s="32">
        <f>ROUND(ROUND(L287,2)*ROUND(G287,3),2)</f>
      </c>
      <c s="36" t="s">
        <v>55</v>
      </c>
      <c>
        <f>(M287*21)/100</f>
      </c>
      <c t="s">
        <v>28</v>
      </c>
    </row>
    <row r="288" spans="1:5" ht="25.5">
      <c r="A288" s="35" t="s">
        <v>56</v>
      </c>
      <c r="E288" s="39" t="s">
        <v>3147</v>
      </c>
    </row>
    <row r="289" spans="1:5" ht="12.75">
      <c r="A289" s="35" t="s">
        <v>58</v>
      </c>
      <c r="E289" s="40" t="s">
        <v>5</v>
      </c>
    </row>
    <row r="290" spans="1:5" ht="204">
      <c r="A290" t="s">
        <v>59</v>
      </c>
      <c r="E290" s="39" t="s">
        <v>3250</v>
      </c>
    </row>
    <row r="291" spans="1:16" ht="12.75">
      <c r="A291" t="s">
        <v>50</v>
      </c>
      <c s="34" t="s">
        <v>261</v>
      </c>
      <c s="34" t="s">
        <v>3251</v>
      </c>
      <c s="35" t="s">
        <v>5</v>
      </c>
      <c s="6" t="s">
        <v>3252</v>
      </c>
      <c s="36" t="s">
        <v>65</v>
      </c>
      <c s="37">
        <v>3</v>
      </c>
      <c s="36">
        <v>0</v>
      </c>
      <c s="36">
        <f>ROUND(G291*H291,6)</f>
      </c>
      <c r="L291" s="38">
        <v>0</v>
      </c>
      <c s="32">
        <f>ROUND(ROUND(L291,2)*ROUND(G291,3),2)</f>
      </c>
      <c s="36" t="s">
        <v>69</v>
      </c>
      <c>
        <f>(M291*21)/100</f>
      </c>
      <c t="s">
        <v>28</v>
      </c>
    </row>
    <row r="292" spans="1:5" ht="12.75">
      <c r="A292" s="35" t="s">
        <v>56</v>
      </c>
      <c r="E292" s="39" t="s">
        <v>3252</v>
      </c>
    </row>
    <row r="293" spans="1:5" ht="12.75">
      <c r="A293" s="35" t="s">
        <v>58</v>
      </c>
      <c r="E293" s="40" t="s">
        <v>5</v>
      </c>
    </row>
    <row r="294" spans="1:5" ht="204">
      <c r="A294" t="s">
        <v>59</v>
      </c>
      <c r="E294" s="39" t="s">
        <v>3253</v>
      </c>
    </row>
    <row r="295" spans="1:16" ht="25.5">
      <c r="A295" t="s">
        <v>50</v>
      </c>
      <c s="34" t="s">
        <v>262</v>
      </c>
      <c s="34" t="s">
        <v>3146</v>
      </c>
      <c s="35" t="s">
        <v>5</v>
      </c>
      <c s="6" t="s">
        <v>3147</v>
      </c>
      <c s="36" t="s">
        <v>65</v>
      </c>
      <c s="37">
        <v>3</v>
      </c>
      <c s="36">
        <v>0</v>
      </c>
      <c s="36">
        <f>ROUND(G295*H295,6)</f>
      </c>
      <c r="L295" s="38">
        <v>0</v>
      </c>
      <c s="32">
        <f>ROUND(ROUND(L295,2)*ROUND(G295,3),2)</f>
      </c>
      <c s="36" t="s">
        <v>55</v>
      </c>
      <c>
        <f>(M295*21)/100</f>
      </c>
      <c t="s">
        <v>28</v>
      </c>
    </row>
    <row r="296" spans="1:5" ht="25.5">
      <c r="A296" s="35" t="s">
        <v>56</v>
      </c>
      <c r="E296" s="39" t="s">
        <v>3147</v>
      </c>
    </row>
    <row r="297" spans="1:5" ht="12.75">
      <c r="A297" s="35" t="s">
        <v>58</v>
      </c>
      <c r="E297" s="40" t="s">
        <v>5</v>
      </c>
    </row>
    <row r="298" spans="1:5" ht="204">
      <c r="A298" t="s">
        <v>59</v>
      </c>
      <c r="E298" s="39" t="s">
        <v>3148</v>
      </c>
    </row>
    <row r="299" spans="1:16" ht="12.75">
      <c r="A299" t="s">
        <v>50</v>
      </c>
      <c s="34" t="s">
        <v>263</v>
      </c>
      <c s="34" t="s">
        <v>3254</v>
      </c>
      <c s="35" t="s">
        <v>5</v>
      </c>
      <c s="6" t="s">
        <v>3255</v>
      </c>
      <c s="36" t="s">
        <v>65</v>
      </c>
      <c s="37">
        <v>3</v>
      </c>
      <c s="36">
        <v>0</v>
      </c>
      <c s="36">
        <f>ROUND(G299*H299,6)</f>
      </c>
      <c r="L299" s="38">
        <v>0</v>
      </c>
      <c s="32">
        <f>ROUND(ROUND(L299,2)*ROUND(G299,3),2)</f>
      </c>
      <c s="36" t="s">
        <v>69</v>
      </c>
      <c>
        <f>(M299*21)/100</f>
      </c>
      <c t="s">
        <v>28</v>
      </c>
    </row>
    <row r="300" spans="1:5" ht="12.75">
      <c r="A300" s="35" t="s">
        <v>56</v>
      </c>
      <c r="E300" s="39" t="s">
        <v>3255</v>
      </c>
    </row>
    <row r="301" spans="1:5" ht="12.75">
      <c r="A301" s="35" t="s">
        <v>58</v>
      </c>
      <c r="E301" s="40" t="s">
        <v>5</v>
      </c>
    </row>
    <row r="302" spans="1:5" ht="153">
      <c r="A302" t="s">
        <v>59</v>
      </c>
      <c r="E302" s="39" t="s">
        <v>3256</v>
      </c>
    </row>
    <row r="303" spans="1:16" ht="25.5">
      <c r="A303" t="s">
        <v>50</v>
      </c>
      <c s="34" t="s">
        <v>267</v>
      </c>
      <c s="34" t="s">
        <v>3236</v>
      </c>
      <c s="35" t="s">
        <v>28</v>
      </c>
      <c s="6" t="s">
        <v>3147</v>
      </c>
      <c s="36" t="s">
        <v>65</v>
      </c>
      <c s="37">
        <v>3</v>
      </c>
      <c s="36">
        <v>0</v>
      </c>
      <c s="36">
        <f>ROUND(G303*H303,6)</f>
      </c>
      <c r="L303" s="38">
        <v>0</v>
      </c>
      <c s="32">
        <f>ROUND(ROUND(L303,2)*ROUND(G303,3),2)</f>
      </c>
      <c s="36" t="s">
        <v>55</v>
      </c>
      <c>
        <f>(M303*21)/100</f>
      </c>
      <c t="s">
        <v>28</v>
      </c>
    </row>
    <row r="304" spans="1:5" ht="25.5">
      <c r="A304" s="35" t="s">
        <v>56</v>
      </c>
      <c r="E304" s="39" t="s">
        <v>3147</v>
      </c>
    </row>
    <row r="305" spans="1:5" ht="12.75">
      <c r="A305" s="35" t="s">
        <v>58</v>
      </c>
      <c r="E305" s="40" t="s">
        <v>5</v>
      </c>
    </row>
    <row r="306" spans="1:5" ht="204">
      <c r="A306" t="s">
        <v>59</v>
      </c>
      <c r="E306" s="39" t="s">
        <v>3237</v>
      </c>
    </row>
    <row r="307" spans="1:16" ht="12.75">
      <c r="A307" t="s">
        <v>50</v>
      </c>
      <c s="34" t="s">
        <v>271</v>
      </c>
      <c s="34" t="s">
        <v>3257</v>
      </c>
      <c s="35" t="s">
        <v>5</v>
      </c>
      <c s="6" t="s">
        <v>3258</v>
      </c>
      <c s="36" t="s">
        <v>65</v>
      </c>
      <c s="37">
        <v>2</v>
      </c>
      <c s="36">
        <v>0</v>
      </c>
      <c s="36">
        <f>ROUND(G307*H307,6)</f>
      </c>
      <c r="L307" s="38">
        <v>0</v>
      </c>
      <c s="32">
        <f>ROUND(ROUND(L307,2)*ROUND(G307,3),2)</f>
      </c>
      <c s="36" t="s">
        <v>55</v>
      </c>
      <c>
        <f>(M307*21)/100</f>
      </c>
      <c t="s">
        <v>28</v>
      </c>
    </row>
    <row r="308" spans="1:5" ht="12.75">
      <c r="A308" s="35" t="s">
        <v>56</v>
      </c>
      <c r="E308" s="39" t="s">
        <v>3258</v>
      </c>
    </row>
    <row r="309" spans="1:5" ht="12.75">
      <c r="A309" s="35" t="s">
        <v>58</v>
      </c>
      <c r="E309" s="40" t="s">
        <v>5</v>
      </c>
    </row>
    <row r="310" spans="1:5" ht="102">
      <c r="A310" t="s">
        <v>59</v>
      </c>
      <c r="E310" s="39" t="s">
        <v>3259</v>
      </c>
    </row>
    <row r="311" spans="1:16" ht="12.75">
      <c r="A311" t="s">
        <v>50</v>
      </c>
      <c s="34" t="s">
        <v>275</v>
      </c>
      <c s="34" t="s">
        <v>3260</v>
      </c>
      <c s="35" t="s">
        <v>5</v>
      </c>
      <c s="6" t="s">
        <v>3261</v>
      </c>
      <c s="36" t="s">
        <v>65</v>
      </c>
      <c s="37">
        <v>3</v>
      </c>
      <c s="36">
        <v>0</v>
      </c>
      <c s="36">
        <f>ROUND(G311*H311,6)</f>
      </c>
      <c r="L311" s="38">
        <v>0</v>
      </c>
      <c s="32">
        <f>ROUND(ROUND(L311,2)*ROUND(G311,3),2)</f>
      </c>
      <c s="36" t="s">
        <v>55</v>
      </c>
      <c>
        <f>(M311*21)/100</f>
      </c>
      <c t="s">
        <v>28</v>
      </c>
    </row>
    <row r="312" spans="1:5" ht="12.75">
      <c r="A312" s="35" t="s">
        <v>56</v>
      </c>
      <c r="E312" s="39" t="s">
        <v>3261</v>
      </c>
    </row>
    <row r="313" spans="1:5" ht="12.75">
      <c r="A313" s="35" t="s">
        <v>58</v>
      </c>
      <c r="E313" s="40" t="s">
        <v>5</v>
      </c>
    </row>
    <row r="314" spans="1:5" ht="102">
      <c r="A314" t="s">
        <v>59</v>
      </c>
      <c r="E314" s="39" t="s">
        <v>3262</v>
      </c>
    </row>
    <row r="315" spans="1:16" ht="12.75">
      <c r="A315" t="s">
        <v>50</v>
      </c>
      <c s="34" t="s">
        <v>279</v>
      </c>
      <c s="34" t="s">
        <v>3263</v>
      </c>
      <c s="35" t="s">
        <v>5</v>
      </c>
      <c s="6" t="s">
        <v>3264</v>
      </c>
      <c s="36" t="s">
        <v>65</v>
      </c>
      <c s="37">
        <v>7</v>
      </c>
      <c s="36">
        <v>0</v>
      </c>
      <c s="36">
        <f>ROUND(G315*H315,6)</f>
      </c>
      <c r="L315" s="38">
        <v>0</v>
      </c>
      <c s="32">
        <f>ROUND(ROUND(L315,2)*ROUND(G315,3),2)</f>
      </c>
      <c s="36" t="s">
        <v>55</v>
      </c>
      <c>
        <f>(M315*21)/100</f>
      </c>
      <c t="s">
        <v>28</v>
      </c>
    </row>
    <row r="316" spans="1:5" ht="12.75">
      <c r="A316" s="35" t="s">
        <v>56</v>
      </c>
      <c r="E316" s="39" t="s">
        <v>3264</v>
      </c>
    </row>
    <row r="317" spans="1:5" ht="12.75">
      <c r="A317" s="35" t="s">
        <v>58</v>
      </c>
      <c r="E317" s="40" t="s">
        <v>5</v>
      </c>
    </row>
    <row r="318" spans="1:5" ht="153">
      <c r="A318" t="s">
        <v>59</v>
      </c>
      <c r="E318" s="39" t="s">
        <v>3265</v>
      </c>
    </row>
    <row r="319" spans="1:16" ht="12.75">
      <c r="A319" t="s">
        <v>50</v>
      </c>
      <c s="34" t="s">
        <v>283</v>
      </c>
      <c s="34" t="s">
        <v>2524</v>
      </c>
      <c s="35" t="s">
        <v>5</v>
      </c>
      <c s="6" t="s">
        <v>3266</v>
      </c>
      <c s="36" t="s">
        <v>65</v>
      </c>
      <c s="37">
        <v>4</v>
      </c>
      <c s="36">
        <v>0</v>
      </c>
      <c s="36">
        <f>ROUND(G319*H319,6)</f>
      </c>
      <c r="L319" s="38">
        <v>0</v>
      </c>
      <c s="32">
        <f>ROUND(ROUND(L319,2)*ROUND(G319,3),2)</f>
      </c>
      <c s="36" t="s">
        <v>69</v>
      </c>
      <c>
        <f>(M319*21)/100</f>
      </c>
      <c t="s">
        <v>28</v>
      </c>
    </row>
    <row r="320" spans="1:5" ht="12.75">
      <c r="A320" s="35" t="s">
        <v>56</v>
      </c>
      <c r="E320" s="39" t="s">
        <v>3266</v>
      </c>
    </row>
    <row r="321" spans="1:5" ht="12.75">
      <c r="A321" s="35" t="s">
        <v>58</v>
      </c>
      <c r="E321" s="40" t="s">
        <v>5</v>
      </c>
    </row>
    <row r="322" spans="1:5" ht="204">
      <c r="A322" t="s">
        <v>59</v>
      </c>
      <c r="E322" s="39" t="s">
        <v>3267</v>
      </c>
    </row>
    <row r="323" spans="1:16" ht="12.75">
      <c r="A323" t="s">
        <v>50</v>
      </c>
      <c s="34" t="s">
        <v>287</v>
      </c>
      <c s="34" t="s">
        <v>2530</v>
      </c>
      <c s="35" t="s">
        <v>5</v>
      </c>
      <c s="6" t="s">
        <v>3268</v>
      </c>
      <c s="36" t="s">
        <v>65</v>
      </c>
      <c s="37">
        <v>11</v>
      </c>
      <c s="36">
        <v>0</v>
      </c>
      <c s="36">
        <f>ROUND(G323*H323,6)</f>
      </c>
      <c r="L323" s="38">
        <v>0</v>
      </c>
      <c s="32">
        <f>ROUND(ROUND(L323,2)*ROUND(G323,3),2)</f>
      </c>
      <c s="36" t="s">
        <v>69</v>
      </c>
      <c>
        <f>(M323*21)/100</f>
      </c>
      <c t="s">
        <v>28</v>
      </c>
    </row>
    <row r="324" spans="1:5" ht="12.75">
      <c r="A324" s="35" t="s">
        <v>56</v>
      </c>
      <c r="E324" s="39" t="s">
        <v>3268</v>
      </c>
    </row>
    <row r="325" spans="1:5" ht="12.75">
      <c r="A325" s="35" t="s">
        <v>58</v>
      </c>
      <c r="E325" s="40" t="s">
        <v>5</v>
      </c>
    </row>
    <row r="326" spans="1:5" ht="204">
      <c r="A326" t="s">
        <v>59</v>
      </c>
      <c r="E326" s="39" t="s">
        <v>3269</v>
      </c>
    </row>
    <row r="327" spans="1:16" ht="25.5">
      <c r="A327" t="s">
        <v>50</v>
      </c>
      <c s="34" t="s">
        <v>291</v>
      </c>
      <c s="34" t="s">
        <v>3270</v>
      </c>
      <c s="35" t="s">
        <v>5</v>
      </c>
      <c s="6" t="s">
        <v>3271</v>
      </c>
      <c s="36" t="s">
        <v>65</v>
      </c>
      <c s="37">
        <v>15</v>
      </c>
      <c s="36">
        <v>0</v>
      </c>
      <c s="36">
        <f>ROUND(G327*H327,6)</f>
      </c>
      <c r="L327" s="38">
        <v>0</v>
      </c>
      <c s="32">
        <f>ROUND(ROUND(L327,2)*ROUND(G327,3),2)</f>
      </c>
      <c s="36" t="s">
        <v>55</v>
      </c>
      <c>
        <f>(M327*21)/100</f>
      </c>
      <c t="s">
        <v>28</v>
      </c>
    </row>
    <row r="328" spans="1:5" ht="25.5">
      <c r="A328" s="35" t="s">
        <v>56</v>
      </c>
      <c r="E328" s="39" t="s">
        <v>3271</v>
      </c>
    </row>
    <row r="329" spans="1:5" ht="12.75">
      <c r="A329" s="35" t="s">
        <v>58</v>
      </c>
      <c r="E329" s="40" t="s">
        <v>5</v>
      </c>
    </row>
    <row r="330" spans="1:5" ht="204">
      <c r="A330" t="s">
        <v>59</v>
      </c>
      <c r="E330" s="39" t="s">
        <v>3272</v>
      </c>
    </row>
    <row r="331" spans="1:16" ht="12.75">
      <c r="A331" t="s">
        <v>50</v>
      </c>
      <c s="34" t="s">
        <v>295</v>
      </c>
      <c s="34" t="s">
        <v>3273</v>
      </c>
      <c s="35" t="s">
        <v>5</v>
      </c>
      <c s="6" t="s">
        <v>3274</v>
      </c>
      <c s="36" t="s">
        <v>65</v>
      </c>
      <c s="37">
        <v>22</v>
      </c>
      <c s="36">
        <v>0</v>
      </c>
      <c s="36">
        <f>ROUND(G331*H331,6)</f>
      </c>
      <c r="L331" s="38">
        <v>0</v>
      </c>
      <c s="32">
        <f>ROUND(ROUND(L331,2)*ROUND(G331,3),2)</f>
      </c>
      <c s="36" t="s">
        <v>69</v>
      </c>
      <c>
        <f>(M331*21)/100</f>
      </c>
      <c t="s">
        <v>28</v>
      </c>
    </row>
    <row r="332" spans="1:5" ht="12.75">
      <c r="A332" s="35" t="s">
        <v>56</v>
      </c>
      <c r="E332" s="39" t="s">
        <v>3274</v>
      </c>
    </row>
    <row r="333" spans="1:5" ht="12.75">
      <c r="A333" s="35" t="s">
        <v>58</v>
      </c>
      <c r="E333" s="40" t="s">
        <v>5</v>
      </c>
    </row>
    <row r="334" spans="1:5" ht="242.25">
      <c r="A334" t="s">
        <v>59</v>
      </c>
      <c r="E334" s="39" t="s">
        <v>3275</v>
      </c>
    </row>
    <row r="335" spans="1:16" ht="12.75">
      <c r="A335" t="s">
        <v>50</v>
      </c>
      <c s="34" t="s">
        <v>299</v>
      </c>
      <c s="34" t="s">
        <v>3117</v>
      </c>
      <c s="35" t="s">
        <v>5</v>
      </c>
      <c s="6" t="s">
        <v>3118</v>
      </c>
      <c s="36" t="s">
        <v>65</v>
      </c>
      <c s="37">
        <v>22</v>
      </c>
      <c s="36">
        <v>0</v>
      </c>
      <c s="36">
        <f>ROUND(G335*H335,6)</f>
      </c>
      <c r="L335" s="38">
        <v>0</v>
      </c>
      <c s="32">
        <f>ROUND(ROUND(L335,2)*ROUND(G335,3),2)</f>
      </c>
      <c s="36" t="s">
        <v>55</v>
      </c>
      <c>
        <f>(M335*21)/100</f>
      </c>
      <c t="s">
        <v>28</v>
      </c>
    </row>
    <row r="336" spans="1:5" ht="12.75">
      <c r="A336" s="35" t="s">
        <v>56</v>
      </c>
      <c r="E336" s="39" t="s">
        <v>3118</v>
      </c>
    </row>
    <row r="337" spans="1:5" ht="12.75">
      <c r="A337" s="35" t="s">
        <v>58</v>
      </c>
      <c r="E337" s="40" t="s">
        <v>5</v>
      </c>
    </row>
    <row r="338" spans="1:5" ht="153">
      <c r="A338" t="s">
        <v>59</v>
      </c>
      <c r="E338" s="39" t="s">
        <v>3119</v>
      </c>
    </row>
    <row r="339" spans="1:16" ht="12.75">
      <c r="A339" t="s">
        <v>50</v>
      </c>
      <c s="34" t="s">
        <v>303</v>
      </c>
      <c s="34" t="s">
        <v>3276</v>
      </c>
      <c s="35" t="s">
        <v>5</v>
      </c>
      <c s="6" t="s">
        <v>3277</v>
      </c>
      <c s="36" t="s">
        <v>209</v>
      </c>
      <c s="37">
        <v>496</v>
      </c>
      <c s="36">
        <v>0</v>
      </c>
      <c s="36">
        <f>ROUND(G339*H339,6)</f>
      </c>
      <c r="L339" s="38">
        <v>0</v>
      </c>
      <c s="32">
        <f>ROUND(ROUND(L339,2)*ROUND(G339,3),2)</f>
      </c>
      <c s="36" t="s">
        <v>69</v>
      </c>
      <c>
        <f>(M339*21)/100</f>
      </c>
      <c t="s">
        <v>28</v>
      </c>
    </row>
    <row r="340" spans="1:5" ht="12.75">
      <c r="A340" s="35" t="s">
        <v>56</v>
      </c>
      <c r="E340" s="39" t="s">
        <v>3277</v>
      </c>
    </row>
    <row r="341" spans="1:5" ht="12.75">
      <c r="A341" s="35" t="s">
        <v>58</v>
      </c>
      <c r="E341" s="40" t="s">
        <v>5</v>
      </c>
    </row>
    <row r="342" spans="1:5" ht="293.25">
      <c r="A342" t="s">
        <v>59</v>
      </c>
      <c r="E342" s="39" t="s">
        <v>3278</v>
      </c>
    </row>
    <row r="343" spans="1:16" ht="25.5">
      <c r="A343" t="s">
        <v>50</v>
      </c>
      <c s="34" t="s">
        <v>307</v>
      </c>
      <c s="34" t="s">
        <v>3190</v>
      </c>
      <c s="35" t="s">
        <v>5</v>
      </c>
      <c s="6" t="s">
        <v>3191</v>
      </c>
      <c s="36" t="s">
        <v>209</v>
      </c>
      <c s="37">
        <v>496</v>
      </c>
      <c s="36">
        <v>0</v>
      </c>
      <c s="36">
        <f>ROUND(G343*H343,6)</f>
      </c>
      <c r="L343" s="38">
        <v>0</v>
      </c>
      <c s="32">
        <f>ROUND(ROUND(L343,2)*ROUND(G343,3),2)</f>
      </c>
      <c s="36" t="s">
        <v>55</v>
      </c>
      <c>
        <f>(M343*21)/100</f>
      </c>
      <c t="s">
        <v>28</v>
      </c>
    </row>
    <row r="344" spans="1:5" ht="25.5">
      <c r="A344" s="35" t="s">
        <v>56</v>
      </c>
      <c r="E344" s="39" t="s">
        <v>3191</v>
      </c>
    </row>
    <row r="345" spans="1:5" ht="12.75">
      <c r="A345" s="35" t="s">
        <v>58</v>
      </c>
      <c r="E345" s="40" t="s">
        <v>5</v>
      </c>
    </row>
    <row r="346" spans="1:5" ht="204">
      <c r="A346" t="s">
        <v>59</v>
      </c>
      <c r="E346" s="39" t="s">
        <v>3192</v>
      </c>
    </row>
    <row r="347" spans="1:16" ht="12.75">
      <c r="A347" t="s">
        <v>50</v>
      </c>
      <c s="34" t="s">
        <v>311</v>
      </c>
      <c s="34" t="s">
        <v>3223</v>
      </c>
      <c s="35" t="s">
        <v>5</v>
      </c>
      <c s="6" t="s">
        <v>3224</v>
      </c>
      <c s="36" t="s">
        <v>65</v>
      </c>
      <c s="37">
        <v>29</v>
      </c>
      <c s="36">
        <v>0</v>
      </c>
      <c s="36">
        <f>ROUND(G347*H347,6)</f>
      </c>
      <c r="L347" s="38">
        <v>0</v>
      </c>
      <c s="32">
        <f>ROUND(ROUND(L347,2)*ROUND(G347,3),2)</f>
      </c>
      <c s="36" t="s">
        <v>55</v>
      </c>
      <c>
        <f>(M347*21)/100</f>
      </c>
      <c t="s">
        <v>28</v>
      </c>
    </row>
    <row r="348" spans="1:5" ht="12.75">
      <c r="A348" s="35" t="s">
        <v>56</v>
      </c>
      <c r="E348" s="39" t="s">
        <v>3224</v>
      </c>
    </row>
    <row r="349" spans="1:5" ht="12.75">
      <c r="A349" s="35" t="s">
        <v>58</v>
      </c>
      <c r="E349" s="40" t="s">
        <v>5</v>
      </c>
    </row>
    <row r="350" spans="1:5" ht="204">
      <c r="A350" t="s">
        <v>59</v>
      </c>
      <c r="E350" s="39" t="s">
        <v>3225</v>
      </c>
    </row>
    <row r="351" spans="1:13" ht="12.75">
      <c r="A351" t="s">
        <v>47</v>
      </c>
      <c r="C351" s="31" t="s">
        <v>347</v>
      </c>
      <c r="E351" s="33" t="s">
        <v>3279</v>
      </c>
      <c r="J351" s="32">
        <f>0</f>
      </c>
      <c s="32">
        <f>0</f>
      </c>
      <c s="32">
        <f>0+L352+L356+L360+L364+L368+L372+L376</f>
      </c>
      <c s="32">
        <f>0+M352+M356+M360+M364+M368+M372+M376</f>
      </c>
    </row>
    <row r="352" spans="1:16" ht="12.75">
      <c r="A352" t="s">
        <v>50</v>
      </c>
      <c s="34" t="s">
        <v>315</v>
      </c>
      <c s="34" t="s">
        <v>3280</v>
      </c>
      <c s="35" t="s">
        <v>5</v>
      </c>
      <c s="6" t="s">
        <v>3281</v>
      </c>
      <c s="36" t="s">
        <v>65</v>
      </c>
      <c s="37">
        <v>9</v>
      </c>
      <c s="36">
        <v>0</v>
      </c>
      <c s="36">
        <f>ROUND(G352*H352,6)</f>
      </c>
      <c r="L352" s="38">
        <v>0</v>
      </c>
      <c s="32">
        <f>ROUND(ROUND(L352,2)*ROUND(G352,3),2)</f>
      </c>
      <c s="36" t="s">
        <v>55</v>
      </c>
      <c>
        <f>(M352*21)/100</f>
      </c>
      <c t="s">
        <v>28</v>
      </c>
    </row>
    <row r="353" spans="1:5" ht="12.75">
      <c r="A353" s="35" t="s">
        <v>56</v>
      </c>
      <c r="E353" s="39" t="s">
        <v>3281</v>
      </c>
    </row>
    <row r="354" spans="1:5" ht="12.75">
      <c r="A354" s="35" t="s">
        <v>58</v>
      </c>
      <c r="E354" s="40" t="s">
        <v>5</v>
      </c>
    </row>
    <row r="355" spans="1:5" ht="102">
      <c r="A355" t="s">
        <v>59</v>
      </c>
      <c r="E355" s="39" t="s">
        <v>3282</v>
      </c>
    </row>
    <row r="356" spans="1:16" ht="12.75">
      <c r="A356" t="s">
        <v>50</v>
      </c>
      <c s="34" t="s">
        <v>319</v>
      </c>
      <c s="34" t="s">
        <v>3283</v>
      </c>
      <c s="35" t="s">
        <v>5</v>
      </c>
      <c s="6" t="s">
        <v>3284</v>
      </c>
      <c s="36" t="s">
        <v>65</v>
      </c>
      <c s="37">
        <v>9</v>
      </c>
      <c s="36">
        <v>0</v>
      </c>
      <c s="36">
        <f>ROUND(G356*H356,6)</f>
      </c>
      <c r="L356" s="38">
        <v>0</v>
      </c>
      <c s="32">
        <f>ROUND(ROUND(L356,2)*ROUND(G356,3),2)</f>
      </c>
      <c s="36" t="s">
        <v>55</v>
      </c>
      <c>
        <f>(M356*21)/100</f>
      </c>
      <c t="s">
        <v>28</v>
      </c>
    </row>
    <row r="357" spans="1:5" ht="12.75">
      <c r="A357" s="35" t="s">
        <v>56</v>
      </c>
      <c r="E357" s="39" t="s">
        <v>3284</v>
      </c>
    </row>
    <row r="358" spans="1:5" ht="12.75">
      <c r="A358" s="35" t="s">
        <v>58</v>
      </c>
      <c r="E358" s="40" t="s">
        <v>5</v>
      </c>
    </row>
    <row r="359" spans="1:5" ht="191.25">
      <c r="A359" t="s">
        <v>59</v>
      </c>
      <c r="E359" s="39" t="s">
        <v>3285</v>
      </c>
    </row>
    <row r="360" spans="1:16" ht="12.75">
      <c r="A360" t="s">
        <v>50</v>
      </c>
      <c s="34" t="s">
        <v>323</v>
      </c>
      <c s="34" t="s">
        <v>2533</v>
      </c>
      <c s="35" t="s">
        <v>5</v>
      </c>
      <c s="6" t="s">
        <v>3286</v>
      </c>
      <c s="36" t="s">
        <v>65</v>
      </c>
      <c s="37">
        <v>9</v>
      </c>
      <c s="36">
        <v>0</v>
      </c>
      <c s="36">
        <f>ROUND(G360*H360,6)</f>
      </c>
      <c r="L360" s="38">
        <v>0</v>
      </c>
      <c s="32">
        <f>ROUND(ROUND(L360,2)*ROUND(G360,3),2)</f>
      </c>
      <c s="36" t="s">
        <v>69</v>
      </c>
      <c>
        <f>(M360*21)/100</f>
      </c>
      <c t="s">
        <v>28</v>
      </c>
    </row>
    <row r="361" spans="1:5" ht="12.75">
      <c r="A361" s="35" t="s">
        <v>56</v>
      </c>
      <c r="E361" s="39" t="s">
        <v>3286</v>
      </c>
    </row>
    <row r="362" spans="1:5" ht="12.75">
      <c r="A362" s="35" t="s">
        <v>58</v>
      </c>
      <c r="E362" s="40" t="s">
        <v>5</v>
      </c>
    </row>
    <row r="363" spans="1:5" ht="153">
      <c r="A363" t="s">
        <v>59</v>
      </c>
      <c r="E363" s="39" t="s">
        <v>3287</v>
      </c>
    </row>
    <row r="364" spans="1:16" ht="25.5">
      <c r="A364" t="s">
        <v>50</v>
      </c>
      <c s="34" t="s">
        <v>327</v>
      </c>
      <c s="34" t="s">
        <v>3146</v>
      </c>
      <c s="35" t="s">
        <v>5</v>
      </c>
      <c s="6" t="s">
        <v>3147</v>
      </c>
      <c s="36" t="s">
        <v>65</v>
      </c>
      <c s="37">
        <v>9</v>
      </c>
      <c s="36">
        <v>0</v>
      </c>
      <c s="36">
        <f>ROUND(G364*H364,6)</f>
      </c>
      <c r="L364" s="38">
        <v>0</v>
      </c>
      <c s="32">
        <f>ROUND(ROUND(L364,2)*ROUND(G364,3),2)</f>
      </c>
      <c s="36" t="s">
        <v>55</v>
      </c>
      <c>
        <f>(M364*21)/100</f>
      </c>
      <c t="s">
        <v>28</v>
      </c>
    </row>
    <row r="365" spans="1:5" ht="25.5">
      <c r="A365" s="35" t="s">
        <v>56</v>
      </c>
      <c r="E365" s="39" t="s">
        <v>3147</v>
      </c>
    </row>
    <row r="366" spans="1:5" ht="12.75">
      <c r="A366" s="35" t="s">
        <v>58</v>
      </c>
      <c r="E366" s="40" t="s">
        <v>5</v>
      </c>
    </row>
    <row r="367" spans="1:5" ht="204">
      <c r="A367" t="s">
        <v>59</v>
      </c>
      <c r="E367" s="39" t="s">
        <v>3148</v>
      </c>
    </row>
    <row r="368" spans="1:16" ht="12.75">
      <c r="A368" t="s">
        <v>50</v>
      </c>
      <c s="34" t="s">
        <v>331</v>
      </c>
      <c s="34" t="s">
        <v>3288</v>
      </c>
      <c s="35" t="s">
        <v>5</v>
      </c>
      <c s="6" t="s">
        <v>3277</v>
      </c>
      <c s="36" t="s">
        <v>209</v>
      </c>
      <c s="37">
        <v>142</v>
      </c>
      <c s="36">
        <v>0</v>
      </c>
      <c s="36">
        <f>ROUND(G368*H368,6)</f>
      </c>
      <c r="L368" s="38">
        <v>0</v>
      </c>
      <c s="32">
        <f>ROUND(ROUND(L368,2)*ROUND(G368,3),2)</f>
      </c>
      <c s="36" t="s">
        <v>69</v>
      </c>
      <c>
        <f>(M368*21)/100</f>
      </c>
      <c t="s">
        <v>28</v>
      </c>
    </row>
    <row r="369" spans="1:5" ht="12.75">
      <c r="A369" s="35" t="s">
        <v>56</v>
      </c>
      <c r="E369" s="39" t="s">
        <v>3277</v>
      </c>
    </row>
    <row r="370" spans="1:5" ht="12.75">
      <c r="A370" s="35" t="s">
        <v>58</v>
      </c>
      <c r="E370" s="40" t="s">
        <v>5</v>
      </c>
    </row>
    <row r="371" spans="1:5" ht="293.25">
      <c r="A371" t="s">
        <v>59</v>
      </c>
      <c r="E371" s="39" t="s">
        <v>3289</v>
      </c>
    </row>
    <row r="372" spans="1:16" ht="25.5">
      <c r="A372" t="s">
        <v>50</v>
      </c>
      <c s="34" t="s">
        <v>335</v>
      </c>
      <c s="34" t="s">
        <v>3190</v>
      </c>
      <c s="35" t="s">
        <v>5</v>
      </c>
      <c s="6" t="s">
        <v>3191</v>
      </c>
      <c s="36" t="s">
        <v>209</v>
      </c>
      <c s="37">
        <v>142</v>
      </c>
      <c s="36">
        <v>0</v>
      </c>
      <c s="36">
        <f>ROUND(G372*H372,6)</f>
      </c>
      <c r="L372" s="38">
        <v>0</v>
      </c>
      <c s="32">
        <f>ROUND(ROUND(L372,2)*ROUND(G372,3),2)</f>
      </c>
      <c s="36" t="s">
        <v>55</v>
      </c>
      <c>
        <f>(M372*21)/100</f>
      </c>
      <c t="s">
        <v>28</v>
      </c>
    </row>
    <row r="373" spans="1:5" ht="25.5">
      <c r="A373" s="35" t="s">
        <v>56</v>
      </c>
      <c r="E373" s="39" t="s">
        <v>3191</v>
      </c>
    </row>
    <row r="374" spans="1:5" ht="12.75">
      <c r="A374" s="35" t="s">
        <v>58</v>
      </c>
      <c r="E374" s="40" t="s">
        <v>5</v>
      </c>
    </row>
    <row r="375" spans="1:5" ht="204">
      <c r="A375" t="s">
        <v>59</v>
      </c>
      <c r="E375" s="39" t="s">
        <v>3192</v>
      </c>
    </row>
    <row r="376" spans="1:16" ht="12.75">
      <c r="A376" t="s">
        <v>50</v>
      </c>
      <c s="34" t="s">
        <v>339</v>
      </c>
      <c s="34" t="s">
        <v>3223</v>
      </c>
      <c s="35" t="s">
        <v>5</v>
      </c>
      <c s="6" t="s">
        <v>3224</v>
      </c>
      <c s="36" t="s">
        <v>65</v>
      </c>
      <c s="37">
        <v>28</v>
      </c>
      <c s="36">
        <v>0</v>
      </c>
      <c s="36">
        <f>ROUND(G376*H376,6)</f>
      </c>
      <c r="L376" s="38">
        <v>0</v>
      </c>
      <c s="32">
        <f>ROUND(ROUND(L376,2)*ROUND(G376,3),2)</f>
      </c>
      <c s="36" t="s">
        <v>55</v>
      </c>
      <c>
        <f>(M376*21)/100</f>
      </c>
      <c t="s">
        <v>28</v>
      </c>
    </row>
    <row r="377" spans="1:5" ht="12.75">
      <c r="A377" s="35" t="s">
        <v>56</v>
      </c>
      <c r="E377" s="39" t="s">
        <v>3224</v>
      </c>
    </row>
    <row r="378" spans="1:5" ht="12.75">
      <c r="A378" s="35" t="s">
        <v>58</v>
      </c>
      <c r="E378" s="40" t="s">
        <v>5</v>
      </c>
    </row>
    <row r="379" spans="1:5" ht="204">
      <c r="A379" t="s">
        <v>59</v>
      </c>
      <c r="E379" s="39" t="s">
        <v>3225</v>
      </c>
    </row>
    <row r="380" spans="1:13" ht="12.75">
      <c r="A380" t="s">
        <v>47</v>
      </c>
      <c r="C380" s="31" t="s">
        <v>610</v>
      </c>
      <c r="E380" s="33" t="s">
        <v>3290</v>
      </c>
      <c r="J380" s="32">
        <f>0</f>
      </c>
      <c s="32">
        <f>0</f>
      </c>
      <c s="32">
        <f>0+L381+L385+L389+L393+L397+L401+L405+L409+L413+L417+L421+L425+L429+L433+L437+L441+L445+L449+L453+L457+L461+L465+L469+L473+L477+L481+L485+L489+L493+L497+L501+L505+L509</f>
      </c>
      <c s="32">
        <f>0+M381+M385+M389+M393+M397+M401+M405+M409+M413+M417+M421+M425+M429+M433+M437+M441+M445+M449+M453+M457+M461+M465+M469+M473+M477+M481+M485+M489+M493+M497+M501+M505+M509</f>
      </c>
    </row>
    <row r="381" spans="1:16" ht="12.75">
      <c r="A381" t="s">
        <v>50</v>
      </c>
      <c s="34" t="s">
        <v>343</v>
      </c>
      <c s="34" t="s">
        <v>2535</v>
      </c>
      <c s="35" t="s">
        <v>5</v>
      </c>
      <c s="6" t="s">
        <v>3245</v>
      </c>
      <c s="36" t="s">
        <v>65</v>
      </c>
      <c s="37">
        <v>14</v>
      </c>
      <c s="36">
        <v>0</v>
      </c>
      <c s="36">
        <f>ROUND(G381*H381,6)</f>
      </c>
      <c r="L381" s="38">
        <v>0</v>
      </c>
      <c s="32">
        <f>ROUND(ROUND(L381,2)*ROUND(G381,3),2)</f>
      </c>
      <c s="36" t="s">
        <v>69</v>
      </c>
      <c>
        <f>(M381*21)/100</f>
      </c>
      <c t="s">
        <v>28</v>
      </c>
    </row>
    <row r="382" spans="1:5" ht="12.75">
      <c r="A382" s="35" t="s">
        <v>56</v>
      </c>
      <c r="E382" s="39" t="s">
        <v>3245</v>
      </c>
    </row>
    <row r="383" spans="1:5" ht="12.75">
      <c r="A383" s="35" t="s">
        <v>58</v>
      </c>
      <c r="E383" s="40" t="s">
        <v>5</v>
      </c>
    </row>
    <row r="384" spans="1:5" ht="306">
      <c r="A384" t="s">
        <v>59</v>
      </c>
      <c r="E384" s="39" t="s">
        <v>3291</v>
      </c>
    </row>
    <row r="385" spans="1:16" ht="25.5">
      <c r="A385" t="s">
        <v>50</v>
      </c>
      <c s="34" t="s">
        <v>349</v>
      </c>
      <c s="34" t="s">
        <v>3230</v>
      </c>
      <c s="35" t="s">
        <v>5</v>
      </c>
      <c s="6" t="s">
        <v>3231</v>
      </c>
      <c s="36" t="s">
        <v>65</v>
      </c>
      <c s="37">
        <v>14</v>
      </c>
      <c s="36">
        <v>0</v>
      </c>
      <c s="36">
        <f>ROUND(G385*H385,6)</f>
      </c>
      <c r="L385" s="38">
        <v>0</v>
      </c>
      <c s="32">
        <f>ROUND(ROUND(L385,2)*ROUND(G385,3),2)</f>
      </c>
      <c s="36" t="s">
        <v>55</v>
      </c>
      <c>
        <f>(M385*21)/100</f>
      </c>
      <c t="s">
        <v>28</v>
      </c>
    </row>
    <row r="386" spans="1:5" ht="25.5">
      <c r="A386" s="35" t="s">
        <v>56</v>
      </c>
      <c r="E386" s="39" t="s">
        <v>3231</v>
      </c>
    </row>
    <row r="387" spans="1:5" ht="12.75">
      <c r="A387" s="35" t="s">
        <v>58</v>
      </c>
      <c r="E387" s="40" t="s">
        <v>5</v>
      </c>
    </row>
    <row r="388" spans="1:5" ht="204">
      <c r="A388" t="s">
        <v>59</v>
      </c>
      <c r="E388" s="39" t="s">
        <v>3232</v>
      </c>
    </row>
    <row r="389" spans="1:16" ht="12.75">
      <c r="A389" t="s">
        <v>50</v>
      </c>
      <c s="34" t="s">
        <v>353</v>
      </c>
      <c s="34" t="s">
        <v>2537</v>
      </c>
      <c s="35" t="s">
        <v>5</v>
      </c>
      <c s="6" t="s">
        <v>3248</v>
      </c>
      <c s="36" t="s">
        <v>65</v>
      </c>
      <c s="37">
        <v>28</v>
      </c>
      <c s="36">
        <v>0</v>
      </c>
      <c s="36">
        <f>ROUND(G389*H389,6)</f>
      </c>
      <c r="L389" s="38">
        <v>0</v>
      </c>
      <c s="32">
        <f>ROUND(ROUND(L389,2)*ROUND(G389,3),2)</f>
      </c>
      <c s="36" t="s">
        <v>69</v>
      </c>
      <c>
        <f>(M389*21)/100</f>
      </c>
      <c t="s">
        <v>28</v>
      </c>
    </row>
    <row r="390" spans="1:5" ht="12.75">
      <c r="A390" s="35" t="s">
        <v>56</v>
      </c>
      <c r="E390" s="39" t="s">
        <v>3248</v>
      </c>
    </row>
    <row r="391" spans="1:5" ht="12.75">
      <c r="A391" s="35" t="s">
        <v>58</v>
      </c>
      <c r="E391" s="40" t="s">
        <v>5</v>
      </c>
    </row>
    <row r="392" spans="1:5" ht="140.25">
      <c r="A392" t="s">
        <v>59</v>
      </c>
      <c r="E392" s="39" t="s">
        <v>3292</v>
      </c>
    </row>
    <row r="393" spans="1:16" ht="25.5">
      <c r="A393" t="s">
        <v>50</v>
      </c>
      <c s="34" t="s">
        <v>357</v>
      </c>
      <c s="34" t="s">
        <v>3236</v>
      </c>
      <c s="35" t="s">
        <v>5</v>
      </c>
      <c s="6" t="s">
        <v>3147</v>
      </c>
      <c s="36" t="s">
        <v>65</v>
      </c>
      <c s="37">
        <v>28</v>
      </c>
      <c s="36">
        <v>0</v>
      </c>
      <c s="36">
        <f>ROUND(G393*H393,6)</f>
      </c>
      <c r="L393" s="38">
        <v>0</v>
      </c>
      <c s="32">
        <f>ROUND(ROUND(L393,2)*ROUND(G393,3),2)</f>
      </c>
      <c s="36" t="s">
        <v>55</v>
      </c>
      <c>
        <f>(M393*21)/100</f>
      </c>
      <c t="s">
        <v>28</v>
      </c>
    </row>
    <row r="394" spans="1:5" ht="25.5">
      <c r="A394" s="35" t="s">
        <v>56</v>
      </c>
      <c r="E394" s="39" t="s">
        <v>3147</v>
      </c>
    </row>
    <row r="395" spans="1:5" ht="12.75">
      <c r="A395" s="35" t="s">
        <v>58</v>
      </c>
      <c r="E395" s="40" t="s">
        <v>5</v>
      </c>
    </row>
    <row r="396" spans="1:5" ht="204">
      <c r="A396" t="s">
        <v>59</v>
      </c>
      <c r="E396" s="39" t="s">
        <v>3250</v>
      </c>
    </row>
    <row r="397" spans="1:16" ht="12.75">
      <c r="A397" t="s">
        <v>50</v>
      </c>
      <c s="34" t="s">
        <v>361</v>
      </c>
      <c s="34" t="s">
        <v>3293</v>
      </c>
      <c s="35" t="s">
        <v>5</v>
      </c>
      <c s="6" t="s">
        <v>3252</v>
      </c>
      <c s="36" t="s">
        <v>65</v>
      </c>
      <c s="37">
        <v>14</v>
      </c>
      <c s="36">
        <v>0</v>
      </c>
      <c s="36">
        <f>ROUND(G397*H397,6)</f>
      </c>
      <c r="L397" s="38">
        <v>0</v>
      </c>
      <c s="32">
        <f>ROUND(ROUND(L397,2)*ROUND(G397,3),2)</f>
      </c>
      <c s="36" t="s">
        <v>69</v>
      </c>
      <c>
        <f>(M397*21)/100</f>
      </c>
      <c t="s">
        <v>28</v>
      </c>
    </row>
    <row r="398" spans="1:5" ht="12.75">
      <c r="A398" s="35" t="s">
        <v>56</v>
      </c>
      <c r="E398" s="39" t="s">
        <v>3252</v>
      </c>
    </row>
    <row r="399" spans="1:5" ht="12.75">
      <c r="A399" s="35" t="s">
        <v>58</v>
      </c>
      <c r="E399" s="40" t="s">
        <v>5</v>
      </c>
    </row>
    <row r="400" spans="1:5" ht="204">
      <c r="A400" t="s">
        <v>59</v>
      </c>
      <c r="E400" s="39" t="s">
        <v>3294</v>
      </c>
    </row>
    <row r="401" spans="1:16" ht="25.5">
      <c r="A401" t="s">
        <v>50</v>
      </c>
      <c s="34" t="s">
        <v>365</v>
      </c>
      <c s="34" t="s">
        <v>3146</v>
      </c>
      <c s="35" t="s">
        <v>28</v>
      </c>
      <c s="6" t="s">
        <v>3147</v>
      </c>
      <c s="36" t="s">
        <v>65</v>
      </c>
      <c s="37">
        <v>14</v>
      </c>
      <c s="36">
        <v>0</v>
      </c>
      <c s="36">
        <f>ROUND(G401*H401,6)</f>
      </c>
      <c r="L401" s="38">
        <v>0</v>
      </c>
      <c s="32">
        <f>ROUND(ROUND(L401,2)*ROUND(G401,3),2)</f>
      </c>
      <c s="36" t="s">
        <v>55</v>
      </c>
      <c>
        <f>(M401*21)/100</f>
      </c>
      <c t="s">
        <v>28</v>
      </c>
    </row>
    <row r="402" spans="1:5" ht="25.5">
      <c r="A402" s="35" t="s">
        <v>56</v>
      </c>
      <c r="E402" s="39" t="s">
        <v>3147</v>
      </c>
    </row>
    <row r="403" spans="1:5" ht="12.75">
      <c r="A403" s="35" t="s">
        <v>58</v>
      </c>
      <c r="E403" s="40" t="s">
        <v>5</v>
      </c>
    </row>
    <row r="404" spans="1:5" ht="204">
      <c r="A404" t="s">
        <v>59</v>
      </c>
      <c r="E404" s="39" t="s">
        <v>3148</v>
      </c>
    </row>
    <row r="405" spans="1:16" ht="12.75">
      <c r="A405" t="s">
        <v>50</v>
      </c>
      <c s="34" t="s">
        <v>369</v>
      </c>
      <c s="34" t="s">
        <v>2541</v>
      </c>
      <c s="35" t="s">
        <v>5</v>
      </c>
      <c s="6" t="s">
        <v>3255</v>
      </c>
      <c s="36" t="s">
        <v>65</v>
      </c>
      <c s="37">
        <v>14</v>
      </c>
      <c s="36">
        <v>0</v>
      </c>
      <c s="36">
        <f>ROUND(G405*H405,6)</f>
      </c>
      <c r="L405" s="38">
        <v>0</v>
      </c>
      <c s="32">
        <f>ROUND(ROUND(L405,2)*ROUND(G405,3),2)</f>
      </c>
      <c s="36" t="s">
        <v>69</v>
      </c>
      <c>
        <f>(M405*21)/100</f>
      </c>
      <c t="s">
        <v>28</v>
      </c>
    </row>
    <row r="406" spans="1:5" ht="12.75">
      <c r="A406" s="35" t="s">
        <v>56</v>
      </c>
      <c r="E406" s="39" t="s">
        <v>3255</v>
      </c>
    </row>
    <row r="407" spans="1:5" ht="12.75">
      <c r="A407" s="35" t="s">
        <v>58</v>
      </c>
      <c r="E407" s="40" t="s">
        <v>5</v>
      </c>
    </row>
    <row r="408" spans="1:5" ht="153">
      <c r="A408" t="s">
        <v>59</v>
      </c>
      <c r="E408" s="39" t="s">
        <v>3295</v>
      </c>
    </row>
    <row r="409" spans="1:16" ht="25.5">
      <c r="A409" t="s">
        <v>50</v>
      </c>
      <c s="34" t="s">
        <v>373</v>
      </c>
      <c s="34" t="s">
        <v>3146</v>
      </c>
      <c s="35" t="s">
        <v>62</v>
      </c>
      <c s="6" t="s">
        <v>3147</v>
      </c>
      <c s="36" t="s">
        <v>65</v>
      </c>
      <c s="37">
        <v>13</v>
      </c>
      <c s="36">
        <v>0</v>
      </c>
      <c s="36">
        <f>ROUND(G409*H409,6)</f>
      </c>
      <c r="L409" s="38">
        <v>0</v>
      </c>
      <c s="32">
        <f>ROUND(ROUND(L409,2)*ROUND(G409,3),2)</f>
      </c>
      <c s="36" t="s">
        <v>55</v>
      </c>
      <c>
        <f>(M409*21)/100</f>
      </c>
      <c t="s">
        <v>28</v>
      </c>
    </row>
    <row r="410" spans="1:5" ht="25.5">
      <c r="A410" s="35" t="s">
        <v>56</v>
      </c>
      <c r="E410" s="39" t="s">
        <v>3147</v>
      </c>
    </row>
    <row r="411" spans="1:5" ht="12.75">
      <c r="A411" s="35" t="s">
        <v>58</v>
      </c>
      <c r="E411" s="40" t="s">
        <v>5</v>
      </c>
    </row>
    <row r="412" spans="1:5" ht="204">
      <c r="A412" t="s">
        <v>59</v>
      </c>
      <c r="E412" s="39" t="s">
        <v>3148</v>
      </c>
    </row>
    <row r="413" spans="1:16" ht="12.75">
      <c r="A413" t="s">
        <v>50</v>
      </c>
      <c s="34" t="s">
        <v>377</v>
      </c>
      <c s="34" t="s">
        <v>2545</v>
      </c>
      <c s="35" t="s">
        <v>5</v>
      </c>
      <c s="6" t="s">
        <v>3296</v>
      </c>
      <c s="36" t="s">
        <v>65</v>
      </c>
      <c s="37">
        <v>3</v>
      </c>
      <c s="36">
        <v>0</v>
      </c>
      <c s="36">
        <f>ROUND(G413*H413,6)</f>
      </c>
      <c r="L413" s="38">
        <v>0</v>
      </c>
      <c s="32">
        <f>ROUND(ROUND(L413,2)*ROUND(G413,3),2)</f>
      </c>
      <c s="36" t="s">
        <v>69</v>
      </c>
      <c>
        <f>(M413*21)/100</f>
      </c>
      <c t="s">
        <v>28</v>
      </c>
    </row>
    <row r="414" spans="1:5" ht="12.75">
      <c r="A414" s="35" t="s">
        <v>56</v>
      </c>
      <c r="E414" s="39" t="s">
        <v>3296</v>
      </c>
    </row>
    <row r="415" spans="1:5" ht="12.75">
      <c r="A415" s="35" t="s">
        <v>58</v>
      </c>
      <c r="E415" s="40" t="s">
        <v>5</v>
      </c>
    </row>
    <row r="416" spans="1:5" ht="306">
      <c r="A416" t="s">
        <v>59</v>
      </c>
      <c r="E416" s="39" t="s">
        <v>3297</v>
      </c>
    </row>
    <row r="417" spans="1:16" ht="25.5">
      <c r="A417" t="s">
        <v>50</v>
      </c>
      <c s="34" t="s">
        <v>381</v>
      </c>
      <c s="34" t="s">
        <v>3230</v>
      </c>
      <c s="35" t="s">
        <v>62</v>
      </c>
      <c s="6" t="s">
        <v>3231</v>
      </c>
      <c s="36" t="s">
        <v>65</v>
      </c>
      <c s="37">
        <v>3</v>
      </c>
      <c s="36">
        <v>0</v>
      </c>
      <c s="36">
        <f>ROUND(G417*H417,6)</f>
      </c>
      <c r="L417" s="38">
        <v>0</v>
      </c>
      <c s="32">
        <f>ROUND(ROUND(L417,2)*ROUND(G417,3),2)</f>
      </c>
      <c s="36" t="s">
        <v>55</v>
      </c>
      <c>
        <f>(M417*21)/100</f>
      </c>
      <c t="s">
        <v>28</v>
      </c>
    </row>
    <row r="418" spans="1:5" ht="25.5">
      <c r="A418" s="35" t="s">
        <v>56</v>
      </c>
      <c r="E418" s="39" t="s">
        <v>3231</v>
      </c>
    </row>
    <row r="419" spans="1:5" ht="12.75">
      <c r="A419" s="35" t="s">
        <v>58</v>
      </c>
      <c r="E419" s="40" t="s">
        <v>5</v>
      </c>
    </row>
    <row r="420" spans="1:5" ht="204">
      <c r="A420" t="s">
        <v>59</v>
      </c>
      <c r="E420" s="39" t="s">
        <v>3232</v>
      </c>
    </row>
    <row r="421" spans="1:16" ht="12.75">
      <c r="A421" t="s">
        <v>50</v>
      </c>
      <c s="34" t="s">
        <v>385</v>
      </c>
      <c s="34" t="s">
        <v>2549</v>
      </c>
      <c s="35" t="s">
        <v>5</v>
      </c>
      <c s="6" t="s">
        <v>3298</v>
      </c>
      <c s="36" t="s">
        <v>65</v>
      </c>
      <c s="37">
        <v>6</v>
      </c>
      <c s="36">
        <v>0</v>
      </c>
      <c s="36">
        <f>ROUND(G421*H421,6)</f>
      </c>
      <c r="L421" s="38">
        <v>0</v>
      </c>
      <c s="32">
        <f>ROUND(ROUND(L421,2)*ROUND(G421,3),2)</f>
      </c>
      <c s="36" t="s">
        <v>69</v>
      </c>
      <c>
        <f>(M421*21)/100</f>
      </c>
      <c t="s">
        <v>28</v>
      </c>
    </row>
    <row r="422" spans="1:5" ht="12.75">
      <c r="A422" s="35" t="s">
        <v>56</v>
      </c>
      <c r="E422" s="39" t="s">
        <v>3298</v>
      </c>
    </row>
    <row r="423" spans="1:5" ht="12.75">
      <c r="A423" s="35" t="s">
        <v>58</v>
      </c>
      <c r="E423" s="40" t="s">
        <v>5</v>
      </c>
    </row>
    <row r="424" spans="1:5" ht="140.25">
      <c r="A424" t="s">
        <v>59</v>
      </c>
      <c r="E424" s="39" t="s">
        <v>3299</v>
      </c>
    </row>
    <row r="425" spans="1:16" ht="25.5">
      <c r="A425" t="s">
        <v>50</v>
      </c>
      <c s="34" t="s">
        <v>616</v>
      </c>
      <c s="34" t="s">
        <v>3236</v>
      </c>
      <c s="35" t="s">
        <v>62</v>
      </c>
      <c s="6" t="s">
        <v>3147</v>
      </c>
      <c s="36" t="s">
        <v>65</v>
      </c>
      <c s="37">
        <v>6</v>
      </c>
      <c s="36">
        <v>0</v>
      </c>
      <c s="36">
        <f>ROUND(G425*H425,6)</f>
      </c>
      <c r="L425" s="38">
        <v>0</v>
      </c>
      <c s="32">
        <f>ROUND(ROUND(L425,2)*ROUND(G425,3),2)</f>
      </c>
      <c s="36" t="s">
        <v>55</v>
      </c>
      <c>
        <f>(M425*21)/100</f>
      </c>
      <c t="s">
        <v>28</v>
      </c>
    </row>
    <row r="426" spans="1:5" ht="25.5">
      <c r="A426" s="35" t="s">
        <v>56</v>
      </c>
      <c r="E426" s="39" t="s">
        <v>3147</v>
      </c>
    </row>
    <row r="427" spans="1:5" ht="12.75">
      <c r="A427" s="35" t="s">
        <v>58</v>
      </c>
      <c r="E427" s="40" t="s">
        <v>5</v>
      </c>
    </row>
    <row r="428" spans="1:5" ht="204">
      <c r="A428" t="s">
        <v>59</v>
      </c>
      <c r="E428" s="39" t="s">
        <v>3237</v>
      </c>
    </row>
    <row r="429" spans="1:16" ht="12.75">
      <c r="A429" t="s">
        <v>50</v>
      </c>
      <c s="34" t="s">
        <v>617</v>
      </c>
      <c s="34" t="s">
        <v>3300</v>
      </c>
      <c s="35" t="s">
        <v>5</v>
      </c>
      <c s="6" t="s">
        <v>3301</v>
      </c>
      <c s="36" t="s">
        <v>65</v>
      </c>
      <c s="37">
        <v>3</v>
      </c>
      <c s="36">
        <v>0</v>
      </c>
      <c s="36">
        <f>ROUND(G429*H429,6)</f>
      </c>
      <c r="L429" s="38">
        <v>0</v>
      </c>
      <c s="32">
        <f>ROUND(ROUND(L429,2)*ROUND(G429,3),2)</f>
      </c>
      <c s="36" t="s">
        <v>55</v>
      </c>
      <c>
        <f>(M429*21)/100</f>
      </c>
      <c t="s">
        <v>28</v>
      </c>
    </row>
    <row r="430" spans="1:5" ht="12.75">
      <c r="A430" s="35" t="s">
        <v>56</v>
      </c>
      <c r="E430" s="39" t="s">
        <v>3301</v>
      </c>
    </row>
    <row r="431" spans="1:5" ht="12.75">
      <c r="A431" s="35" t="s">
        <v>58</v>
      </c>
      <c r="E431" s="40" t="s">
        <v>5</v>
      </c>
    </row>
    <row r="432" spans="1:5" ht="89.25">
      <c r="A432" t="s">
        <v>59</v>
      </c>
      <c r="E432" s="39" t="s">
        <v>3302</v>
      </c>
    </row>
    <row r="433" spans="1:16" ht="25.5">
      <c r="A433" t="s">
        <v>50</v>
      </c>
      <c s="34" t="s">
        <v>389</v>
      </c>
      <c s="34" t="s">
        <v>3146</v>
      </c>
      <c s="35" t="s">
        <v>26</v>
      </c>
      <c s="6" t="s">
        <v>3147</v>
      </c>
      <c s="36" t="s">
        <v>65</v>
      </c>
      <c s="37">
        <v>3</v>
      </c>
      <c s="36">
        <v>0</v>
      </c>
      <c s="36">
        <f>ROUND(G433*H433,6)</f>
      </c>
      <c r="L433" s="38">
        <v>0</v>
      </c>
      <c s="32">
        <f>ROUND(ROUND(L433,2)*ROUND(G433,3),2)</f>
      </c>
      <c s="36" t="s">
        <v>55</v>
      </c>
      <c>
        <f>(M433*21)/100</f>
      </c>
      <c t="s">
        <v>28</v>
      </c>
    </row>
    <row r="434" spans="1:5" ht="25.5">
      <c r="A434" s="35" t="s">
        <v>56</v>
      </c>
      <c r="E434" s="39" t="s">
        <v>3147</v>
      </c>
    </row>
    <row r="435" spans="1:5" ht="12.75">
      <c r="A435" s="35" t="s">
        <v>58</v>
      </c>
      <c r="E435" s="40" t="s">
        <v>5</v>
      </c>
    </row>
    <row r="436" spans="1:5" ht="204">
      <c r="A436" t="s">
        <v>59</v>
      </c>
      <c r="E436" s="39" t="s">
        <v>3148</v>
      </c>
    </row>
    <row r="437" spans="1:16" ht="12.75">
      <c r="A437" t="s">
        <v>50</v>
      </c>
      <c s="34" t="s">
        <v>393</v>
      </c>
      <c s="34" t="s">
        <v>2553</v>
      </c>
      <c s="35" t="s">
        <v>5</v>
      </c>
      <c s="6" t="s">
        <v>3303</v>
      </c>
      <c s="36" t="s">
        <v>65</v>
      </c>
      <c s="37">
        <v>3</v>
      </c>
      <c s="36">
        <v>0</v>
      </c>
      <c s="36">
        <f>ROUND(G437*H437,6)</f>
      </c>
      <c r="L437" s="38">
        <v>0</v>
      </c>
      <c s="32">
        <f>ROUND(ROUND(L437,2)*ROUND(G437,3),2)</f>
      </c>
      <c s="36" t="s">
        <v>69</v>
      </c>
      <c>
        <f>(M437*21)/100</f>
      </c>
      <c t="s">
        <v>28</v>
      </c>
    </row>
    <row r="438" spans="1:5" ht="12.75">
      <c r="A438" s="35" t="s">
        <v>56</v>
      </c>
      <c r="E438" s="39" t="s">
        <v>3303</v>
      </c>
    </row>
    <row r="439" spans="1:5" ht="12.75">
      <c r="A439" s="35" t="s">
        <v>58</v>
      </c>
      <c r="E439" s="40" t="s">
        <v>5</v>
      </c>
    </row>
    <row r="440" spans="1:5" ht="153">
      <c r="A440" t="s">
        <v>59</v>
      </c>
      <c r="E440" s="39" t="s">
        <v>3304</v>
      </c>
    </row>
    <row r="441" spans="1:16" ht="25.5">
      <c r="A441" t="s">
        <v>50</v>
      </c>
      <c s="34" t="s">
        <v>397</v>
      </c>
      <c s="34" t="s">
        <v>3146</v>
      </c>
      <c s="35" t="s">
        <v>5</v>
      </c>
      <c s="6" t="s">
        <v>3147</v>
      </c>
      <c s="36" t="s">
        <v>65</v>
      </c>
      <c s="37">
        <v>3</v>
      </c>
      <c s="36">
        <v>0</v>
      </c>
      <c s="36">
        <f>ROUND(G441*H441,6)</f>
      </c>
      <c r="L441" s="38">
        <v>0</v>
      </c>
      <c s="32">
        <f>ROUND(ROUND(L441,2)*ROUND(G441,3),2)</f>
      </c>
      <c s="36" t="s">
        <v>55</v>
      </c>
      <c>
        <f>(M441*21)/100</f>
      </c>
      <c t="s">
        <v>28</v>
      </c>
    </row>
    <row r="442" spans="1:5" ht="25.5">
      <c r="A442" s="35" t="s">
        <v>56</v>
      </c>
      <c r="E442" s="39" t="s">
        <v>3147</v>
      </c>
    </row>
    <row r="443" spans="1:5" ht="12.75">
      <c r="A443" s="35" t="s">
        <v>58</v>
      </c>
      <c r="E443" s="40" t="s">
        <v>5</v>
      </c>
    </row>
    <row r="444" spans="1:5" ht="204">
      <c r="A444" t="s">
        <v>59</v>
      </c>
      <c r="E444" s="39" t="s">
        <v>3148</v>
      </c>
    </row>
    <row r="445" spans="1:16" ht="12.75">
      <c r="A445" t="s">
        <v>50</v>
      </c>
      <c s="34" t="s">
        <v>401</v>
      </c>
      <c s="34" t="s">
        <v>2557</v>
      </c>
      <c s="35" t="s">
        <v>5</v>
      </c>
      <c s="6" t="s">
        <v>3305</v>
      </c>
      <c s="36" t="s">
        <v>251</v>
      </c>
      <c s="37">
        <v>11</v>
      </c>
      <c s="36">
        <v>0</v>
      </c>
      <c s="36">
        <f>ROUND(G445*H445,6)</f>
      </c>
      <c r="L445" s="38">
        <v>0</v>
      </c>
      <c s="32">
        <f>ROUND(ROUND(L445,2)*ROUND(G445,3),2)</f>
      </c>
      <c s="36" t="s">
        <v>69</v>
      </c>
      <c>
        <f>(M445*21)/100</f>
      </c>
      <c t="s">
        <v>28</v>
      </c>
    </row>
    <row r="446" spans="1:5" ht="12.75">
      <c r="A446" s="35" t="s">
        <v>56</v>
      </c>
      <c r="E446" s="39" t="s">
        <v>3305</v>
      </c>
    </row>
    <row r="447" spans="1:5" ht="12.75">
      <c r="A447" s="35" t="s">
        <v>58</v>
      </c>
      <c r="E447" s="40" t="s">
        <v>5</v>
      </c>
    </row>
    <row r="448" spans="1:5" ht="140.25">
      <c r="A448" t="s">
        <v>59</v>
      </c>
      <c r="E448" s="39" t="s">
        <v>3306</v>
      </c>
    </row>
    <row r="449" spans="1:16" ht="12.75">
      <c r="A449" t="s">
        <v>50</v>
      </c>
      <c s="34" t="s">
        <v>405</v>
      </c>
      <c s="34" t="s">
        <v>2565</v>
      </c>
      <c s="35" t="s">
        <v>5</v>
      </c>
      <c s="6" t="s">
        <v>3307</v>
      </c>
      <c s="36" t="s">
        <v>251</v>
      </c>
      <c s="37">
        <v>3</v>
      </c>
      <c s="36">
        <v>0</v>
      </c>
      <c s="36">
        <f>ROUND(G449*H449,6)</f>
      </c>
      <c r="L449" s="38">
        <v>0</v>
      </c>
      <c s="32">
        <f>ROUND(ROUND(L449,2)*ROUND(G449,3),2)</f>
      </c>
      <c s="36" t="s">
        <v>69</v>
      </c>
      <c>
        <f>(M449*21)/100</f>
      </c>
      <c t="s">
        <v>28</v>
      </c>
    </row>
    <row r="450" spans="1:5" ht="12.75">
      <c r="A450" s="35" t="s">
        <v>56</v>
      </c>
      <c r="E450" s="39" t="s">
        <v>3307</v>
      </c>
    </row>
    <row r="451" spans="1:5" ht="12.75">
      <c r="A451" s="35" t="s">
        <v>58</v>
      </c>
      <c r="E451" s="40" t="s">
        <v>5</v>
      </c>
    </row>
    <row r="452" spans="1:5" ht="140.25">
      <c r="A452" t="s">
        <v>59</v>
      </c>
      <c r="E452" s="39" t="s">
        <v>3308</v>
      </c>
    </row>
    <row r="453" spans="1:16" ht="12.75">
      <c r="A453" t="s">
        <v>50</v>
      </c>
      <c s="34" t="s">
        <v>51</v>
      </c>
      <c s="34" t="s">
        <v>3263</v>
      </c>
      <c s="35" t="s">
        <v>5</v>
      </c>
      <c s="6" t="s">
        <v>3264</v>
      </c>
      <c s="36" t="s">
        <v>65</v>
      </c>
      <c s="37">
        <v>16</v>
      </c>
      <c s="36">
        <v>0</v>
      </c>
      <c s="36">
        <f>ROUND(G453*H453,6)</f>
      </c>
      <c r="L453" s="38">
        <v>0</v>
      </c>
      <c s="32">
        <f>ROUND(ROUND(L453,2)*ROUND(G453,3),2)</f>
      </c>
      <c s="36" t="s">
        <v>55</v>
      </c>
      <c>
        <f>(M453*21)/100</f>
      </c>
      <c t="s">
        <v>28</v>
      </c>
    </row>
    <row r="454" spans="1:5" ht="12.75">
      <c r="A454" s="35" t="s">
        <v>56</v>
      </c>
      <c r="E454" s="39" t="s">
        <v>3264</v>
      </c>
    </row>
    <row r="455" spans="1:5" ht="12.75">
      <c r="A455" s="35" t="s">
        <v>58</v>
      </c>
      <c r="E455" s="40" t="s">
        <v>5</v>
      </c>
    </row>
    <row r="456" spans="1:5" ht="153">
      <c r="A456" t="s">
        <v>59</v>
      </c>
      <c r="E456" s="39" t="s">
        <v>3265</v>
      </c>
    </row>
    <row r="457" spans="1:16" ht="12.75">
      <c r="A457" t="s">
        <v>50</v>
      </c>
      <c s="34" t="s">
        <v>409</v>
      </c>
      <c s="34" t="s">
        <v>3309</v>
      </c>
      <c s="35" t="s">
        <v>5</v>
      </c>
      <c s="6" t="s">
        <v>3266</v>
      </c>
      <c s="36" t="s">
        <v>65</v>
      </c>
      <c s="37">
        <v>2</v>
      </c>
      <c s="36">
        <v>0</v>
      </c>
      <c s="36">
        <f>ROUND(G457*H457,6)</f>
      </c>
      <c r="L457" s="38">
        <v>0</v>
      </c>
      <c s="32">
        <f>ROUND(ROUND(L457,2)*ROUND(G457,3),2)</f>
      </c>
      <c s="36" t="s">
        <v>69</v>
      </c>
      <c>
        <f>(M457*21)/100</f>
      </c>
      <c t="s">
        <v>28</v>
      </c>
    </row>
    <row r="458" spans="1:5" ht="12.75">
      <c r="A458" s="35" t="s">
        <v>56</v>
      </c>
      <c r="E458" s="39" t="s">
        <v>3266</v>
      </c>
    </row>
    <row r="459" spans="1:5" ht="12.75">
      <c r="A459" s="35" t="s">
        <v>58</v>
      </c>
      <c r="E459" s="40" t="s">
        <v>5</v>
      </c>
    </row>
    <row r="460" spans="1:5" ht="204">
      <c r="A460" t="s">
        <v>59</v>
      </c>
      <c r="E460" s="39" t="s">
        <v>3310</v>
      </c>
    </row>
    <row r="461" spans="1:16" ht="12.75">
      <c r="A461" t="s">
        <v>50</v>
      </c>
      <c s="34" t="s">
        <v>416</v>
      </c>
      <c s="34" t="s">
        <v>2569</v>
      </c>
      <c s="35" t="s">
        <v>5</v>
      </c>
      <c s="6" t="s">
        <v>3268</v>
      </c>
      <c s="36" t="s">
        <v>65</v>
      </c>
      <c s="37">
        <v>4</v>
      </c>
      <c s="36">
        <v>0</v>
      </c>
      <c s="36">
        <f>ROUND(G461*H461,6)</f>
      </c>
      <c r="L461" s="38">
        <v>0</v>
      </c>
      <c s="32">
        <f>ROUND(ROUND(L461,2)*ROUND(G461,3),2)</f>
      </c>
      <c s="36" t="s">
        <v>69</v>
      </c>
      <c>
        <f>(M461*21)/100</f>
      </c>
      <c t="s">
        <v>28</v>
      </c>
    </row>
    <row r="462" spans="1:5" ht="12.75">
      <c r="A462" s="35" t="s">
        <v>56</v>
      </c>
      <c r="E462" s="39" t="s">
        <v>3268</v>
      </c>
    </row>
    <row r="463" spans="1:5" ht="12.75">
      <c r="A463" s="35" t="s">
        <v>58</v>
      </c>
      <c r="E463" s="40" t="s">
        <v>5</v>
      </c>
    </row>
    <row r="464" spans="1:5" ht="204">
      <c r="A464" t="s">
        <v>59</v>
      </c>
      <c r="E464" s="39" t="s">
        <v>3311</v>
      </c>
    </row>
    <row r="465" spans="1:16" ht="25.5">
      <c r="A465" t="s">
        <v>50</v>
      </c>
      <c s="34" t="s">
        <v>640</v>
      </c>
      <c s="34" t="s">
        <v>3270</v>
      </c>
      <c s="35" t="s">
        <v>5</v>
      </c>
      <c s="6" t="s">
        <v>3271</v>
      </c>
      <c s="36" t="s">
        <v>65</v>
      </c>
      <c s="37">
        <v>6</v>
      </c>
      <c s="36">
        <v>0</v>
      </c>
      <c s="36">
        <f>ROUND(G465*H465,6)</f>
      </c>
      <c r="L465" s="38">
        <v>0</v>
      </c>
      <c s="32">
        <f>ROUND(ROUND(L465,2)*ROUND(G465,3),2)</f>
      </c>
      <c s="36" t="s">
        <v>55</v>
      </c>
      <c>
        <f>(M465*21)/100</f>
      </c>
      <c t="s">
        <v>28</v>
      </c>
    </row>
    <row r="466" spans="1:5" ht="25.5">
      <c r="A466" s="35" t="s">
        <v>56</v>
      </c>
      <c r="E466" s="39" t="s">
        <v>3271</v>
      </c>
    </row>
    <row r="467" spans="1:5" ht="12.75">
      <c r="A467" s="35" t="s">
        <v>58</v>
      </c>
      <c r="E467" s="40" t="s">
        <v>5</v>
      </c>
    </row>
    <row r="468" spans="1:5" ht="204">
      <c r="A468" t="s">
        <v>59</v>
      </c>
      <c r="E468" s="39" t="s">
        <v>3272</v>
      </c>
    </row>
    <row r="469" spans="1:16" ht="12.75">
      <c r="A469" t="s">
        <v>50</v>
      </c>
      <c s="34" t="s">
        <v>1068</v>
      </c>
      <c s="34" t="s">
        <v>3312</v>
      </c>
      <c s="35" t="s">
        <v>5</v>
      </c>
      <c s="6" t="s">
        <v>3274</v>
      </c>
      <c s="36" t="s">
        <v>65</v>
      </c>
      <c s="37">
        <v>90</v>
      </c>
      <c s="36">
        <v>0</v>
      </c>
      <c s="36">
        <f>ROUND(G469*H469,6)</f>
      </c>
      <c r="L469" s="38">
        <v>0</v>
      </c>
      <c s="32">
        <f>ROUND(ROUND(L469,2)*ROUND(G469,3),2)</f>
      </c>
      <c s="36" t="s">
        <v>69</v>
      </c>
      <c>
        <f>(M469*21)/100</f>
      </c>
      <c t="s">
        <v>28</v>
      </c>
    </row>
    <row r="470" spans="1:5" ht="12.75">
      <c r="A470" s="35" t="s">
        <v>56</v>
      </c>
      <c r="E470" s="39" t="s">
        <v>3274</v>
      </c>
    </row>
    <row r="471" spans="1:5" ht="12.75">
      <c r="A471" s="35" t="s">
        <v>58</v>
      </c>
      <c r="E471" s="40" t="s">
        <v>5</v>
      </c>
    </row>
    <row r="472" spans="1:5" ht="242.25">
      <c r="A472" t="s">
        <v>59</v>
      </c>
      <c r="E472" s="39" t="s">
        <v>3313</v>
      </c>
    </row>
    <row r="473" spans="1:16" ht="12.75">
      <c r="A473" t="s">
        <v>50</v>
      </c>
      <c s="34" t="s">
        <v>644</v>
      </c>
      <c s="34" t="s">
        <v>3179</v>
      </c>
      <c s="35" t="s">
        <v>5</v>
      </c>
      <c s="6" t="s">
        <v>3118</v>
      </c>
      <c s="36" t="s">
        <v>65</v>
      </c>
      <c s="37">
        <v>90</v>
      </c>
      <c s="36">
        <v>0</v>
      </c>
      <c s="36">
        <f>ROUND(G473*H473,6)</f>
      </c>
      <c r="L473" s="38">
        <v>0</v>
      </c>
      <c s="32">
        <f>ROUND(ROUND(L473,2)*ROUND(G473,3),2)</f>
      </c>
      <c s="36" t="s">
        <v>55</v>
      </c>
      <c>
        <f>(M473*21)/100</f>
      </c>
      <c t="s">
        <v>28</v>
      </c>
    </row>
    <row r="474" spans="1:5" ht="12.75">
      <c r="A474" s="35" t="s">
        <v>56</v>
      </c>
      <c r="E474" s="39" t="s">
        <v>3118</v>
      </c>
    </row>
    <row r="475" spans="1:5" ht="12.75">
      <c r="A475" s="35" t="s">
        <v>58</v>
      </c>
      <c r="E475" s="40" t="s">
        <v>5</v>
      </c>
    </row>
    <row r="476" spans="1:5" ht="153">
      <c r="A476" t="s">
        <v>59</v>
      </c>
      <c r="E476" s="39" t="s">
        <v>3180</v>
      </c>
    </row>
    <row r="477" spans="1:16" ht="12.75">
      <c r="A477" t="s">
        <v>50</v>
      </c>
      <c s="34" t="s">
        <v>478</v>
      </c>
      <c s="34" t="s">
        <v>3314</v>
      </c>
      <c s="35" t="s">
        <v>5</v>
      </c>
      <c s="6" t="s">
        <v>3315</v>
      </c>
      <c s="36" t="s">
        <v>65</v>
      </c>
      <c s="37">
        <v>1</v>
      </c>
      <c s="36">
        <v>0</v>
      </c>
      <c s="36">
        <f>ROUND(G477*H477,6)</f>
      </c>
      <c r="L477" s="38">
        <v>0</v>
      </c>
      <c s="32">
        <f>ROUND(ROUND(L477,2)*ROUND(G477,3),2)</f>
      </c>
      <c s="36" t="s">
        <v>69</v>
      </c>
      <c>
        <f>(M477*21)/100</f>
      </c>
      <c t="s">
        <v>28</v>
      </c>
    </row>
    <row r="478" spans="1:5" ht="12.75">
      <c r="A478" s="35" t="s">
        <v>56</v>
      </c>
      <c r="E478" s="39" t="s">
        <v>3315</v>
      </c>
    </row>
    <row r="479" spans="1:5" ht="12.75">
      <c r="A479" s="35" t="s">
        <v>58</v>
      </c>
      <c r="E479" s="40" t="s">
        <v>5</v>
      </c>
    </row>
    <row r="480" spans="1:5" ht="242.25">
      <c r="A480" t="s">
        <v>59</v>
      </c>
      <c r="E480" s="39" t="s">
        <v>3316</v>
      </c>
    </row>
    <row r="481" spans="1:16" ht="12.75">
      <c r="A481" t="s">
        <v>50</v>
      </c>
      <c s="34" t="s">
        <v>482</v>
      </c>
      <c s="34" t="s">
        <v>3184</v>
      </c>
      <c s="35" t="s">
        <v>5</v>
      </c>
      <c s="6" t="s">
        <v>3185</v>
      </c>
      <c s="36" t="s">
        <v>65</v>
      </c>
      <c s="37">
        <v>1</v>
      </c>
      <c s="36">
        <v>0</v>
      </c>
      <c s="36">
        <f>ROUND(G481*H481,6)</f>
      </c>
      <c r="L481" s="38">
        <v>0</v>
      </c>
      <c s="32">
        <f>ROUND(ROUND(L481,2)*ROUND(G481,3),2)</f>
      </c>
      <c s="36" t="s">
        <v>55</v>
      </c>
      <c>
        <f>(M481*21)/100</f>
      </c>
      <c t="s">
        <v>28</v>
      </c>
    </row>
    <row r="482" spans="1:5" ht="12.75">
      <c r="A482" s="35" t="s">
        <v>56</v>
      </c>
      <c r="E482" s="39" t="s">
        <v>3185</v>
      </c>
    </row>
    <row r="483" spans="1:5" ht="12.75">
      <c r="A483" s="35" t="s">
        <v>58</v>
      </c>
      <c r="E483" s="40" t="s">
        <v>5</v>
      </c>
    </row>
    <row r="484" spans="1:5" ht="191.25">
      <c r="A484" t="s">
        <v>59</v>
      </c>
      <c r="E484" s="39" t="s">
        <v>3186</v>
      </c>
    </row>
    <row r="485" spans="1:16" ht="12.75">
      <c r="A485" t="s">
        <v>50</v>
      </c>
      <c s="34" t="s">
        <v>648</v>
      </c>
      <c s="34" t="s">
        <v>3317</v>
      </c>
      <c s="35" t="s">
        <v>5</v>
      </c>
      <c s="6" t="s">
        <v>3277</v>
      </c>
      <c s="36" t="s">
        <v>209</v>
      </c>
      <c s="37">
        <v>515</v>
      </c>
      <c s="36">
        <v>0</v>
      </c>
      <c s="36">
        <f>ROUND(G485*H485,6)</f>
      </c>
      <c r="L485" s="38">
        <v>0</v>
      </c>
      <c s="32">
        <f>ROUND(ROUND(L485,2)*ROUND(G485,3),2)</f>
      </c>
      <c s="36" t="s">
        <v>69</v>
      </c>
      <c>
        <f>(M485*21)/100</f>
      </c>
      <c t="s">
        <v>28</v>
      </c>
    </row>
    <row r="486" spans="1:5" ht="12.75">
      <c r="A486" s="35" t="s">
        <v>56</v>
      </c>
      <c r="E486" s="39" t="s">
        <v>3277</v>
      </c>
    </row>
    <row r="487" spans="1:5" ht="12.75">
      <c r="A487" s="35" t="s">
        <v>58</v>
      </c>
      <c r="E487" s="40" t="s">
        <v>5</v>
      </c>
    </row>
    <row r="488" spans="1:5" ht="293.25">
      <c r="A488" t="s">
        <v>59</v>
      </c>
      <c r="E488" s="39" t="s">
        <v>3318</v>
      </c>
    </row>
    <row r="489" spans="1:16" ht="25.5">
      <c r="A489" t="s">
        <v>50</v>
      </c>
      <c s="34" t="s">
        <v>650</v>
      </c>
      <c s="34" t="s">
        <v>3190</v>
      </c>
      <c s="35" t="s">
        <v>5</v>
      </c>
      <c s="6" t="s">
        <v>3191</v>
      </c>
      <c s="36" t="s">
        <v>209</v>
      </c>
      <c s="37">
        <v>515</v>
      </c>
      <c s="36">
        <v>0</v>
      </c>
      <c s="36">
        <f>ROUND(G489*H489,6)</f>
      </c>
      <c r="L489" s="38">
        <v>0</v>
      </c>
      <c s="32">
        <f>ROUND(ROUND(L489,2)*ROUND(G489,3),2)</f>
      </c>
      <c s="36" t="s">
        <v>55</v>
      </c>
      <c>
        <f>(M489*21)/100</f>
      </c>
      <c t="s">
        <v>28</v>
      </c>
    </row>
    <row r="490" spans="1:5" ht="25.5">
      <c r="A490" s="35" t="s">
        <v>56</v>
      </c>
      <c r="E490" s="39" t="s">
        <v>3191</v>
      </c>
    </row>
    <row r="491" spans="1:5" ht="12.75">
      <c r="A491" s="35" t="s">
        <v>58</v>
      </c>
      <c r="E491" s="40" t="s">
        <v>5</v>
      </c>
    </row>
    <row r="492" spans="1:5" ht="204">
      <c r="A492" t="s">
        <v>59</v>
      </c>
      <c r="E492" s="39" t="s">
        <v>3192</v>
      </c>
    </row>
    <row r="493" spans="1:16" ht="12.75">
      <c r="A493" t="s">
        <v>50</v>
      </c>
      <c s="34" t="s">
        <v>606</v>
      </c>
      <c s="34" t="s">
        <v>3319</v>
      </c>
      <c s="35" t="s">
        <v>5</v>
      </c>
      <c s="6" t="s">
        <v>3320</v>
      </c>
      <c s="36" t="s">
        <v>209</v>
      </c>
      <c s="37">
        <v>75</v>
      </c>
      <c s="36">
        <v>0</v>
      </c>
      <c s="36">
        <f>ROUND(G493*H493,6)</f>
      </c>
      <c r="L493" s="38">
        <v>0</v>
      </c>
      <c s="32">
        <f>ROUND(ROUND(L493,2)*ROUND(G493,3),2)</f>
      </c>
      <c s="36" t="s">
        <v>69</v>
      </c>
      <c>
        <f>(M493*21)/100</f>
      </c>
      <c t="s">
        <v>28</v>
      </c>
    </row>
    <row r="494" spans="1:5" ht="12.75">
      <c r="A494" s="35" t="s">
        <v>56</v>
      </c>
      <c r="E494" s="39" t="s">
        <v>3320</v>
      </c>
    </row>
    <row r="495" spans="1:5" ht="12.75">
      <c r="A495" s="35" t="s">
        <v>58</v>
      </c>
      <c r="E495" s="40" t="s">
        <v>5</v>
      </c>
    </row>
    <row r="496" spans="1:5" ht="306">
      <c r="A496" t="s">
        <v>59</v>
      </c>
      <c r="E496" s="39" t="s">
        <v>3321</v>
      </c>
    </row>
    <row r="497" spans="1:16" ht="25.5">
      <c r="A497" t="s">
        <v>50</v>
      </c>
      <c s="34" t="s">
        <v>423</v>
      </c>
      <c s="34" t="s">
        <v>3196</v>
      </c>
      <c s="35" t="s">
        <v>5</v>
      </c>
      <c s="6" t="s">
        <v>3197</v>
      </c>
      <c s="36" t="s">
        <v>209</v>
      </c>
      <c s="37">
        <v>75</v>
      </c>
      <c s="36">
        <v>0</v>
      </c>
      <c s="36">
        <f>ROUND(G497*H497,6)</f>
      </c>
      <c r="L497" s="38">
        <v>0</v>
      </c>
      <c s="32">
        <f>ROUND(ROUND(L497,2)*ROUND(G497,3),2)</f>
      </c>
      <c s="36" t="s">
        <v>55</v>
      </c>
      <c>
        <f>(M497*21)/100</f>
      </c>
      <c t="s">
        <v>28</v>
      </c>
    </row>
    <row r="498" spans="1:5" ht="25.5">
      <c r="A498" s="35" t="s">
        <v>56</v>
      </c>
      <c r="E498" s="39" t="s">
        <v>3197</v>
      </c>
    </row>
    <row r="499" spans="1:5" ht="12.75">
      <c r="A499" s="35" t="s">
        <v>58</v>
      </c>
      <c r="E499" s="40" t="s">
        <v>5</v>
      </c>
    </row>
    <row r="500" spans="1:5" ht="204">
      <c r="A500" t="s">
        <v>59</v>
      </c>
      <c r="E500" s="39" t="s">
        <v>3198</v>
      </c>
    </row>
    <row r="501" spans="1:16" ht="12.75">
      <c r="A501" t="s">
        <v>50</v>
      </c>
      <c s="34" t="s">
        <v>654</v>
      </c>
      <c s="34" t="s">
        <v>2572</v>
      </c>
      <c s="35" t="s">
        <v>5</v>
      </c>
      <c s="6" t="s">
        <v>3322</v>
      </c>
      <c s="36" t="s">
        <v>2197</v>
      </c>
      <c s="37">
        <v>30</v>
      </c>
      <c s="36">
        <v>0</v>
      </c>
      <c s="36">
        <f>ROUND(G501*H501,6)</f>
      </c>
      <c r="L501" s="38">
        <v>0</v>
      </c>
      <c s="32">
        <f>ROUND(ROUND(L501,2)*ROUND(G501,3),2)</f>
      </c>
      <c s="36" t="s">
        <v>69</v>
      </c>
      <c>
        <f>(M501*21)/100</f>
      </c>
      <c t="s">
        <v>28</v>
      </c>
    </row>
    <row r="502" spans="1:5" ht="12.75">
      <c r="A502" s="35" t="s">
        <v>56</v>
      </c>
      <c r="E502" s="39" t="s">
        <v>3322</v>
      </c>
    </row>
    <row r="503" spans="1:5" ht="12.75">
      <c r="A503" s="35" t="s">
        <v>58</v>
      </c>
      <c r="E503" s="40" t="s">
        <v>5</v>
      </c>
    </row>
    <row r="504" spans="1:5" ht="153">
      <c r="A504" t="s">
        <v>59</v>
      </c>
      <c r="E504" s="39" t="s">
        <v>3323</v>
      </c>
    </row>
    <row r="505" spans="1:16" ht="12.75">
      <c r="A505" t="s">
        <v>50</v>
      </c>
      <c s="34" t="s">
        <v>655</v>
      </c>
      <c s="34" t="s">
        <v>3223</v>
      </c>
      <c s="35" t="s">
        <v>5</v>
      </c>
      <c s="6" t="s">
        <v>3224</v>
      </c>
      <c s="36" t="s">
        <v>65</v>
      </c>
      <c s="37">
        <v>31</v>
      </c>
      <c s="36">
        <v>0</v>
      </c>
      <c s="36">
        <f>ROUND(G505*H505,6)</f>
      </c>
      <c r="L505" s="38">
        <v>0</v>
      </c>
      <c s="32">
        <f>ROUND(ROUND(L505,2)*ROUND(G505,3),2)</f>
      </c>
      <c s="36" t="s">
        <v>55</v>
      </c>
      <c>
        <f>(M505*21)/100</f>
      </c>
      <c t="s">
        <v>28</v>
      </c>
    </row>
    <row r="506" spans="1:5" ht="12.75">
      <c r="A506" s="35" t="s">
        <v>56</v>
      </c>
      <c r="E506" s="39" t="s">
        <v>3224</v>
      </c>
    </row>
    <row r="507" spans="1:5" ht="12.75">
      <c r="A507" s="35" t="s">
        <v>58</v>
      </c>
      <c r="E507" s="40" t="s">
        <v>5</v>
      </c>
    </row>
    <row r="508" spans="1:5" ht="204">
      <c r="A508" t="s">
        <v>59</v>
      </c>
      <c r="E508" s="39" t="s">
        <v>3225</v>
      </c>
    </row>
    <row r="509" spans="1:16" ht="12.75">
      <c r="A509" t="s">
        <v>50</v>
      </c>
      <c s="34" t="s">
        <v>1085</v>
      </c>
      <c s="34" t="s">
        <v>3324</v>
      </c>
      <c s="35" t="s">
        <v>5</v>
      </c>
      <c s="6" t="s">
        <v>3325</v>
      </c>
      <c s="36" t="s">
        <v>65</v>
      </c>
      <c s="37">
        <v>13</v>
      </c>
      <c s="36">
        <v>0</v>
      </c>
      <c s="36">
        <f>ROUND(G509*H509,6)</f>
      </c>
      <c r="L509" s="38">
        <v>0</v>
      </c>
      <c s="32">
        <f>ROUND(ROUND(L509,2)*ROUND(G509,3),2)</f>
      </c>
      <c s="36" t="s">
        <v>55</v>
      </c>
      <c>
        <f>(M509*21)/100</f>
      </c>
      <c t="s">
        <v>28</v>
      </c>
    </row>
    <row r="510" spans="1:5" ht="12.75">
      <c r="A510" s="35" t="s">
        <v>56</v>
      </c>
      <c r="E510" s="39" t="s">
        <v>3325</v>
      </c>
    </row>
    <row r="511" spans="1:5" ht="12.75">
      <c r="A511" s="35" t="s">
        <v>58</v>
      </c>
      <c r="E511" s="40" t="s">
        <v>5</v>
      </c>
    </row>
    <row r="512" spans="1:5" ht="204">
      <c r="A512" t="s">
        <v>59</v>
      </c>
      <c r="E512" s="39" t="s">
        <v>3326</v>
      </c>
    </row>
    <row r="513" spans="1:13" ht="12.75">
      <c r="A513" t="s">
        <v>47</v>
      </c>
      <c r="C513" s="31" t="s">
        <v>2012</v>
      </c>
      <c r="E513" s="33" t="s">
        <v>3327</v>
      </c>
      <c r="J513" s="32">
        <f>0</f>
      </c>
      <c s="32">
        <f>0</f>
      </c>
      <c s="32">
        <f>0+L514+L518+L522+L526+L530+L534+L538+L542+L546</f>
      </c>
      <c s="32">
        <f>0+M514+M518+M522+M526+M530+M534+M538+M542+M546</f>
      </c>
    </row>
    <row r="514" spans="1:16" ht="12.75">
      <c r="A514" t="s">
        <v>50</v>
      </c>
      <c s="34" t="s">
        <v>1086</v>
      </c>
      <c s="34" t="s">
        <v>3283</v>
      </c>
      <c s="35" t="s">
        <v>5</v>
      </c>
      <c s="6" t="s">
        <v>3284</v>
      </c>
      <c s="36" t="s">
        <v>65</v>
      </c>
      <c s="37">
        <v>12</v>
      </c>
      <c s="36">
        <v>0</v>
      </c>
      <c s="36">
        <f>ROUND(G514*H514,6)</f>
      </c>
      <c r="L514" s="38">
        <v>0</v>
      </c>
      <c s="32">
        <f>ROUND(ROUND(L514,2)*ROUND(G514,3),2)</f>
      </c>
      <c s="36" t="s">
        <v>55</v>
      </c>
      <c>
        <f>(M514*21)/100</f>
      </c>
      <c t="s">
        <v>28</v>
      </c>
    </row>
    <row r="515" spans="1:5" ht="12.75">
      <c r="A515" s="35" t="s">
        <v>56</v>
      </c>
      <c r="E515" s="39" t="s">
        <v>3284</v>
      </c>
    </row>
    <row r="516" spans="1:5" ht="12.75">
      <c r="A516" s="35" t="s">
        <v>58</v>
      </c>
      <c r="E516" s="40" t="s">
        <v>5</v>
      </c>
    </row>
    <row r="517" spans="1:5" ht="191.25">
      <c r="A517" t="s">
        <v>59</v>
      </c>
      <c r="E517" s="39" t="s">
        <v>3285</v>
      </c>
    </row>
    <row r="518" spans="1:16" ht="12.75">
      <c r="A518" t="s">
        <v>50</v>
      </c>
      <c s="34" t="s">
        <v>1090</v>
      </c>
      <c s="34" t="s">
        <v>2792</v>
      </c>
      <c s="35" t="s">
        <v>5</v>
      </c>
      <c s="6" t="s">
        <v>3286</v>
      </c>
      <c s="36" t="s">
        <v>65</v>
      </c>
      <c s="37">
        <v>12</v>
      </c>
      <c s="36">
        <v>0</v>
      </c>
      <c s="36">
        <f>ROUND(G518*H518,6)</f>
      </c>
      <c r="L518" s="38">
        <v>0</v>
      </c>
      <c s="32">
        <f>ROUND(ROUND(L518,2)*ROUND(G518,3),2)</f>
      </c>
      <c s="36" t="s">
        <v>69</v>
      </c>
      <c>
        <f>(M518*21)/100</f>
      </c>
      <c t="s">
        <v>28</v>
      </c>
    </row>
    <row r="519" spans="1:5" ht="12.75">
      <c r="A519" s="35" t="s">
        <v>56</v>
      </c>
      <c r="E519" s="39" t="s">
        <v>3286</v>
      </c>
    </row>
    <row r="520" spans="1:5" ht="12.75">
      <c r="A520" s="35" t="s">
        <v>58</v>
      </c>
      <c r="E520" s="40" t="s">
        <v>5</v>
      </c>
    </row>
    <row r="521" spans="1:5" ht="153">
      <c r="A521" t="s">
        <v>59</v>
      </c>
      <c r="E521" s="39" t="s">
        <v>3328</v>
      </c>
    </row>
    <row r="522" spans="1:16" ht="25.5">
      <c r="A522" t="s">
        <v>50</v>
      </c>
      <c s="34" t="s">
        <v>1093</v>
      </c>
      <c s="34" t="s">
        <v>3146</v>
      </c>
      <c s="35" t="s">
        <v>5</v>
      </c>
      <c s="6" t="s">
        <v>3147</v>
      </c>
      <c s="36" t="s">
        <v>65</v>
      </c>
      <c s="37">
        <v>12</v>
      </c>
      <c s="36">
        <v>0</v>
      </c>
      <c s="36">
        <f>ROUND(G522*H522,6)</f>
      </c>
      <c r="L522" s="38">
        <v>0</v>
      </c>
      <c s="32">
        <f>ROUND(ROUND(L522,2)*ROUND(G522,3),2)</f>
      </c>
      <c s="36" t="s">
        <v>55</v>
      </c>
      <c>
        <f>(M522*21)/100</f>
      </c>
      <c t="s">
        <v>28</v>
      </c>
    </row>
    <row r="523" spans="1:5" ht="25.5">
      <c r="A523" s="35" t="s">
        <v>56</v>
      </c>
      <c r="E523" s="39" t="s">
        <v>3147</v>
      </c>
    </row>
    <row r="524" spans="1:5" ht="12.75">
      <c r="A524" s="35" t="s">
        <v>58</v>
      </c>
      <c r="E524" s="40" t="s">
        <v>5</v>
      </c>
    </row>
    <row r="525" spans="1:5" ht="204">
      <c r="A525" t="s">
        <v>59</v>
      </c>
      <c r="E525" s="39" t="s">
        <v>3148</v>
      </c>
    </row>
    <row r="526" spans="1:16" ht="12.75">
      <c r="A526" t="s">
        <v>50</v>
      </c>
      <c s="34" t="s">
        <v>1097</v>
      </c>
      <c s="34" t="s">
        <v>3329</v>
      </c>
      <c s="35" t="s">
        <v>5</v>
      </c>
      <c s="6" t="s">
        <v>3277</v>
      </c>
      <c s="36" t="s">
        <v>209</v>
      </c>
      <c s="37">
        <v>81</v>
      </c>
      <c s="36">
        <v>0</v>
      </c>
      <c s="36">
        <f>ROUND(G526*H526,6)</f>
      </c>
      <c r="L526" s="38">
        <v>0</v>
      </c>
      <c s="32">
        <f>ROUND(ROUND(L526,2)*ROUND(G526,3),2)</f>
      </c>
      <c s="36" t="s">
        <v>69</v>
      </c>
      <c>
        <f>(M526*21)/100</f>
      </c>
      <c t="s">
        <v>28</v>
      </c>
    </row>
    <row r="527" spans="1:5" ht="12.75">
      <c r="A527" s="35" t="s">
        <v>56</v>
      </c>
      <c r="E527" s="39" t="s">
        <v>3277</v>
      </c>
    </row>
    <row r="528" spans="1:5" ht="12.75">
      <c r="A528" s="35" t="s">
        <v>58</v>
      </c>
      <c r="E528" s="40" t="s">
        <v>5</v>
      </c>
    </row>
    <row r="529" spans="1:5" ht="293.25">
      <c r="A529" t="s">
        <v>59</v>
      </c>
      <c r="E529" s="39" t="s">
        <v>3330</v>
      </c>
    </row>
    <row r="530" spans="1:16" ht="25.5">
      <c r="A530" t="s">
        <v>50</v>
      </c>
      <c s="34" t="s">
        <v>1101</v>
      </c>
      <c s="34" t="s">
        <v>3190</v>
      </c>
      <c s="35" t="s">
        <v>5</v>
      </c>
      <c s="6" t="s">
        <v>3191</v>
      </c>
      <c s="36" t="s">
        <v>209</v>
      </c>
      <c s="37">
        <v>81</v>
      </c>
      <c s="36">
        <v>0</v>
      </c>
      <c s="36">
        <f>ROUND(G530*H530,6)</f>
      </c>
      <c r="L530" s="38">
        <v>0</v>
      </c>
      <c s="32">
        <f>ROUND(ROUND(L530,2)*ROUND(G530,3),2)</f>
      </c>
      <c s="36" t="s">
        <v>55</v>
      </c>
      <c>
        <f>(M530*21)/100</f>
      </c>
      <c t="s">
        <v>28</v>
      </c>
    </row>
    <row r="531" spans="1:5" ht="25.5">
      <c r="A531" s="35" t="s">
        <v>56</v>
      </c>
      <c r="E531" s="39" t="s">
        <v>3191</v>
      </c>
    </row>
    <row r="532" spans="1:5" ht="12.75">
      <c r="A532" s="35" t="s">
        <v>58</v>
      </c>
      <c r="E532" s="40" t="s">
        <v>5</v>
      </c>
    </row>
    <row r="533" spans="1:5" ht="204">
      <c r="A533" t="s">
        <v>59</v>
      </c>
      <c r="E533" s="39" t="s">
        <v>3192</v>
      </c>
    </row>
    <row r="534" spans="1:16" ht="12.75">
      <c r="A534" t="s">
        <v>50</v>
      </c>
      <c s="34" t="s">
        <v>1102</v>
      </c>
      <c s="34" t="s">
        <v>3331</v>
      </c>
      <c s="35" t="s">
        <v>5</v>
      </c>
      <c s="6" t="s">
        <v>3320</v>
      </c>
      <c s="36" t="s">
        <v>209</v>
      </c>
      <c s="37">
        <v>14</v>
      </c>
      <c s="36">
        <v>0</v>
      </c>
      <c s="36">
        <f>ROUND(G534*H534,6)</f>
      </c>
      <c r="L534" s="38">
        <v>0</v>
      </c>
      <c s="32">
        <f>ROUND(ROUND(L534,2)*ROUND(G534,3),2)</f>
      </c>
      <c s="36" t="s">
        <v>69</v>
      </c>
      <c>
        <f>(M534*21)/100</f>
      </c>
      <c t="s">
        <v>28</v>
      </c>
    </row>
    <row r="535" spans="1:5" ht="12.75">
      <c r="A535" s="35" t="s">
        <v>56</v>
      </c>
      <c r="E535" s="39" t="s">
        <v>3320</v>
      </c>
    </row>
    <row r="536" spans="1:5" ht="12.75">
      <c r="A536" s="35" t="s">
        <v>58</v>
      </c>
      <c r="E536" s="40" t="s">
        <v>5</v>
      </c>
    </row>
    <row r="537" spans="1:5" ht="306">
      <c r="A537" t="s">
        <v>59</v>
      </c>
      <c r="E537" s="39" t="s">
        <v>3332</v>
      </c>
    </row>
    <row r="538" spans="1:16" ht="25.5">
      <c r="A538" t="s">
        <v>50</v>
      </c>
      <c s="34" t="s">
        <v>1105</v>
      </c>
      <c s="34" t="s">
        <v>3196</v>
      </c>
      <c s="35" t="s">
        <v>5</v>
      </c>
      <c s="6" t="s">
        <v>3197</v>
      </c>
      <c s="36" t="s">
        <v>209</v>
      </c>
      <c s="37">
        <v>14</v>
      </c>
      <c s="36">
        <v>0</v>
      </c>
      <c s="36">
        <f>ROUND(G538*H538,6)</f>
      </c>
      <c r="L538" s="38">
        <v>0</v>
      </c>
      <c s="32">
        <f>ROUND(ROUND(L538,2)*ROUND(G538,3),2)</f>
      </c>
      <c s="36" t="s">
        <v>55</v>
      </c>
      <c>
        <f>(M538*21)/100</f>
      </c>
      <c t="s">
        <v>28</v>
      </c>
    </row>
    <row r="539" spans="1:5" ht="25.5">
      <c r="A539" s="35" t="s">
        <v>56</v>
      </c>
      <c r="E539" s="39" t="s">
        <v>3197</v>
      </c>
    </row>
    <row r="540" spans="1:5" ht="12.75">
      <c r="A540" s="35" t="s">
        <v>58</v>
      </c>
      <c r="E540" s="40" t="s">
        <v>5</v>
      </c>
    </row>
    <row r="541" spans="1:5" ht="204">
      <c r="A541" t="s">
        <v>59</v>
      </c>
      <c r="E541" s="39" t="s">
        <v>3198</v>
      </c>
    </row>
    <row r="542" spans="1:16" ht="12.75">
      <c r="A542" t="s">
        <v>50</v>
      </c>
      <c s="34" t="s">
        <v>1109</v>
      </c>
      <c s="34" t="s">
        <v>3223</v>
      </c>
      <c s="35" t="s">
        <v>5</v>
      </c>
      <c s="6" t="s">
        <v>3224</v>
      </c>
      <c s="36" t="s">
        <v>65</v>
      </c>
      <c s="37">
        <v>14</v>
      </c>
      <c s="36">
        <v>0</v>
      </c>
      <c s="36">
        <f>ROUND(G542*H542,6)</f>
      </c>
      <c r="L542" s="38">
        <v>0</v>
      </c>
      <c s="32">
        <f>ROUND(ROUND(L542,2)*ROUND(G542,3),2)</f>
      </c>
      <c s="36" t="s">
        <v>55</v>
      </c>
      <c>
        <f>(M542*21)/100</f>
      </c>
      <c t="s">
        <v>28</v>
      </c>
    </row>
    <row r="543" spans="1:5" ht="12.75">
      <c r="A543" s="35" t="s">
        <v>56</v>
      </c>
      <c r="E543" s="39" t="s">
        <v>3224</v>
      </c>
    </row>
    <row r="544" spans="1:5" ht="12.75">
      <c r="A544" s="35" t="s">
        <v>58</v>
      </c>
      <c r="E544" s="40" t="s">
        <v>5</v>
      </c>
    </row>
    <row r="545" spans="1:5" ht="204">
      <c r="A545" t="s">
        <v>59</v>
      </c>
      <c r="E545" s="39" t="s">
        <v>3225</v>
      </c>
    </row>
    <row r="546" spans="1:16" ht="12.75">
      <c r="A546" t="s">
        <v>50</v>
      </c>
      <c s="34" t="s">
        <v>1110</v>
      </c>
      <c s="34" t="s">
        <v>3333</v>
      </c>
      <c s="35" t="s">
        <v>5</v>
      </c>
      <c s="6" t="s">
        <v>3325</v>
      </c>
      <c s="36" t="s">
        <v>65</v>
      </c>
      <c s="37">
        <v>2</v>
      </c>
      <c s="36">
        <v>0</v>
      </c>
      <c s="36">
        <f>ROUND(G546*H546,6)</f>
      </c>
      <c r="L546" s="38">
        <v>0</v>
      </c>
      <c s="32">
        <f>ROUND(ROUND(L546,2)*ROUND(G546,3),2)</f>
      </c>
      <c s="36" t="s">
        <v>55</v>
      </c>
      <c>
        <f>(M546*21)/100</f>
      </c>
      <c t="s">
        <v>28</v>
      </c>
    </row>
    <row r="547" spans="1:5" ht="12.75">
      <c r="A547" s="35" t="s">
        <v>56</v>
      </c>
      <c r="E547" s="39" t="s">
        <v>3325</v>
      </c>
    </row>
    <row r="548" spans="1:5" ht="12.75">
      <c r="A548" s="35" t="s">
        <v>58</v>
      </c>
      <c r="E548" s="40" t="s">
        <v>5</v>
      </c>
    </row>
    <row r="549" spans="1:5" ht="204">
      <c r="A549" t="s">
        <v>59</v>
      </c>
      <c r="E549" s="39" t="s">
        <v>3334</v>
      </c>
    </row>
    <row r="550" spans="1:13" ht="12.75">
      <c r="A550" t="s">
        <v>47</v>
      </c>
      <c r="C550" s="31" t="s">
        <v>2015</v>
      </c>
      <c r="E550" s="33" t="s">
        <v>3335</v>
      </c>
      <c r="J550" s="32">
        <f>0</f>
      </c>
      <c s="32">
        <f>0</f>
      </c>
      <c s="32">
        <f>0+L551+L555+L559</f>
      </c>
      <c s="32">
        <f>0+M551+M555+M559</f>
      </c>
    </row>
    <row r="551" spans="1:16" ht="12.75">
      <c r="A551" t="s">
        <v>50</v>
      </c>
      <c s="34" t="s">
        <v>1113</v>
      </c>
      <c s="34" t="s">
        <v>3336</v>
      </c>
      <c s="35" t="s">
        <v>5</v>
      </c>
      <c s="6" t="s">
        <v>3337</v>
      </c>
      <c s="36" t="s">
        <v>209</v>
      </c>
      <c s="37">
        <v>33</v>
      </c>
      <c s="36">
        <v>0</v>
      </c>
      <c s="36">
        <f>ROUND(G551*H551,6)</f>
      </c>
      <c r="L551" s="38">
        <v>0</v>
      </c>
      <c s="32">
        <f>ROUND(ROUND(L551,2)*ROUND(G551,3),2)</f>
      </c>
      <c s="36" t="s">
        <v>69</v>
      </c>
      <c>
        <f>(M551*21)/100</f>
      </c>
      <c t="s">
        <v>28</v>
      </c>
    </row>
    <row r="552" spans="1:5" ht="12.75">
      <c r="A552" s="35" t="s">
        <v>56</v>
      </c>
      <c r="E552" s="39" t="s">
        <v>3337</v>
      </c>
    </row>
    <row r="553" spans="1:5" ht="12.75">
      <c r="A553" s="35" t="s">
        <v>58</v>
      </c>
      <c r="E553" s="40" t="s">
        <v>5</v>
      </c>
    </row>
    <row r="554" spans="1:5" ht="306">
      <c r="A554" t="s">
        <v>59</v>
      </c>
      <c r="E554" s="39" t="s">
        <v>3338</v>
      </c>
    </row>
    <row r="555" spans="1:16" ht="25.5">
      <c r="A555" t="s">
        <v>50</v>
      </c>
      <c s="34" t="s">
        <v>1115</v>
      </c>
      <c s="34" t="s">
        <v>3196</v>
      </c>
      <c s="35" t="s">
        <v>5</v>
      </c>
      <c s="6" t="s">
        <v>3197</v>
      </c>
      <c s="36" t="s">
        <v>209</v>
      </c>
      <c s="37">
        <v>33</v>
      </c>
      <c s="36">
        <v>0</v>
      </c>
      <c s="36">
        <f>ROUND(G555*H555,6)</f>
      </c>
      <c r="L555" s="38">
        <v>0</v>
      </c>
      <c s="32">
        <f>ROUND(ROUND(L555,2)*ROUND(G555,3),2)</f>
      </c>
      <c s="36" t="s">
        <v>55</v>
      </c>
      <c>
        <f>(M555*21)/100</f>
      </c>
      <c t="s">
        <v>28</v>
      </c>
    </row>
    <row r="556" spans="1:5" ht="25.5">
      <c r="A556" s="35" t="s">
        <v>56</v>
      </c>
      <c r="E556" s="39" t="s">
        <v>3197</v>
      </c>
    </row>
    <row r="557" spans="1:5" ht="12.75">
      <c r="A557" s="35" t="s">
        <v>58</v>
      </c>
      <c r="E557" s="40" t="s">
        <v>5</v>
      </c>
    </row>
    <row r="558" spans="1:5" ht="204">
      <c r="A558" t="s">
        <v>59</v>
      </c>
      <c r="E558" s="39" t="s">
        <v>3198</v>
      </c>
    </row>
    <row r="559" spans="1:16" ht="12.75">
      <c r="A559" t="s">
        <v>50</v>
      </c>
      <c s="34" t="s">
        <v>1118</v>
      </c>
      <c s="34" t="s">
        <v>3333</v>
      </c>
      <c s="35" t="s">
        <v>5</v>
      </c>
      <c s="6" t="s">
        <v>3325</v>
      </c>
      <c s="36" t="s">
        <v>65</v>
      </c>
      <c s="37">
        <v>9</v>
      </c>
      <c s="36">
        <v>0</v>
      </c>
      <c s="36">
        <f>ROUND(G559*H559,6)</f>
      </c>
      <c r="L559" s="38">
        <v>0</v>
      </c>
      <c s="32">
        <f>ROUND(ROUND(L559,2)*ROUND(G559,3),2)</f>
      </c>
      <c s="36" t="s">
        <v>55</v>
      </c>
      <c>
        <f>(M559*21)/100</f>
      </c>
      <c t="s">
        <v>28</v>
      </c>
    </row>
    <row r="560" spans="1:5" ht="12.75">
      <c r="A560" s="35" t="s">
        <v>56</v>
      </c>
      <c r="E560" s="39" t="s">
        <v>3325</v>
      </c>
    </row>
    <row r="561" spans="1:5" ht="12.75">
      <c r="A561" s="35" t="s">
        <v>58</v>
      </c>
      <c r="E561" s="40" t="s">
        <v>5</v>
      </c>
    </row>
    <row r="562" spans="1:5" ht="204">
      <c r="A562" t="s">
        <v>59</v>
      </c>
      <c r="E562" s="39" t="s">
        <v>3334</v>
      </c>
    </row>
    <row r="563" spans="1:13" ht="12.75">
      <c r="A563" t="s">
        <v>47</v>
      </c>
      <c r="C563" s="31" t="s">
        <v>2039</v>
      </c>
      <c r="E563" s="33" t="s">
        <v>3339</v>
      </c>
      <c r="J563" s="32">
        <f>0</f>
      </c>
      <c s="32">
        <f>0</f>
      </c>
      <c s="32">
        <f>0+L564+L568</f>
      </c>
      <c s="32">
        <f>0+M564+M568</f>
      </c>
    </row>
    <row r="564" spans="1:16" ht="12.75">
      <c r="A564" t="s">
        <v>50</v>
      </c>
      <c s="34" t="s">
        <v>1119</v>
      </c>
      <c s="34" t="s">
        <v>2795</v>
      </c>
      <c s="35" t="s">
        <v>5</v>
      </c>
      <c s="6" t="s">
        <v>3340</v>
      </c>
      <c s="36" t="s">
        <v>251</v>
      </c>
      <c s="37">
        <v>2</v>
      </c>
      <c s="36">
        <v>0</v>
      </c>
      <c s="36">
        <f>ROUND(G564*H564,6)</f>
      </c>
      <c r="L564" s="38">
        <v>0</v>
      </c>
      <c s="32">
        <f>ROUND(ROUND(L564,2)*ROUND(G564,3),2)</f>
      </c>
      <c s="36" t="s">
        <v>69</v>
      </c>
      <c>
        <f>(M564*21)/100</f>
      </c>
      <c t="s">
        <v>28</v>
      </c>
    </row>
    <row r="565" spans="1:5" ht="12.75">
      <c r="A565" s="35" t="s">
        <v>56</v>
      </c>
      <c r="E565" s="39" t="s">
        <v>3340</v>
      </c>
    </row>
    <row r="566" spans="1:5" ht="12.75">
      <c r="A566" s="35" t="s">
        <v>58</v>
      </c>
      <c r="E566" s="40" t="s">
        <v>5</v>
      </c>
    </row>
    <row r="567" spans="1:5" ht="191.25">
      <c r="A567" t="s">
        <v>59</v>
      </c>
      <c r="E567" s="39" t="s">
        <v>3341</v>
      </c>
    </row>
    <row r="568" spans="1:16" ht="12.75">
      <c r="A568" t="s">
        <v>50</v>
      </c>
      <c s="34" t="s">
        <v>1120</v>
      </c>
      <c s="34" t="s">
        <v>3342</v>
      </c>
      <c s="35" t="s">
        <v>5</v>
      </c>
      <c s="6" t="s">
        <v>3343</v>
      </c>
      <c s="36" t="s">
        <v>65</v>
      </c>
      <c s="37">
        <v>2</v>
      </c>
      <c s="36">
        <v>0</v>
      </c>
      <c s="36">
        <f>ROUND(G568*H568,6)</f>
      </c>
      <c r="L568" s="38">
        <v>0</v>
      </c>
      <c s="32">
        <f>ROUND(ROUND(L568,2)*ROUND(G568,3),2)</f>
      </c>
      <c s="36" t="s">
        <v>55</v>
      </c>
      <c>
        <f>(M568*21)/100</f>
      </c>
      <c t="s">
        <v>28</v>
      </c>
    </row>
    <row r="569" spans="1:5" ht="12.75">
      <c r="A569" s="35" t="s">
        <v>56</v>
      </c>
      <c r="E569" s="39" t="s">
        <v>3343</v>
      </c>
    </row>
    <row r="570" spans="1:5" ht="12.75">
      <c r="A570" s="35" t="s">
        <v>58</v>
      </c>
      <c r="E570" s="40" t="s">
        <v>5</v>
      </c>
    </row>
    <row r="571" spans="1:5" ht="153">
      <c r="A571" t="s">
        <v>59</v>
      </c>
      <c r="E571" s="39" t="s">
        <v>3344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7.xml><?xml version="1.0" encoding="utf-8"?>
<worksheet xmlns="http://schemas.openxmlformats.org/spreadsheetml/2006/main" xmlns:r="http://schemas.openxmlformats.org/officeDocument/2006/relationships">
  <dimension ref="A1:T146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2062</v>
      </c>
      <c s="41">
        <f>Rekapitulace!C21</f>
      </c>
      <c s="20" t="s">
        <v>0</v>
      </c>
      <c t="s">
        <v>23</v>
      </c>
      <c t="s">
        <v>28</v>
      </c>
    </row>
    <row r="4" spans="1:16" ht="32" customHeight="1">
      <c r="A4" s="24" t="s">
        <v>20</v>
      </c>
      <c s="25" t="s">
        <v>29</v>
      </c>
      <c s="27" t="s">
        <v>2062</v>
      </c>
      <c r="E4" s="26" t="s">
        <v>2063</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COUNTIFS(L8:L1460,"=0",A8:A1460,"P")+COUNTIFS(L8:L1460,"",A8:A1460,"P")+SUM(Q8:Q1460)</f>
      </c>
    </row>
    <row r="8" spans="1:13" ht="12.75">
      <c r="A8" t="s">
        <v>45</v>
      </c>
      <c r="C8" s="28" t="s">
        <v>3347</v>
      </c>
      <c r="E8" s="30" t="s">
        <v>3346</v>
      </c>
      <c r="J8" s="29">
        <f>0+J9+J250+J283+J320+J385+J562+J695+J996+J1413+J1430+J1455</f>
      </c>
      <c s="29">
        <f>0+K9+K250+K283+K320+K385+K562+K695+K996+K1413+K1430+K1455</f>
      </c>
      <c s="29">
        <f>0+L9+L250+L283+L320+L385+L562+L695+L996+L1413+L1430+L1455</f>
      </c>
      <c s="29">
        <f>0+M9+M250+M283+M320+M385+M562+M695+M996+M1413+M1430+M1455</f>
      </c>
    </row>
    <row r="9" spans="1:13" ht="12.75">
      <c r="A9" t="s">
        <v>47</v>
      </c>
      <c r="C9" s="31" t="s">
        <v>60</v>
      </c>
      <c r="E9" s="33" t="s">
        <v>3348</v>
      </c>
      <c r="J9" s="32">
        <f>0</f>
      </c>
      <c s="32">
        <f>0</f>
      </c>
      <c s="32">
        <f>0+L10+L14+L18+L22+L26+L30+L34+L38+L42+L46+L50+L54+L58+L62+L66+L70+L74+L78+L82+L86+L90+L94+L98+L102+L106+L110+L114+L118+L122+L126+L130+L134+L138+L142+L146+L150+L154+L158+L162+L166+L170+L174+L178+L182+L186+L190+L194+L198+L202+L206+L210+L214+L218+L222+L226+L230+L234+L238+L242+L246</f>
      </c>
      <c s="32">
        <f>0+M10+M14+M18+M22+M26+M30+M34+M38+M42+M46+M50+M54+M58+M62+M66+M70+M74+M78+M82+M86+M90+M94+M98+M102+M106+M110+M114+M118+M122+M126+M130+M134+M138+M142+M146+M150+M154+M158+M162+M166+M170+M174+M178+M182+M186+M190+M194+M198+M202+M206+M210+M214+M218+M222+M226+M230+M234+M238+M242+M246</f>
      </c>
    </row>
    <row r="10" spans="1:16" ht="12.75">
      <c r="A10" t="s">
        <v>50</v>
      </c>
      <c s="34" t="s">
        <v>62</v>
      </c>
      <c s="34" t="s">
        <v>3349</v>
      </c>
      <c s="35" t="s">
        <v>5</v>
      </c>
      <c s="6" t="s">
        <v>3350</v>
      </c>
      <c s="36" t="s">
        <v>251</v>
      </c>
      <c s="37">
        <v>2</v>
      </c>
      <c s="36">
        <v>0</v>
      </c>
      <c s="36">
        <f>ROUND(G10*H10,6)</f>
      </c>
      <c r="L10" s="38">
        <v>0</v>
      </c>
      <c s="32">
        <f>ROUND(ROUND(L10,2)*ROUND(G10,3),2)</f>
      </c>
      <c s="36" t="s">
        <v>69</v>
      </c>
      <c>
        <f>(M10*21)/100</f>
      </c>
      <c t="s">
        <v>28</v>
      </c>
    </row>
    <row r="11" spans="1:5" ht="12.75">
      <c r="A11" s="35" t="s">
        <v>56</v>
      </c>
      <c r="E11" s="39" t="s">
        <v>3350</v>
      </c>
    </row>
    <row r="12" spans="1:5" ht="12.75">
      <c r="A12" s="35" t="s">
        <v>58</v>
      </c>
      <c r="E12" s="40" t="s">
        <v>5</v>
      </c>
    </row>
    <row r="13" spans="1:5" ht="102">
      <c r="A13" t="s">
        <v>59</v>
      </c>
      <c r="E13" s="39" t="s">
        <v>3351</v>
      </c>
    </row>
    <row r="14" spans="1:16" ht="12.75">
      <c r="A14" t="s">
        <v>50</v>
      </c>
      <c s="34" t="s">
        <v>28</v>
      </c>
      <c s="34" t="s">
        <v>3352</v>
      </c>
      <c s="35" t="s">
        <v>5</v>
      </c>
      <c s="6" t="s">
        <v>3353</v>
      </c>
      <c s="36" t="s">
        <v>251</v>
      </c>
      <c s="37">
        <v>2</v>
      </c>
      <c s="36">
        <v>0</v>
      </c>
      <c s="36">
        <f>ROUND(G14*H14,6)</f>
      </c>
      <c r="L14" s="38">
        <v>0</v>
      </c>
      <c s="32">
        <f>ROUND(ROUND(L14,2)*ROUND(G14,3),2)</f>
      </c>
      <c s="36" t="s">
        <v>69</v>
      </c>
      <c>
        <f>(M14*21)/100</f>
      </c>
      <c t="s">
        <v>28</v>
      </c>
    </row>
    <row r="15" spans="1:5" ht="12.75">
      <c r="A15" s="35" t="s">
        <v>56</v>
      </c>
      <c r="E15" s="39" t="s">
        <v>3353</v>
      </c>
    </row>
    <row r="16" spans="1:5" ht="12.75">
      <c r="A16" s="35" t="s">
        <v>58</v>
      </c>
      <c r="E16" s="40" t="s">
        <v>5</v>
      </c>
    </row>
    <row r="17" spans="1:5" ht="89.25">
      <c r="A17" t="s">
        <v>59</v>
      </c>
      <c r="E17" s="39" t="s">
        <v>3354</v>
      </c>
    </row>
    <row r="18" spans="1:16" ht="12.75">
      <c r="A18" t="s">
        <v>50</v>
      </c>
      <c s="34" t="s">
        <v>26</v>
      </c>
      <c s="34" t="s">
        <v>3355</v>
      </c>
      <c s="35" t="s">
        <v>5</v>
      </c>
      <c s="6" t="s">
        <v>3356</v>
      </c>
      <c s="36" t="s">
        <v>251</v>
      </c>
      <c s="37">
        <v>8</v>
      </c>
      <c s="36">
        <v>0</v>
      </c>
      <c s="36">
        <f>ROUND(G18*H18,6)</f>
      </c>
      <c r="L18" s="38">
        <v>0</v>
      </c>
      <c s="32">
        <f>ROUND(ROUND(L18,2)*ROUND(G18,3),2)</f>
      </c>
      <c s="36" t="s">
        <v>69</v>
      </c>
      <c>
        <f>(M18*21)/100</f>
      </c>
      <c t="s">
        <v>28</v>
      </c>
    </row>
    <row r="19" spans="1:5" ht="12.75">
      <c r="A19" s="35" t="s">
        <v>56</v>
      </c>
      <c r="E19" s="39" t="s">
        <v>3356</v>
      </c>
    </row>
    <row r="20" spans="1:5" ht="12.75">
      <c r="A20" s="35" t="s">
        <v>58</v>
      </c>
      <c r="E20" s="40" t="s">
        <v>5</v>
      </c>
    </row>
    <row r="21" spans="1:5" ht="102">
      <c r="A21" t="s">
        <v>59</v>
      </c>
      <c r="E21" s="39" t="s">
        <v>3357</v>
      </c>
    </row>
    <row r="22" spans="1:16" ht="12.75">
      <c r="A22" t="s">
        <v>50</v>
      </c>
      <c s="34" t="s">
        <v>74</v>
      </c>
      <c s="34" t="s">
        <v>3358</v>
      </c>
      <c s="35" t="s">
        <v>5</v>
      </c>
      <c s="6" t="s">
        <v>3359</v>
      </c>
      <c s="36" t="s">
        <v>251</v>
      </c>
      <c s="37">
        <v>8</v>
      </c>
      <c s="36">
        <v>0</v>
      </c>
      <c s="36">
        <f>ROUND(G22*H22,6)</f>
      </c>
      <c r="L22" s="38">
        <v>0</v>
      </c>
      <c s="32">
        <f>ROUND(ROUND(L22,2)*ROUND(G22,3),2)</f>
      </c>
      <c s="36" t="s">
        <v>69</v>
      </c>
      <c>
        <f>(M22*21)/100</f>
      </c>
      <c t="s">
        <v>28</v>
      </c>
    </row>
    <row r="23" spans="1:5" ht="12.75">
      <c r="A23" s="35" t="s">
        <v>56</v>
      </c>
      <c r="E23" s="39" t="s">
        <v>3359</v>
      </c>
    </row>
    <row r="24" spans="1:5" ht="12.75">
      <c r="A24" s="35" t="s">
        <v>58</v>
      </c>
      <c r="E24" s="40" t="s">
        <v>5</v>
      </c>
    </row>
    <row r="25" spans="1:5" ht="89.25">
      <c r="A25" t="s">
        <v>59</v>
      </c>
      <c r="E25" s="39" t="s">
        <v>3360</v>
      </c>
    </row>
    <row r="26" spans="1:16" ht="12.75">
      <c r="A26" t="s">
        <v>50</v>
      </c>
      <c s="34" t="s">
        <v>78</v>
      </c>
      <c s="34" t="s">
        <v>3361</v>
      </c>
      <c s="35" t="s">
        <v>5</v>
      </c>
      <c s="6" t="s">
        <v>3362</v>
      </c>
      <c s="36" t="s">
        <v>251</v>
      </c>
      <c s="37">
        <v>252</v>
      </c>
      <c s="36">
        <v>0</v>
      </c>
      <c s="36">
        <f>ROUND(G26*H26,6)</f>
      </c>
      <c r="L26" s="38">
        <v>0</v>
      </c>
      <c s="32">
        <f>ROUND(ROUND(L26,2)*ROUND(G26,3),2)</f>
      </c>
      <c s="36" t="s">
        <v>69</v>
      </c>
      <c>
        <f>(M26*21)/100</f>
      </c>
      <c t="s">
        <v>28</v>
      </c>
    </row>
    <row r="27" spans="1:5" ht="12.75">
      <c r="A27" s="35" t="s">
        <v>56</v>
      </c>
      <c r="E27" s="39" t="s">
        <v>3362</v>
      </c>
    </row>
    <row r="28" spans="1:5" ht="12.75">
      <c r="A28" s="35" t="s">
        <v>58</v>
      </c>
      <c r="E28" s="40" t="s">
        <v>5</v>
      </c>
    </row>
    <row r="29" spans="1:5" ht="102">
      <c r="A29" t="s">
        <v>59</v>
      </c>
      <c r="E29" s="39" t="s">
        <v>3363</v>
      </c>
    </row>
    <row r="30" spans="1:16" ht="12.75">
      <c r="A30" t="s">
        <v>50</v>
      </c>
      <c s="34" t="s">
        <v>27</v>
      </c>
      <c s="34" t="s">
        <v>3364</v>
      </c>
      <c s="35" t="s">
        <v>5</v>
      </c>
      <c s="6" t="s">
        <v>3365</v>
      </c>
      <c s="36" t="s">
        <v>251</v>
      </c>
      <c s="37">
        <v>252</v>
      </c>
      <c s="36">
        <v>0</v>
      </c>
      <c s="36">
        <f>ROUND(G30*H30,6)</f>
      </c>
      <c r="L30" s="38">
        <v>0</v>
      </c>
      <c s="32">
        <f>ROUND(ROUND(L30,2)*ROUND(G30,3),2)</f>
      </c>
      <c s="36" t="s">
        <v>69</v>
      </c>
      <c>
        <f>(M30*21)/100</f>
      </c>
      <c t="s">
        <v>28</v>
      </c>
    </row>
    <row r="31" spans="1:5" ht="12.75">
      <c r="A31" s="35" t="s">
        <v>56</v>
      </c>
      <c r="E31" s="39" t="s">
        <v>3365</v>
      </c>
    </row>
    <row r="32" spans="1:5" ht="12.75">
      <c r="A32" s="35" t="s">
        <v>58</v>
      </c>
      <c r="E32" s="40" t="s">
        <v>5</v>
      </c>
    </row>
    <row r="33" spans="1:5" ht="89.25">
      <c r="A33" t="s">
        <v>59</v>
      </c>
      <c r="E33" s="39" t="s">
        <v>3366</v>
      </c>
    </row>
    <row r="34" spans="1:16" ht="12.75">
      <c r="A34" t="s">
        <v>50</v>
      </c>
      <c s="34" t="s">
        <v>85</v>
      </c>
      <c s="34" t="s">
        <v>3367</v>
      </c>
      <c s="35" t="s">
        <v>5</v>
      </c>
      <c s="6" t="s">
        <v>3368</v>
      </c>
      <c s="36" t="s">
        <v>251</v>
      </c>
      <c s="37">
        <v>8</v>
      </c>
      <c s="36">
        <v>0</v>
      </c>
      <c s="36">
        <f>ROUND(G34*H34,6)</f>
      </c>
      <c r="L34" s="38">
        <v>0</v>
      </c>
      <c s="32">
        <f>ROUND(ROUND(L34,2)*ROUND(G34,3),2)</f>
      </c>
      <c s="36" t="s">
        <v>69</v>
      </c>
      <c>
        <f>(M34*21)/100</f>
      </c>
      <c t="s">
        <v>28</v>
      </c>
    </row>
    <row r="35" spans="1:5" ht="12.75">
      <c r="A35" s="35" t="s">
        <v>56</v>
      </c>
      <c r="E35" s="39" t="s">
        <v>3368</v>
      </c>
    </row>
    <row r="36" spans="1:5" ht="12.75">
      <c r="A36" s="35" t="s">
        <v>58</v>
      </c>
      <c r="E36" s="40" t="s">
        <v>5</v>
      </c>
    </row>
    <row r="37" spans="1:5" ht="102">
      <c r="A37" t="s">
        <v>59</v>
      </c>
      <c r="E37" s="39" t="s">
        <v>3369</v>
      </c>
    </row>
    <row r="38" spans="1:16" ht="12.75">
      <c r="A38" t="s">
        <v>50</v>
      </c>
      <c s="34" t="s">
        <v>89</v>
      </c>
      <c s="34" t="s">
        <v>3370</v>
      </c>
      <c s="35" t="s">
        <v>5</v>
      </c>
      <c s="6" t="s">
        <v>3371</v>
      </c>
      <c s="36" t="s">
        <v>251</v>
      </c>
      <c s="37">
        <v>8</v>
      </c>
      <c s="36">
        <v>0</v>
      </c>
      <c s="36">
        <f>ROUND(G38*H38,6)</f>
      </c>
      <c r="L38" s="38">
        <v>0</v>
      </c>
      <c s="32">
        <f>ROUND(ROUND(L38,2)*ROUND(G38,3),2)</f>
      </c>
      <c s="36" t="s">
        <v>69</v>
      </c>
      <c>
        <f>(M38*21)/100</f>
      </c>
      <c t="s">
        <v>28</v>
      </c>
    </row>
    <row r="39" spans="1:5" ht="12.75">
      <c r="A39" s="35" t="s">
        <v>56</v>
      </c>
      <c r="E39" s="39" t="s">
        <v>3371</v>
      </c>
    </row>
    <row r="40" spans="1:5" ht="12.75">
      <c r="A40" s="35" t="s">
        <v>58</v>
      </c>
      <c r="E40" s="40" t="s">
        <v>5</v>
      </c>
    </row>
    <row r="41" spans="1:5" ht="89.25">
      <c r="A41" t="s">
        <v>59</v>
      </c>
      <c r="E41" s="39" t="s">
        <v>3372</v>
      </c>
    </row>
    <row r="42" spans="1:16" ht="12.75">
      <c r="A42" t="s">
        <v>50</v>
      </c>
      <c s="34" t="s">
        <v>93</v>
      </c>
      <c s="34" t="s">
        <v>3373</v>
      </c>
      <c s="35" t="s">
        <v>5</v>
      </c>
      <c s="6" t="s">
        <v>3374</v>
      </c>
      <c s="36" t="s">
        <v>251</v>
      </c>
      <c s="37">
        <v>212</v>
      </c>
      <c s="36">
        <v>0</v>
      </c>
      <c s="36">
        <f>ROUND(G42*H42,6)</f>
      </c>
      <c r="L42" s="38">
        <v>0</v>
      </c>
      <c s="32">
        <f>ROUND(ROUND(L42,2)*ROUND(G42,3),2)</f>
      </c>
      <c s="36" t="s">
        <v>69</v>
      </c>
      <c>
        <f>(M42*21)/100</f>
      </c>
      <c t="s">
        <v>28</v>
      </c>
    </row>
    <row r="43" spans="1:5" ht="12.75">
      <c r="A43" s="35" t="s">
        <v>56</v>
      </c>
      <c r="E43" s="39" t="s">
        <v>3374</v>
      </c>
    </row>
    <row r="44" spans="1:5" ht="12.75">
      <c r="A44" s="35" t="s">
        <v>58</v>
      </c>
      <c r="E44" s="40" t="s">
        <v>5</v>
      </c>
    </row>
    <row r="45" spans="1:5" ht="102">
      <c r="A45" t="s">
        <v>59</v>
      </c>
      <c r="E45" s="39" t="s">
        <v>3375</v>
      </c>
    </row>
    <row r="46" spans="1:16" ht="12.75">
      <c r="A46" t="s">
        <v>50</v>
      </c>
      <c s="34" t="s">
        <v>97</v>
      </c>
      <c s="34" t="s">
        <v>3376</v>
      </c>
      <c s="35" t="s">
        <v>5</v>
      </c>
      <c s="6" t="s">
        <v>3377</v>
      </c>
      <c s="36" t="s">
        <v>251</v>
      </c>
      <c s="37">
        <v>212</v>
      </c>
      <c s="36">
        <v>0</v>
      </c>
      <c s="36">
        <f>ROUND(G46*H46,6)</f>
      </c>
      <c r="L46" s="38">
        <v>0</v>
      </c>
      <c s="32">
        <f>ROUND(ROUND(L46,2)*ROUND(G46,3),2)</f>
      </c>
      <c s="36" t="s">
        <v>69</v>
      </c>
      <c>
        <f>(M46*21)/100</f>
      </c>
      <c t="s">
        <v>28</v>
      </c>
    </row>
    <row r="47" spans="1:5" ht="12.75">
      <c r="A47" s="35" t="s">
        <v>56</v>
      </c>
      <c r="E47" s="39" t="s">
        <v>3377</v>
      </c>
    </row>
    <row r="48" spans="1:5" ht="12.75">
      <c r="A48" s="35" t="s">
        <v>58</v>
      </c>
      <c r="E48" s="40" t="s">
        <v>5</v>
      </c>
    </row>
    <row r="49" spans="1:5" ht="89.25">
      <c r="A49" t="s">
        <v>59</v>
      </c>
      <c r="E49" s="39" t="s">
        <v>3378</v>
      </c>
    </row>
    <row r="50" spans="1:16" ht="12.75">
      <c r="A50" t="s">
        <v>50</v>
      </c>
      <c s="34" t="s">
        <v>101</v>
      </c>
      <c s="34" t="s">
        <v>3379</v>
      </c>
      <c s="35" t="s">
        <v>5</v>
      </c>
      <c s="6" t="s">
        <v>3380</v>
      </c>
      <c s="36" t="s">
        <v>251</v>
      </c>
      <c s="37">
        <v>235</v>
      </c>
      <c s="36">
        <v>0</v>
      </c>
      <c s="36">
        <f>ROUND(G50*H50,6)</f>
      </c>
      <c r="L50" s="38">
        <v>0</v>
      </c>
      <c s="32">
        <f>ROUND(ROUND(L50,2)*ROUND(G50,3),2)</f>
      </c>
      <c s="36" t="s">
        <v>69</v>
      </c>
      <c>
        <f>(M50*21)/100</f>
      </c>
      <c t="s">
        <v>28</v>
      </c>
    </row>
    <row r="51" spans="1:5" ht="12.75">
      <c r="A51" s="35" t="s">
        <v>56</v>
      </c>
      <c r="E51" s="39" t="s">
        <v>3380</v>
      </c>
    </row>
    <row r="52" spans="1:5" ht="12.75">
      <c r="A52" s="35" t="s">
        <v>58</v>
      </c>
      <c r="E52" s="40" t="s">
        <v>5</v>
      </c>
    </row>
    <row r="53" spans="1:5" ht="102">
      <c r="A53" t="s">
        <v>59</v>
      </c>
      <c r="E53" s="39" t="s">
        <v>3381</v>
      </c>
    </row>
    <row r="54" spans="1:16" ht="12.75">
      <c r="A54" t="s">
        <v>50</v>
      </c>
      <c s="34" t="s">
        <v>105</v>
      </c>
      <c s="34" t="s">
        <v>3382</v>
      </c>
      <c s="35" t="s">
        <v>5</v>
      </c>
      <c s="6" t="s">
        <v>3383</v>
      </c>
      <c s="36" t="s">
        <v>251</v>
      </c>
      <c s="37">
        <v>235</v>
      </c>
      <c s="36">
        <v>0</v>
      </c>
      <c s="36">
        <f>ROUND(G54*H54,6)</f>
      </c>
      <c r="L54" s="38">
        <v>0</v>
      </c>
      <c s="32">
        <f>ROUND(ROUND(L54,2)*ROUND(G54,3),2)</f>
      </c>
      <c s="36" t="s">
        <v>69</v>
      </c>
      <c>
        <f>(M54*21)/100</f>
      </c>
      <c t="s">
        <v>28</v>
      </c>
    </row>
    <row r="55" spans="1:5" ht="12.75">
      <c r="A55" s="35" t="s">
        <v>56</v>
      </c>
      <c r="E55" s="39" t="s">
        <v>3383</v>
      </c>
    </row>
    <row r="56" spans="1:5" ht="12.75">
      <c r="A56" s="35" t="s">
        <v>58</v>
      </c>
      <c r="E56" s="40" t="s">
        <v>5</v>
      </c>
    </row>
    <row r="57" spans="1:5" ht="89.25">
      <c r="A57" t="s">
        <v>59</v>
      </c>
      <c r="E57" s="39" t="s">
        <v>3384</v>
      </c>
    </row>
    <row r="58" spans="1:16" ht="12.75">
      <c r="A58" t="s">
        <v>50</v>
      </c>
      <c s="34" t="s">
        <v>109</v>
      </c>
      <c s="34" t="s">
        <v>3385</v>
      </c>
      <c s="35" t="s">
        <v>5</v>
      </c>
      <c s="6" t="s">
        <v>3386</v>
      </c>
      <c s="36" t="s">
        <v>251</v>
      </c>
      <c s="37">
        <v>84</v>
      </c>
      <c s="36">
        <v>0</v>
      </c>
      <c s="36">
        <f>ROUND(G58*H58,6)</f>
      </c>
      <c r="L58" s="38">
        <v>0</v>
      </c>
      <c s="32">
        <f>ROUND(ROUND(L58,2)*ROUND(G58,3),2)</f>
      </c>
      <c s="36" t="s">
        <v>69</v>
      </c>
      <c>
        <f>(M58*21)/100</f>
      </c>
      <c t="s">
        <v>28</v>
      </c>
    </row>
    <row r="59" spans="1:5" ht="12.75">
      <c r="A59" s="35" t="s">
        <v>56</v>
      </c>
      <c r="E59" s="39" t="s">
        <v>3386</v>
      </c>
    </row>
    <row r="60" spans="1:5" ht="12.75">
      <c r="A60" s="35" t="s">
        <v>58</v>
      </c>
      <c r="E60" s="40" t="s">
        <v>5</v>
      </c>
    </row>
    <row r="61" spans="1:5" ht="102">
      <c r="A61" t="s">
        <v>59</v>
      </c>
      <c r="E61" s="39" t="s">
        <v>3387</v>
      </c>
    </row>
    <row r="62" spans="1:16" ht="12.75">
      <c r="A62" t="s">
        <v>50</v>
      </c>
      <c s="34" t="s">
        <v>113</v>
      </c>
      <c s="34" t="s">
        <v>3388</v>
      </c>
      <c s="35" t="s">
        <v>5</v>
      </c>
      <c s="6" t="s">
        <v>3389</v>
      </c>
      <c s="36" t="s">
        <v>251</v>
      </c>
      <c s="37">
        <v>84</v>
      </c>
      <c s="36">
        <v>0</v>
      </c>
      <c s="36">
        <f>ROUND(G62*H62,6)</f>
      </c>
      <c r="L62" s="38">
        <v>0</v>
      </c>
      <c s="32">
        <f>ROUND(ROUND(L62,2)*ROUND(G62,3),2)</f>
      </c>
      <c s="36" t="s">
        <v>69</v>
      </c>
      <c>
        <f>(M62*21)/100</f>
      </c>
      <c t="s">
        <v>28</v>
      </c>
    </row>
    <row r="63" spans="1:5" ht="12.75">
      <c r="A63" s="35" t="s">
        <v>56</v>
      </c>
      <c r="E63" s="39" t="s">
        <v>3389</v>
      </c>
    </row>
    <row r="64" spans="1:5" ht="12.75">
      <c r="A64" s="35" t="s">
        <v>58</v>
      </c>
      <c r="E64" s="40" t="s">
        <v>5</v>
      </c>
    </row>
    <row r="65" spans="1:5" ht="89.25">
      <c r="A65" t="s">
        <v>59</v>
      </c>
      <c r="E65" s="39" t="s">
        <v>3390</v>
      </c>
    </row>
    <row r="66" spans="1:16" ht="12.75">
      <c r="A66" t="s">
        <v>50</v>
      </c>
      <c s="34" t="s">
        <v>117</v>
      </c>
      <c s="34" t="s">
        <v>3391</v>
      </c>
      <c s="35" t="s">
        <v>5</v>
      </c>
      <c s="6" t="s">
        <v>3392</v>
      </c>
      <c s="36" t="s">
        <v>251</v>
      </c>
      <c s="37">
        <v>17</v>
      </c>
      <c s="36">
        <v>0</v>
      </c>
      <c s="36">
        <f>ROUND(G66*H66,6)</f>
      </c>
      <c r="L66" s="38">
        <v>0</v>
      </c>
      <c s="32">
        <f>ROUND(ROUND(L66,2)*ROUND(G66,3),2)</f>
      </c>
      <c s="36" t="s">
        <v>69</v>
      </c>
      <c>
        <f>(M66*21)/100</f>
      </c>
      <c t="s">
        <v>28</v>
      </c>
    </row>
    <row r="67" spans="1:5" ht="12.75">
      <c r="A67" s="35" t="s">
        <v>56</v>
      </c>
      <c r="E67" s="39" t="s">
        <v>3392</v>
      </c>
    </row>
    <row r="68" spans="1:5" ht="12.75">
      <c r="A68" s="35" t="s">
        <v>58</v>
      </c>
      <c r="E68" s="40" t="s">
        <v>5</v>
      </c>
    </row>
    <row r="69" spans="1:5" ht="102">
      <c r="A69" t="s">
        <v>59</v>
      </c>
      <c r="E69" s="39" t="s">
        <v>3393</v>
      </c>
    </row>
    <row r="70" spans="1:16" ht="12.75">
      <c r="A70" t="s">
        <v>50</v>
      </c>
      <c s="34" t="s">
        <v>121</v>
      </c>
      <c s="34" t="s">
        <v>3394</v>
      </c>
      <c s="35" t="s">
        <v>5</v>
      </c>
      <c s="6" t="s">
        <v>3395</v>
      </c>
      <c s="36" t="s">
        <v>251</v>
      </c>
      <c s="37">
        <v>17</v>
      </c>
      <c s="36">
        <v>0</v>
      </c>
      <c s="36">
        <f>ROUND(G70*H70,6)</f>
      </c>
      <c r="L70" s="38">
        <v>0</v>
      </c>
      <c s="32">
        <f>ROUND(ROUND(L70,2)*ROUND(G70,3),2)</f>
      </c>
      <c s="36" t="s">
        <v>69</v>
      </c>
      <c>
        <f>(M70*21)/100</f>
      </c>
      <c t="s">
        <v>28</v>
      </c>
    </row>
    <row r="71" spans="1:5" ht="12.75">
      <c r="A71" s="35" t="s">
        <v>56</v>
      </c>
      <c r="E71" s="39" t="s">
        <v>3395</v>
      </c>
    </row>
    <row r="72" spans="1:5" ht="12.75">
      <c r="A72" s="35" t="s">
        <v>58</v>
      </c>
      <c r="E72" s="40" t="s">
        <v>5</v>
      </c>
    </row>
    <row r="73" spans="1:5" ht="89.25">
      <c r="A73" t="s">
        <v>59</v>
      </c>
      <c r="E73" s="39" t="s">
        <v>3396</v>
      </c>
    </row>
    <row r="74" spans="1:16" ht="12.75">
      <c r="A74" t="s">
        <v>50</v>
      </c>
      <c s="34" t="s">
        <v>125</v>
      </c>
      <c s="34" t="s">
        <v>3397</v>
      </c>
      <c s="35" t="s">
        <v>5</v>
      </c>
      <c s="6" t="s">
        <v>3398</v>
      </c>
      <c s="36" t="s">
        <v>251</v>
      </c>
      <c s="37">
        <v>135</v>
      </c>
      <c s="36">
        <v>0</v>
      </c>
      <c s="36">
        <f>ROUND(G74*H74,6)</f>
      </c>
      <c r="L74" s="38">
        <v>0</v>
      </c>
      <c s="32">
        <f>ROUND(ROUND(L74,2)*ROUND(G74,3),2)</f>
      </c>
      <c s="36" t="s">
        <v>69</v>
      </c>
      <c>
        <f>(M74*21)/100</f>
      </c>
      <c t="s">
        <v>28</v>
      </c>
    </row>
    <row r="75" spans="1:5" ht="12.75">
      <c r="A75" s="35" t="s">
        <v>56</v>
      </c>
      <c r="E75" s="39" t="s">
        <v>3398</v>
      </c>
    </row>
    <row r="76" spans="1:5" ht="12.75">
      <c r="A76" s="35" t="s">
        <v>58</v>
      </c>
      <c r="E76" s="40" t="s">
        <v>5</v>
      </c>
    </row>
    <row r="77" spans="1:5" ht="102">
      <c r="A77" t="s">
        <v>59</v>
      </c>
      <c r="E77" s="39" t="s">
        <v>3399</v>
      </c>
    </row>
    <row r="78" spans="1:16" ht="12.75">
      <c r="A78" t="s">
        <v>50</v>
      </c>
      <c s="34" t="s">
        <v>129</v>
      </c>
      <c s="34" t="s">
        <v>3400</v>
      </c>
      <c s="35" t="s">
        <v>5</v>
      </c>
      <c s="6" t="s">
        <v>3401</v>
      </c>
      <c s="36" t="s">
        <v>251</v>
      </c>
      <c s="37">
        <v>135</v>
      </c>
      <c s="36">
        <v>0</v>
      </c>
      <c s="36">
        <f>ROUND(G78*H78,6)</f>
      </c>
      <c r="L78" s="38">
        <v>0</v>
      </c>
      <c s="32">
        <f>ROUND(ROUND(L78,2)*ROUND(G78,3),2)</f>
      </c>
      <c s="36" t="s">
        <v>69</v>
      </c>
      <c>
        <f>(M78*21)/100</f>
      </c>
      <c t="s">
        <v>28</v>
      </c>
    </row>
    <row r="79" spans="1:5" ht="12.75">
      <c r="A79" s="35" t="s">
        <v>56</v>
      </c>
      <c r="E79" s="39" t="s">
        <v>3401</v>
      </c>
    </row>
    <row r="80" spans="1:5" ht="12.75">
      <c r="A80" s="35" t="s">
        <v>58</v>
      </c>
      <c r="E80" s="40" t="s">
        <v>5</v>
      </c>
    </row>
    <row r="81" spans="1:5" ht="89.25">
      <c r="A81" t="s">
        <v>59</v>
      </c>
      <c r="E81" s="39" t="s">
        <v>3402</v>
      </c>
    </row>
    <row r="82" spans="1:16" ht="12.75">
      <c r="A82" t="s">
        <v>50</v>
      </c>
      <c s="34" t="s">
        <v>133</v>
      </c>
      <c s="34" t="s">
        <v>3403</v>
      </c>
      <c s="35" t="s">
        <v>5</v>
      </c>
      <c s="6" t="s">
        <v>3404</v>
      </c>
      <c s="36" t="s">
        <v>251</v>
      </c>
      <c s="37">
        <v>694</v>
      </c>
      <c s="36">
        <v>0</v>
      </c>
      <c s="36">
        <f>ROUND(G82*H82,6)</f>
      </c>
      <c r="L82" s="38">
        <v>0</v>
      </c>
      <c s="32">
        <f>ROUND(ROUND(L82,2)*ROUND(G82,3),2)</f>
      </c>
      <c s="36" t="s">
        <v>69</v>
      </c>
      <c>
        <f>(M82*21)/100</f>
      </c>
      <c t="s">
        <v>28</v>
      </c>
    </row>
    <row r="83" spans="1:5" ht="12.75">
      <c r="A83" s="35" t="s">
        <v>56</v>
      </c>
      <c r="E83" s="39" t="s">
        <v>3404</v>
      </c>
    </row>
    <row r="84" spans="1:5" ht="12.75">
      <c r="A84" s="35" t="s">
        <v>58</v>
      </c>
      <c r="E84" s="40" t="s">
        <v>5</v>
      </c>
    </row>
    <row r="85" spans="1:5" ht="102">
      <c r="A85" t="s">
        <v>59</v>
      </c>
      <c r="E85" s="39" t="s">
        <v>3405</v>
      </c>
    </row>
    <row r="86" spans="1:16" ht="12.75">
      <c r="A86" t="s">
        <v>50</v>
      </c>
      <c s="34" t="s">
        <v>139</v>
      </c>
      <c s="34" t="s">
        <v>3406</v>
      </c>
      <c s="35" t="s">
        <v>5</v>
      </c>
      <c s="6" t="s">
        <v>3407</v>
      </c>
      <c s="36" t="s">
        <v>251</v>
      </c>
      <c s="37">
        <v>694</v>
      </c>
      <c s="36">
        <v>0</v>
      </c>
      <c s="36">
        <f>ROUND(G86*H86,6)</f>
      </c>
      <c r="L86" s="38">
        <v>0</v>
      </c>
      <c s="32">
        <f>ROUND(ROUND(L86,2)*ROUND(G86,3),2)</f>
      </c>
      <c s="36" t="s">
        <v>69</v>
      </c>
      <c>
        <f>(M86*21)/100</f>
      </c>
      <c t="s">
        <v>28</v>
      </c>
    </row>
    <row r="87" spans="1:5" ht="12.75">
      <c r="A87" s="35" t="s">
        <v>56</v>
      </c>
      <c r="E87" s="39" t="s">
        <v>3407</v>
      </c>
    </row>
    <row r="88" spans="1:5" ht="12.75">
      <c r="A88" s="35" t="s">
        <v>58</v>
      </c>
      <c r="E88" s="40" t="s">
        <v>5</v>
      </c>
    </row>
    <row r="89" spans="1:5" ht="89.25">
      <c r="A89" t="s">
        <v>59</v>
      </c>
      <c r="E89" s="39" t="s">
        <v>3408</v>
      </c>
    </row>
    <row r="90" spans="1:16" ht="12.75">
      <c r="A90" t="s">
        <v>50</v>
      </c>
      <c s="34" t="s">
        <v>143</v>
      </c>
      <c s="34" t="s">
        <v>3409</v>
      </c>
      <c s="35" t="s">
        <v>5</v>
      </c>
      <c s="6" t="s">
        <v>3410</v>
      </c>
      <c s="36" t="s">
        <v>251</v>
      </c>
      <c s="37">
        <v>16</v>
      </c>
      <c s="36">
        <v>0</v>
      </c>
      <c s="36">
        <f>ROUND(G90*H90,6)</f>
      </c>
      <c r="L90" s="38">
        <v>0</v>
      </c>
      <c s="32">
        <f>ROUND(ROUND(L90,2)*ROUND(G90,3),2)</f>
      </c>
      <c s="36" t="s">
        <v>69</v>
      </c>
      <c>
        <f>(M90*21)/100</f>
      </c>
      <c t="s">
        <v>28</v>
      </c>
    </row>
    <row r="91" spans="1:5" ht="12.75">
      <c r="A91" s="35" t="s">
        <v>56</v>
      </c>
      <c r="E91" s="39" t="s">
        <v>3410</v>
      </c>
    </row>
    <row r="92" spans="1:5" ht="12.75">
      <c r="A92" s="35" t="s">
        <v>58</v>
      </c>
      <c r="E92" s="40" t="s">
        <v>5</v>
      </c>
    </row>
    <row r="93" spans="1:5" ht="102">
      <c r="A93" t="s">
        <v>59</v>
      </c>
      <c r="E93" s="39" t="s">
        <v>3411</v>
      </c>
    </row>
    <row r="94" spans="1:16" ht="12.75">
      <c r="A94" t="s">
        <v>50</v>
      </c>
      <c s="34" t="s">
        <v>147</v>
      </c>
      <c s="34" t="s">
        <v>3412</v>
      </c>
      <c s="35" t="s">
        <v>5</v>
      </c>
      <c s="6" t="s">
        <v>3413</v>
      </c>
      <c s="36" t="s">
        <v>251</v>
      </c>
      <c s="37">
        <v>16</v>
      </c>
      <c s="36">
        <v>0</v>
      </c>
      <c s="36">
        <f>ROUND(G94*H94,6)</f>
      </c>
      <c r="L94" s="38">
        <v>0</v>
      </c>
      <c s="32">
        <f>ROUND(ROUND(L94,2)*ROUND(G94,3),2)</f>
      </c>
      <c s="36" t="s">
        <v>69</v>
      </c>
      <c>
        <f>(M94*21)/100</f>
      </c>
      <c t="s">
        <v>28</v>
      </c>
    </row>
    <row r="95" spans="1:5" ht="12.75">
      <c r="A95" s="35" t="s">
        <v>56</v>
      </c>
      <c r="E95" s="39" t="s">
        <v>3413</v>
      </c>
    </row>
    <row r="96" spans="1:5" ht="12.75">
      <c r="A96" s="35" t="s">
        <v>58</v>
      </c>
      <c r="E96" s="40" t="s">
        <v>5</v>
      </c>
    </row>
    <row r="97" spans="1:5" ht="89.25">
      <c r="A97" t="s">
        <v>59</v>
      </c>
      <c r="E97" s="39" t="s">
        <v>3414</v>
      </c>
    </row>
    <row r="98" spans="1:16" ht="12.75">
      <c r="A98" t="s">
        <v>50</v>
      </c>
      <c s="34" t="s">
        <v>151</v>
      </c>
      <c s="34" t="s">
        <v>3415</v>
      </c>
      <c s="35" t="s">
        <v>5</v>
      </c>
      <c s="6" t="s">
        <v>3416</v>
      </c>
      <c s="36" t="s">
        <v>209</v>
      </c>
      <c s="37">
        <v>65.5</v>
      </c>
      <c s="36">
        <v>0</v>
      </c>
      <c s="36">
        <f>ROUND(G98*H98,6)</f>
      </c>
      <c r="L98" s="38">
        <v>0</v>
      </c>
      <c s="32">
        <f>ROUND(ROUND(L98,2)*ROUND(G98,3),2)</f>
      </c>
      <c s="36" t="s">
        <v>69</v>
      </c>
      <c>
        <f>(M98*21)/100</f>
      </c>
      <c t="s">
        <v>28</v>
      </c>
    </row>
    <row r="99" spans="1:5" ht="12.75">
      <c r="A99" s="35" t="s">
        <v>56</v>
      </c>
      <c r="E99" s="39" t="s">
        <v>3416</v>
      </c>
    </row>
    <row r="100" spans="1:5" ht="12.75">
      <c r="A100" s="35" t="s">
        <v>58</v>
      </c>
      <c r="E100" s="40" t="s">
        <v>5</v>
      </c>
    </row>
    <row r="101" spans="1:5" ht="102">
      <c r="A101" t="s">
        <v>59</v>
      </c>
      <c r="E101" s="39" t="s">
        <v>3417</v>
      </c>
    </row>
    <row r="102" spans="1:16" ht="12.75">
      <c r="A102" t="s">
        <v>50</v>
      </c>
      <c s="34" t="s">
        <v>155</v>
      </c>
      <c s="34" t="s">
        <v>3418</v>
      </c>
      <c s="35" t="s">
        <v>5</v>
      </c>
      <c s="6" t="s">
        <v>3419</v>
      </c>
      <c s="36" t="s">
        <v>209</v>
      </c>
      <c s="37">
        <v>65.5</v>
      </c>
      <c s="36">
        <v>0</v>
      </c>
      <c s="36">
        <f>ROUND(G102*H102,6)</f>
      </c>
      <c r="L102" s="38">
        <v>0</v>
      </c>
      <c s="32">
        <f>ROUND(ROUND(L102,2)*ROUND(G102,3),2)</f>
      </c>
      <c s="36" t="s">
        <v>69</v>
      </c>
      <c>
        <f>(M102*21)/100</f>
      </c>
      <c t="s">
        <v>28</v>
      </c>
    </row>
    <row r="103" spans="1:5" ht="12.75">
      <c r="A103" s="35" t="s">
        <v>56</v>
      </c>
      <c r="E103" s="39" t="s">
        <v>3419</v>
      </c>
    </row>
    <row r="104" spans="1:5" ht="12.75">
      <c r="A104" s="35" t="s">
        <v>58</v>
      </c>
      <c r="E104" s="40" t="s">
        <v>5</v>
      </c>
    </row>
    <row r="105" spans="1:5" ht="89.25">
      <c r="A105" t="s">
        <v>59</v>
      </c>
      <c r="E105" s="39" t="s">
        <v>3420</v>
      </c>
    </row>
    <row r="106" spans="1:16" ht="12.75">
      <c r="A106" t="s">
        <v>50</v>
      </c>
      <c s="34" t="s">
        <v>158</v>
      </c>
      <c s="34" t="s">
        <v>3421</v>
      </c>
      <c s="35" t="s">
        <v>5</v>
      </c>
      <c s="6" t="s">
        <v>3422</v>
      </c>
      <c s="36" t="s">
        <v>251</v>
      </c>
      <c s="37">
        <v>22</v>
      </c>
      <c s="36">
        <v>0</v>
      </c>
      <c s="36">
        <f>ROUND(G106*H106,6)</f>
      </c>
      <c r="L106" s="38">
        <v>0</v>
      </c>
      <c s="32">
        <f>ROUND(ROUND(L106,2)*ROUND(G106,3),2)</f>
      </c>
      <c s="36" t="s">
        <v>69</v>
      </c>
      <c>
        <f>(M106*21)/100</f>
      </c>
      <c t="s">
        <v>28</v>
      </c>
    </row>
    <row r="107" spans="1:5" ht="12.75">
      <c r="A107" s="35" t="s">
        <v>56</v>
      </c>
      <c r="E107" s="39" t="s">
        <v>3422</v>
      </c>
    </row>
    <row r="108" spans="1:5" ht="12.75">
      <c r="A108" s="35" t="s">
        <v>58</v>
      </c>
      <c r="E108" s="40" t="s">
        <v>5</v>
      </c>
    </row>
    <row r="109" spans="1:5" ht="102">
      <c r="A109" t="s">
        <v>59</v>
      </c>
      <c r="E109" s="39" t="s">
        <v>3423</v>
      </c>
    </row>
    <row r="110" spans="1:16" ht="12.75">
      <c r="A110" t="s">
        <v>50</v>
      </c>
      <c s="34" t="s">
        <v>162</v>
      </c>
      <c s="34" t="s">
        <v>3424</v>
      </c>
      <c s="35" t="s">
        <v>5</v>
      </c>
      <c s="6" t="s">
        <v>3425</v>
      </c>
      <c s="36" t="s">
        <v>251</v>
      </c>
      <c s="37">
        <v>22</v>
      </c>
      <c s="36">
        <v>0</v>
      </c>
      <c s="36">
        <f>ROUND(G110*H110,6)</f>
      </c>
      <c r="L110" s="38">
        <v>0</v>
      </c>
      <c s="32">
        <f>ROUND(ROUND(L110,2)*ROUND(G110,3),2)</f>
      </c>
      <c s="36" t="s">
        <v>69</v>
      </c>
      <c>
        <f>(M110*21)/100</f>
      </c>
      <c t="s">
        <v>28</v>
      </c>
    </row>
    <row r="111" spans="1:5" ht="12.75">
      <c r="A111" s="35" t="s">
        <v>56</v>
      </c>
      <c r="E111" s="39" t="s">
        <v>3425</v>
      </c>
    </row>
    <row r="112" spans="1:5" ht="12.75">
      <c r="A112" s="35" t="s">
        <v>58</v>
      </c>
      <c r="E112" s="40" t="s">
        <v>5</v>
      </c>
    </row>
    <row r="113" spans="1:5" ht="89.25">
      <c r="A113" t="s">
        <v>59</v>
      </c>
      <c r="E113" s="39" t="s">
        <v>3426</v>
      </c>
    </row>
    <row r="114" spans="1:16" ht="12.75">
      <c r="A114" t="s">
        <v>50</v>
      </c>
      <c s="34" t="s">
        <v>166</v>
      </c>
      <c s="34" t="s">
        <v>3427</v>
      </c>
      <c s="35" t="s">
        <v>5</v>
      </c>
      <c s="6" t="s">
        <v>3428</v>
      </c>
      <c s="36" t="s">
        <v>251</v>
      </c>
      <c s="37">
        <v>8</v>
      </c>
      <c s="36">
        <v>0</v>
      </c>
      <c s="36">
        <f>ROUND(G114*H114,6)</f>
      </c>
      <c r="L114" s="38">
        <v>0</v>
      </c>
      <c s="32">
        <f>ROUND(ROUND(L114,2)*ROUND(G114,3),2)</f>
      </c>
      <c s="36" t="s">
        <v>69</v>
      </c>
      <c>
        <f>(M114*21)/100</f>
      </c>
      <c t="s">
        <v>28</v>
      </c>
    </row>
    <row r="115" spans="1:5" ht="12.75">
      <c r="A115" s="35" t="s">
        <v>56</v>
      </c>
      <c r="E115" s="39" t="s">
        <v>3428</v>
      </c>
    </row>
    <row r="116" spans="1:5" ht="12.75">
      <c r="A116" s="35" t="s">
        <v>58</v>
      </c>
      <c r="E116" s="40" t="s">
        <v>5</v>
      </c>
    </row>
    <row r="117" spans="1:5" ht="102">
      <c r="A117" t="s">
        <v>59</v>
      </c>
      <c r="E117" s="39" t="s">
        <v>3429</v>
      </c>
    </row>
    <row r="118" spans="1:16" ht="12.75">
      <c r="A118" t="s">
        <v>50</v>
      </c>
      <c s="34" t="s">
        <v>170</v>
      </c>
      <c s="34" t="s">
        <v>3430</v>
      </c>
      <c s="35" t="s">
        <v>5</v>
      </c>
      <c s="6" t="s">
        <v>3431</v>
      </c>
      <c s="36" t="s">
        <v>251</v>
      </c>
      <c s="37">
        <v>8</v>
      </c>
      <c s="36">
        <v>0</v>
      </c>
      <c s="36">
        <f>ROUND(G118*H118,6)</f>
      </c>
      <c r="L118" s="38">
        <v>0</v>
      </c>
      <c s="32">
        <f>ROUND(ROUND(L118,2)*ROUND(G118,3),2)</f>
      </c>
      <c s="36" t="s">
        <v>69</v>
      </c>
      <c>
        <f>(M118*21)/100</f>
      </c>
      <c t="s">
        <v>28</v>
      </c>
    </row>
    <row r="119" spans="1:5" ht="12.75">
      <c r="A119" s="35" t="s">
        <v>56</v>
      </c>
      <c r="E119" s="39" t="s">
        <v>3431</v>
      </c>
    </row>
    <row r="120" spans="1:5" ht="12.75">
      <c r="A120" s="35" t="s">
        <v>58</v>
      </c>
      <c r="E120" s="40" t="s">
        <v>5</v>
      </c>
    </row>
    <row r="121" spans="1:5" ht="89.25">
      <c r="A121" t="s">
        <v>59</v>
      </c>
      <c r="E121" s="39" t="s">
        <v>3432</v>
      </c>
    </row>
    <row r="122" spans="1:16" ht="12.75">
      <c r="A122" t="s">
        <v>50</v>
      </c>
      <c s="34" t="s">
        <v>176</v>
      </c>
      <c s="34" t="s">
        <v>3433</v>
      </c>
      <c s="35" t="s">
        <v>5</v>
      </c>
      <c s="6" t="s">
        <v>3434</v>
      </c>
      <c s="36" t="s">
        <v>251</v>
      </c>
      <c s="37">
        <v>2</v>
      </c>
      <c s="36">
        <v>0</v>
      </c>
      <c s="36">
        <f>ROUND(G122*H122,6)</f>
      </c>
      <c r="L122" s="38">
        <v>0</v>
      </c>
      <c s="32">
        <f>ROUND(ROUND(L122,2)*ROUND(G122,3),2)</f>
      </c>
      <c s="36" t="s">
        <v>69</v>
      </c>
      <c>
        <f>(M122*21)/100</f>
      </c>
      <c t="s">
        <v>28</v>
      </c>
    </row>
    <row r="123" spans="1:5" ht="12.75">
      <c r="A123" s="35" t="s">
        <v>56</v>
      </c>
      <c r="E123" s="39" t="s">
        <v>3434</v>
      </c>
    </row>
    <row r="124" spans="1:5" ht="12.75">
      <c r="A124" s="35" t="s">
        <v>58</v>
      </c>
      <c r="E124" s="40" t="s">
        <v>5</v>
      </c>
    </row>
    <row r="125" spans="1:5" ht="102">
      <c r="A125" t="s">
        <v>59</v>
      </c>
      <c r="E125" s="39" t="s">
        <v>3435</v>
      </c>
    </row>
    <row r="126" spans="1:16" ht="12.75">
      <c r="A126" t="s">
        <v>50</v>
      </c>
      <c s="34" t="s">
        <v>180</v>
      </c>
      <c s="34" t="s">
        <v>3436</v>
      </c>
      <c s="35" t="s">
        <v>5</v>
      </c>
      <c s="6" t="s">
        <v>3437</v>
      </c>
      <c s="36" t="s">
        <v>251</v>
      </c>
      <c s="37">
        <v>2</v>
      </c>
      <c s="36">
        <v>0</v>
      </c>
      <c s="36">
        <f>ROUND(G126*H126,6)</f>
      </c>
      <c r="L126" s="38">
        <v>0</v>
      </c>
      <c s="32">
        <f>ROUND(ROUND(L126,2)*ROUND(G126,3),2)</f>
      </c>
      <c s="36" t="s">
        <v>69</v>
      </c>
      <c>
        <f>(M126*21)/100</f>
      </c>
      <c t="s">
        <v>28</v>
      </c>
    </row>
    <row r="127" spans="1:5" ht="12.75">
      <c r="A127" s="35" t="s">
        <v>56</v>
      </c>
      <c r="E127" s="39" t="s">
        <v>3437</v>
      </c>
    </row>
    <row r="128" spans="1:5" ht="12.75">
      <c r="A128" s="35" t="s">
        <v>58</v>
      </c>
      <c r="E128" s="40" t="s">
        <v>5</v>
      </c>
    </row>
    <row r="129" spans="1:5" ht="89.25">
      <c r="A129" t="s">
        <v>59</v>
      </c>
      <c r="E129" s="39" t="s">
        <v>3438</v>
      </c>
    </row>
    <row r="130" spans="1:16" ht="12.75">
      <c r="A130" t="s">
        <v>50</v>
      </c>
      <c s="34" t="s">
        <v>184</v>
      </c>
      <c s="34" t="s">
        <v>3439</v>
      </c>
      <c s="35" t="s">
        <v>5</v>
      </c>
      <c s="6" t="s">
        <v>3440</v>
      </c>
      <c s="36" t="s">
        <v>251</v>
      </c>
      <c s="37">
        <v>5</v>
      </c>
      <c s="36">
        <v>0</v>
      </c>
      <c s="36">
        <f>ROUND(G130*H130,6)</f>
      </c>
      <c r="L130" s="38">
        <v>0</v>
      </c>
      <c s="32">
        <f>ROUND(ROUND(L130,2)*ROUND(G130,3),2)</f>
      </c>
      <c s="36" t="s">
        <v>69</v>
      </c>
      <c>
        <f>(M130*21)/100</f>
      </c>
      <c t="s">
        <v>28</v>
      </c>
    </row>
    <row r="131" spans="1:5" ht="12.75">
      <c r="A131" s="35" t="s">
        <v>56</v>
      </c>
      <c r="E131" s="39" t="s">
        <v>3440</v>
      </c>
    </row>
    <row r="132" spans="1:5" ht="12.75">
      <c r="A132" s="35" t="s">
        <v>58</v>
      </c>
      <c r="E132" s="40" t="s">
        <v>5</v>
      </c>
    </row>
    <row r="133" spans="1:5" ht="102">
      <c r="A133" t="s">
        <v>59</v>
      </c>
      <c r="E133" s="39" t="s">
        <v>3441</v>
      </c>
    </row>
    <row r="134" spans="1:16" ht="12.75">
      <c r="A134" t="s">
        <v>50</v>
      </c>
      <c s="34" t="s">
        <v>188</v>
      </c>
      <c s="34" t="s">
        <v>3442</v>
      </c>
      <c s="35" t="s">
        <v>5</v>
      </c>
      <c s="6" t="s">
        <v>3443</v>
      </c>
      <c s="36" t="s">
        <v>251</v>
      </c>
      <c s="37">
        <v>5</v>
      </c>
      <c s="36">
        <v>0</v>
      </c>
      <c s="36">
        <f>ROUND(G134*H134,6)</f>
      </c>
      <c r="L134" s="38">
        <v>0</v>
      </c>
      <c s="32">
        <f>ROUND(ROUND(L134,2)*ROUND(G134,3),2)</f>
      </c>
      <c s="36" t="s">
        <v>69</v>
      </c>
      <c>
        <f>(M134*21)/100</f>
      </c>
      <c t="s">
        <v>28</v>
      </c>
    </row>
    <row r="135" spans="1:5" ht="12.75">
      <c r="A135" s="35" t="s">
        <v>56</v>
      </c>
      <c r="E135" s="39" t="s">
        <v>3443</v>
      </c>
    </row>
    <row r="136" spans="1:5" ht="12.75">
      <c r="A136" s="35" t="s">
        <v>58</v>
      </c>
      <c r="E136" s="40" t="s">
        <v>5</v>
      </c>
    </row>
    <row r="137" spans="1:5" ht="89.25">
      <c r="A137" t="s">
        <v>59</v>
      </c>
      <c r="E137" s="39" t="s">
        <v>3444</v>
      </c>
    </row>
    <row r="138" spans="1:16" ht="12.75">
      <c r="A138" t="s">
        <v>50</v>
      </c>
      <c s="34" t="s">
        <v>192</v>
      </c>
      <c s="34" t="s">
        <v>3445</v>
      </c>
      <c s="35" t="s">
        <v>5</v>
      </c>
      <c s="6" t="s">
        <v>3446</v>
      </c>
      <c s="36" t="s">
        <v>251</v>
      </c>
      <c s="37">
        <v>18</v>
      </c>
      <c s="36">
        <v>0</v>
      </c>
      <c s="36">
        <f>ROUND(G138*H138,6)</f>
      </c>
      <c r="L138" s="38">
        <v>0</v>
      </c>
      <c s="32">
        <f>ROUND(ROUND(L138,2)*ROUND(G138,3),2)</f>
      </c>
      <c s="36" t="s">
        <v>69</v>
      </c>
      <c>
        <f>(M138*21)/100</f>
      </c>
      <c t="s">
        <v>28</v>
      </c>
    </row>
    <row r="139" spans="1:5" ht="12.75">
      <c r="A139" s="35" t="s">
        <v>56</v>
      </c>
      <c r="E139" s="39" t="s">
        <v>3446</v>
      </c>
    </row>
    <row r="140" spans="1:5" ht="12.75">
      <c r="A140" s="35" t="s">
        <v>58</v>
      </c>
      <c r="E140" s="40" t="s">
        <v>5</v>
      </c>
    </row>
    <row r="141" spans="1:5" ht="102">
      <c r="A141" t="s">
        <v>59</v>
      </c>
      <c r="E141" s="39" t="s">
        <v>3447</v>
      </c>
    </row>
    <row r="142" spans="1:16" ht="12.75">
      <c r="A142" t="s">
        <v>50</v>
      </c>
      <c s="34" t="s">
        <v>196</v>
      </c>
      <c s="34" t="s">
        <v>3448</v>
      </c>
      <c s="35" t="s">
        <v>5</v>
      </c>
      <c s="6" t="s">
        <v>3449</v>
      </c>
      <c s="36" t="s">
        <v>251</v>
      </c>
      <c s="37">
        <v>18</v>
      </c>
      <c s="36">
        <v>0</v>
      </c>
      <c s="36">
        <f>ROUND(G142*H142,6)</f>
      </c>
      <c r="L142" s="38">
        <v>0</v>
      </c>
      <c s="32">
        <f>ROUND(ROUND(L142,2)*ROUND(G142,3),2)</f>
      </c>
      <c s="36" t="s">
        <v>69</v>
      </c>
      <c>
        <f>(M142*21)/100</f>
      </c>
      <c t="s">
        <v>28</v>
      </c>
    </row>
    <row r="143" spans="1:5" ht="12.75">
      <c r="A143" s="35" t="s">
        <v>56</v>
      </c>
      <c r="E143" s="39" t="s">
        <v>3449</v>
      </c>
    </row>
    <row r="144" spans="1:5" ht="12.75">
      <c r="A144" s="35" t="s">
        <v>58</v>
      </c>
      <c r="E144" s="40" t="s">
        <v>5</v>
      </c>
    </row>
    <row r="145" spans="1:5" ht="89.25">
      <c r="A145" t="s">
        <v>59</v>
      </c>
      <c r="E145" s="39" t="s">
        <v>3450</v>
      </c>
    </row>
    <row r="146" spans="1:16" ht="12.75">
      <c r="A146" t="s">
        <v>50</v>
      </c>
      <c s="34" t="s">
        <v>200</v>
      </c>
      <c s="34" t="s">
        <v>3451</v>
      </c>
      <c s="35" t="s">
        <v>5</v>
      </c>
      <c s="6" t="s">
        <v>3452</v>
      </c>
      <c s="36" t="s">
        <v>251</v>
      </c>
      <c s="37">
        <v>18</v>
      </c>
      <c s="36">
        <v>0</v>
      </c>
      <c s="36">
        <f>ROUND(G146*H146,6)</f>
      </c>
      <c r="L146" s="38">
        <v>0</v>
      </c>
      <c s="32">
        <f>ROUND(ROUND(L146,2)*ROUND(G146,3),2)</f>
      </c>
      <c s="36" t="s">
        <v>69</v>
      </c>
      <c>
        <f>(M146*21)/100</f>
      </c>
      <c t="s">
        <v>28</v>
      </c>
    </row>
    <row r="147" spans="1:5" ht="12.75">
      <c r="A147" s="35" t="s">
        <v>56</v>
      </c>
      <c r="E147" s="39" t="s">
        <v>3452</v>
      </c>
    </row>
    <row r="148" spans="1:5" ht="12.75">
      <c r="A148" s="35" t="s">
        <v>58</v>
      </c>
      <c r="E148" s="40" t="s">
        <v>5</v>
      </c>
    </row>
    <row r="149" spans="1:5" ht="102">
      <c r="A149" t="s">
        <v>59</v>
      </c>
      <c r="E149" s="39" t="s">
        <v>3453</v>
      </c>
    </row>
    <row r="150" spans="1:16" ht="12.75">
      <c r="A150" t="s">
        <v>50</v>
      </c>
      <c s="34" t="s">
        <v>206</v>
      </c>
      <c s="34" t="s">
        <v>3454</v>
      </c>
      <c s="35" t="s">
        <v>5</v>
      </c>
      <c s="6" t="s">
        <v>3455</v>
      </c>
      <c s="36" t="s">
        <v>251</v>
      </c>
      <c s="37">
        <v>18</v>
      </c>
      <c s="36">
        <v>0</v>
      </c>
      <c s="36">
        <f>ROUND(G150*H150,6)</f>
      </c>
      <c r="L150" s="38">
        <v>0</v>
      </c>
      <c s="32">
        <f>ROUND(ROUND(L150,2)*ROUND(G150,3),2)</f>
      </c>
      <c s="36" t="s">
        <v>69</v>
      </c>
      <c>
        <f>(M150*21)/100</f>
      </c>
      <c t="s">
        <v>28</v>
      </c>
    </row>
    <row r="151" spans="1:5" ht="12.75">
      <c r="A151" s="35" t="s">
        <v>56</v>
      </c>
      <c r="E151" s="39" t="s">
        <v>3455</v>
      </c>
    </row>
    <row r="152" spans="1:5" ht="12.75">
      <c r="A152" s="35" t="s">
        <v>58</v>
      </c>
      <c r="E152" s="40" t="s">
        <v>5</v>
      </c>
    </row>
    <row r="153" spans="1:5" ht="89.25">
      <c r="A153" t="s">
        <v>59</v>
      </c>
      <c r="E153" s="39" t="s">
        <v>3456</v>
      </c>
    </row>
    <row r="154" spans="1:16" ht="12.75">
      <c r="A154" t="s">
        <v>50</v>
      </c>
      <c s="34" t="s">
        <v>211</v>
      </c>
      <c s="34" t="s">
        <v>3457</v>
      </c>
      <c s="35" t="s">
        <v>5</v>
      </c>
      <c s="6" t="s">
        <v>3458</v>
      </c>
      <c s="36" t="s">
        <v>251</v>
      </c>
      <c s="37">
        <v>8</v>
      </c>
      <c s="36">
        <v>0</v>
      </c>
      <c s="36">
        <f>ROUND(G154*H154,6)</f>
      </c>
      <c r="L154" s="38">
        <v>0</v>
      </c>
      <c s="32">
        <f>ROUND(ROUND(L154,2)*ROUND(G154,3),2)</f>
      </c>
      <c s="36" t="s">
        <v>69</v>
      </c>
      <c>
        <f>(M154*21)/100</f>
      </c>
      <c t="s">
        <v>28</v>
      </c>
    </row>
    <row r="155" spans="1:5" ht="12.75">
      <c r="A155" s="35" t="s">
        <v>56</v>
      </c>
      <c r="E155" s="39" t="s">
        <v>3458</v>
      </c>
    </row>
    <row r="156" spans="1:5" ht="12.75">
      <c r="A156" s="35" t="s">
        <v>58</v>
      </c>
      <c r="E156" s="40" t="s">
        <v>5</v>
      </c>
    </row>
    <row r="157" spans="1:5" ht="102">
      <c r="A157" t="s">
        <v>59</v>
      </c>
      <c r="E157" s="39" t="s">
        <v>3459</v>
      </c>
    </row>
    <row r="158" spans="1:16" ht="12.75">
      <c r="A158" t="s">
        <v>50</v>
      </c>
      <c s="34" t="s">
        <v>215</v>
      </c>
      <c s="34" t="s">
        <v>3460</v>
      </c>
      <c s="35" t="s">
        <v>5</v>
      </c>
      <c s="6" t="s">
        <v>3461</v>
      </c>
      <c s="36" t="s">
        <v>251</v>
      </c>
      <c s="37">
        <v>8</v>
      </c>
      <c s="36">
        <v>0</v>
      </c>
      <c s="36">
        <f>ROUND(G158*H158,6)</f>
      </c>
      <c r="L158" s="38">
        <v>0</v>
      </c>
      <c s="32">
        <f>ROUND(ROUND(L158,2)*ROUND(G158,3),2)</f>
      </c>
      <c s="36" t="s">
        <v>69</v>
      </c>
      <c>
        <f>(M158*21)/100</f>
      </c>
      <c t="s">
        <v>28</v>
      </c>
    </row>
    <row r="159" spans="1:5" ht="12.75">
      <c r="A159" s="35" t="s">
        <v>56</v>
      </c>
      <c r="E159" s="39" t="s">
        <v>3461</v>
      </c>
    </row>
    <row r="160" spans="1:5" ht="12.75">
      <c r="A160" s="35" t="s">
        <v>58</v>
      </c>
      <c r="E160" s="40" t="s">
        <v>5</v>
      </c>
    </row>
    <row r="161" spans="1:5" ht="89.25">
      <c r="A161" t="s">
        <v>59</v>
      </c>
      <c r="E161" s="39" t="s">
        <v>3462</v>
      </c>
    </row>
    <row r="162" spans="1:16" ht="12.75">
      <c r="A162" t="s">
        <v>50</v>
      </c>
      <c s="34" t="s">
        <v>219</v>
      </c>
      <c s="34" t="s">
        <v>3463</v>
      </c>
      <c s="35" t="s">
        <v>5</v>
      </c>
      <c s="6" t="s">
        <v>3464</v>
      </c>
      <c s="36" t="s">
        <v>251</v>
      </c>
      <c s="37">
        <v>2</v>
      </c>
      <c s="36">
        <v>0</v>
      </c>
      <c s="36">
        <f>ROUND(G162*H162,6)</f>
      </c>
      <c r="L162" s="38">
        <v>0</v>
      </c>
      <c s="32">
        <f>ROUND(ROUND(L162,2)*ROUND(G162,3),2)</f>
      </c>
      <c s="36" t="s">
        <v>69</v>
      </c>
      <c>
        <f>(M162*21)/100</f>
      </c>
      <c t="s">
        <v>28</v>
      </c>
    </row>
    <row r="163" spans="1:5" ht="12.75">
      <c r="A163" s="35" t="s">
        <v>56</v>
      </c>
      <c r="E163" s="39" t="s">
        <v>3464</v>
      </c>
    </row>
    <row r="164" spans="1:5" ht="12.75">
      <c r="A164" s="35" t="s">
        <v>58</v>
      </c>
      <c r="E164" s="40" t="s">
        <v>5</v>
      </c>
    </row>
    <row r="165" spans="1:5" ht="102">
      <c r="A165" t="s">
        <v>59</v>
      </c>
      <c r="E165" s="39" t="s">
        <v>3465</v>
      </c>
    </row>
    <row r="166" spans="1:16" ht="12.75">
      <c r="A166" t="s">
        <v>50</v>
      </c>
      <c s="34" t="s">
        <v>223</v>
      </c>
      <c s="34" t="s">
        <v>3466</v>
      </c>
      <c s="35" t="s">
        <v>5</v>
      </c>
      <c s="6" t="s">
        <v>3467</v>
      </c>
      <c s="36" t="s">
        <v>251</v>
      </c>
      <c s="37">
        <v>2</v>
      </c>
      <c s="36">
        <v>0</v>
      </c>
      <c s="36">
        <f>ROUND(G166*H166,6)</f>
      </c>
      <c r="L166" s="38">
        <v>0</v>
      </c>
      <c s="32">
        <f>ROUND(ROUND(L166,2)*ROUND(G166,3),2)</f>
      </c>
      <c s="36" t="s">
        <v>69</v>
      </c>
      <c>
        <f>(M166*21)/100</f>
      </c>
      <c t="s">
        <v>28</v>
      </c>
    </row>
    <row r="167" spans="1:5" ht="12.75">
      <c r="A167" s="35" t="s">
        <v>56</v>
      </c>
      <c r="E167" s="39" t="s">
        <v>3467</v>
      </c>
    </row>
    <row r="168" spans="1:5" ht="12.75">
      <c r="A168" s="35" t="s">
        <v>58</v>
      </c>
      <c r="E168" s="40" t="s">
        <v>5</v>
      </c>
    </row>
    <row r="169" spans="1:5" ht="89.25">
      <c r="A169" t="s">
        <v>59</v>
      </c>
      <c r="E169" s="39" t="s">
        <v>3468</v>
      </c>
    </row>
    <row r="170" spans="1:16" ht="12.75">
      <c r="A170" t="s">
        <v>50</v>
      </c>
      <c s="34" t="s">
        <v>227</v>
      </c>
      <c s="34" t="s">
        <v>3469</v>
      </c>
      <c s="35" t="s">
        <v>5</v>
      </c>
      <c s="6" t="s">
        <v>3470</v>
      </c>
      <c s="36" t="s">
        <v>251</v>
      </c>
      <c s="37">
        <v>6</v>
      </c>
      <c s="36">
        <v>0</v>
      </c>
      <c s="36">
        <f>ROUND(G170*H170,6)</f>
      </c>
      <c r="L170" s="38">
        <v>0</v>
      </c>
      <c s="32">
        <f>ROUND(ROUND(L170,2)*ROUND(G170,3),2)</f>
      </c>
      <c s="36" t="s">
        <v>69</v>
      </c>
      <c>
        <f>(M170*21)/100</f>
      </c>
      <c t="s">
        <v>28</v>
      </c>
    </row>
    <row r="171" spans="1:5" ht="12.75">
      <c r="A171" s="35" t="s">
        <v>56</v>
      </c>
      <c r="E171" s="39" t="s">
        <v>3470</v>
      </c>
    </row>
    <row r="172" spans="1:5" ht="12.75">
      <c r="A172" s="35" t="s">
        <v>58</v>
      </c>
      <c r="E172" s="40" t="s">
        <v>5</v>
      </c>
    </row>
    <row r="173" spans="1:5" ht="102">
      <c r="A173" t="s">
        <v>59</v>
      </c>
      <c r="E173" s="39" t="s">
        <v>3471</v>
      </c>
    </row>
    <row r="174" spans="1:16" ht="12.75">
      <c r="A174" t="s">
        <v>50</v>
      </c>
      <c s="34" t="s">
        <v>231</v>
      </c>
      <c s="34" t="s">
        <v>3472</v>
      </c>
      <c s="35" t="s">
        <v>5</v>
      </c>
      <c s="6" t="s">
        <v>3473</v>
      </c>
      <c s="36" t="s">
        <v>251</v>
      </c>
      <c s="37">
        <v>6</v>
      </c>
      <c s="36">
        <v>0</v>
      </c>
      <c s="36">
        <f>ROUND(G174*H174,6)</f>
      </c>
      <c r="L174" s="38">
        <v>0</v>
      </c>
      <c s="32">
        <f>ROUND(ROUND(L174,2)*ROUND(G174,3),2)</f>
      </c>
      <c s="36" t="s">
        <v>69</v>
      </c>
      <c>
        <f>(M174*21)/100</f>
      </c>
      <c t="s">
        <v>28</v>
      </c>
    </row>
    <row r="175" spans="1:5" ht="12.75">
      <c r="A175" s="35" t="s">
        <v>56</v>
      </c>
      <c r="E175" s="39" t="s">
        <v>3473</v>
      </c>
    </row>
    <row r="176" spans="1:5" ht="12.75">
      <c r="A176" s="35" t="s">
        <v>58</v>
      </c>
      <c r="E176" s="40" t="s">
        <v>5</v>
      </c>
    </row>
    <row r="177" spans="1:5" ht="89.25">
      <c r="A177" t="s">
        <v>59</v>
      </c>
      <c r="E177" s="39" t="s">
        <v>3474</v>
      </c>
    </row>
    <row r="178" spans="1:16" ht="12.75">
      <c r="A178" t="s">
        <v>50</v>
      </c>
      <c s="34" t="s">
        <v>235</v>
      </c>
      <c s="34" t="s">
        <v>3475</v>
      </c>
      <c s="35" t="s">
        <v>5</v>
      </c>
      <c s="6" t="s">
        <v>3476</v>
      </c>
      <c s="36" t="s">
        <v>251</v>
      </c>
      <c s="37">
        <v>6</v>
      </c>
      <c s="36">
        <v>0</v>
      </c>
      <c s="36">
        <f>ROUND(G178*H178,6)</f>
      </c>
      <c r="L178" s="38">
        <v>0</v>
      </c>
      <c s="32">
        <f>ROUND(ROUND(L178,2)*ROUND(G178,3),2)</f>
      </c>
      <c s="36" t="s">
        <v>69</v>
      </c>
      <c>
        <f>(M178*21)/100</f>
      </c>
      <c t="s">
        <v>28</v>
      </c>
    </row>
    <row r="179" spans="1:5" ht="12.75">
      <c r="A179" s="35" t="s">
        <v>56</v>
      </c>
      <c r="E179" s="39" t="s">
        <v>3476</v>
      </c>
    </row>
    <row r="180" spans="1:5" ht="12.75">
      <c r="A180" s="35" t="s">
        <v>58</v>
      </c>
      <c r="E180" s="40" t="s">
        <v>5</v>
      </c>
    </row>
    <row r="181" spans="1:5" ht="102">
      <c r="A181" t="s">
        <v>59</v>
      </c>
      <c r="E181" s="39" t="s">
        <v>3477</v>
      </c>
    </row>
    <row r="182" spans="1:16" ht="12.75">
      <c r="A182" t="s">
        <v>50</v>
      </c>
      <c s="34" t="s">
        <v>239</v>
      </c>
      <c s="34" t="s">
        <v>3478</v>
      </c>
      <c s="35" t="s">
        <v>5</v>
      </c>
      <c s="6" t="s">
        <v>3479</v>
      </c>
      <c s="36" t="s">
        <v>251</v>
      </c>
      <c s="37">
        <v>6</v>
      </c>
      <c s="36">
        <v>0</v>
      </c>
      <c s="36">
        <f>ROUND(G182*H182,6)</f>
      </c>
      <c r="L182" s="38">
        <v>0</v>
      </c>
      <c s="32">
        <f>ROUND(ROUND(L182,2)*ROUND(G182,3),2)</f>
      </c>
      <c s="36" t="s">
        <v>69</v>
      </c>
      <c>
        <f>(M182*21)/100</f>
      </c>
      <c t="s">
        <v>28</v>
      </c>
    </row>
    <row r="183" spans="1:5" ht="12.75">
      <c r="A183" s="35" t="s">
        <v>56</v>
      </c>
      <c r="E183" s="39" t="s">
        <v>3479</v>
      </c>
    </row>
    <row r="184" spans="1:5" ht="12.75">
      <c r="A184" s="35" t="s">
        <v>58</v>
      </c>
      <c r="E184" s="40" t="s">
        <v>5</v>
      </c>
    </row>
    <row r="185" spans="1:5" ht="89.25">
      <c r="A185" t="s">
        <v>59</v>
      </c>
      <c r="E185" s="39" t="s">
        <v>3480</v>
      </c>
    </row>
    <row r="186" spans="1:16" ht="12.75">
      <c r="A186" t="s">
        <v>50</v>
      </c>
      <c s="34" t="s">
        <v>243</v>
      </c>
      <c s="34" t="s">
        <v>3481</v>
      </c>
      <c s="35" t="s">
        <v>5</v>
      </c>
      <c s="6" t="s">
        <v>3482</v>
      </c>
      <c s="36" t="s">
        <v>251</v>
      </c>
      <c s="37">
        <v>4</v>
      </c>
      <c s="36">
        <v>0</v>
      </c>
      <c s="36">
        <f>ROUND(G186*H186,6)</f>
      </c>
      <c r="L186" s="38">
        <v>0</v>
      </c>
      <c s="32">
        <f>ROUND(ROUND(L186,2)*ROUND(G186,3),2)</f>
      </c>
      <c s="36" t="s">
        <v>69</v>
      </c>
      <c>
        <f>(M186*21)/100</f>
      </c>
      <c t="s">
        <v>28</v>
      </c>
    </row>
    <row r="187" spans="1:5" ht="12.75">
      <c r="A187" s="35" t="s">
        <v>56</v>
      </c>
      <c r="E187" s="39" t="s">
        <v>3482</v>
      </c>
    </row>
    <row r="188" spans="1:5" ht="12.75">
      <c r="A188" s="35" t="s">
        <v>58</v>
      </c>
      <c r="E188" s="40" t="s">
        <v>5</v>
      </c>
    </row>
    <row r="189" spans="1:5" ht="102">
      <c r="A189" t="s">
        <v>59</v>
      </c>
      <c r="E189" s="39" t="s">
        <v>3483</v>
      </c>
    </row>
    <row r="190" spans="1:16" ht="12.75">
      <c r="A190" t="s">
        <v>50</v>
      </c>
      <c s="34" t="s">
        <v>248</v>
      </c>
      <c s="34" t="s">
        <v>3484</v>
      </c>
      <c s="35" t="s">
        <v>5</v>
      </c>
      <c s="6" t="s">
        <v>3485</v>
      </c>
      <c s="36" t="s">
        <v>251</v>
      </c>
      <c s="37">
        <v>4</v>
      </c>
      <c s="36">
        <v>0</v>
      </c>
      <c s="36">
        <f>ROUND(G190*H190,6)</f>
      </c>
      <c r="L190" s="38">
        <v>0</v>
      </c>
      <c s="32">
        <f>ROUND(ROUND(L190,2)*ROUND(G190,3),2)</f>
      </c>
      <c s="36" t="s">
        <v>69</v>
      </c>
      <c>
        <f>(M190*21)/100</f>
      </c>
      <c t="s">
        <v>28</v>
      </c>
    </row>
    <row r="191" spans="1:5" ht="12.75">
      <c r="A191" s="35" t="s">
        <v>56</v>
      </c>
      <c r="E191" s="39" t="s">
        <v>3485</v>
      </c>
    </row>
    <row r="192" spans="1:5" ht="12.75">
      <c r="A192" s="35" t="s">
        <v>58</v>
      </c>
      <c r="E192" s="40" t="s">
        <v>5</v>
      </c>
    </row>
    <row r="193" spans="1:5" ht="89.25">
      <c r="A193" t="s">
        <v>59</v>
      </c>
      <c r="E193" s="39" t="s">
        <v>3486</v>
      </c>
    </row>
    <row r="194" spans="1:16" ht="12.75">
      <c r="A194" t="s">
        <v>50</v>
      </c>
      <c s="34" t="s">
        <v>253</v>
      </c>
      <c s="34" t="s">
        <v>3487</v>
      </c>
      <c s="35" t="s">
        <v>5</v>
      </c>
      <c s="6" t="s">
        <v>3488</v>
      </c>
      <c s="36" t="s">
        <v>251</v>
      </c>
      <c s="37">
        <v>4</v>
      </c>
      <c s="36">
        <v>0</v>
      </c>
      <c s="36">
        <f>ROUND(G194*H194,6)</f>
      </c>
      <c r="L194" s="38">
        <v>0</v>
      </c>
      <c s="32">
        <f>ROUND(ROUND(L194,2)*ROUND(G194,3),2)</f>
      </c>
      <c s="36" t="s">
        <v>69</v>
      </c>
      <c>
        <f>(M194*21)/100</f>
      </c>
      <c t="s">
        <v>28</v>
      </c>
    </row>
    <row r="195" spans="1:5" ht="12.75">
      <c r="A195" s="35" t="s">
        <v>56</v>
      </c>
      <c r="E195" s="39" t="s">
        <v>3488</v>
      </c>
    </row>
    <row r="196" spans="1:5" ht="12.75">
      <c r="A196" s="35" t="s">
        <v>58</v>
      </c>
      <c r="E196" s="40" t="s">
        <v>5</v>
      </c>
    </row>
    <row r="197" spans="1:5" ht="102">
      <c r="A197" t="s">
        <v>59</v>
      </c>
      <c r="E197" s="39" t="s">
        <v>3489</v>
      </c>
    </row>
    <row r="198" spans="1:16" ht="12.75">
      <c r="A198" t="s">
        <v>50</v>
      </c>
      <c s="34" t="s">
        <v>257</v>
      </c>
      <c s="34" t="s">
        <v>3490</v>
      </c>
      <c s="35" t="s">
        <v>5</v>
      </c>
      <c s="6" t="s">
        <v>3491</v>
      </c>
      <c s="36" t="s">
        <v>251</v>
      </c>
      <c s="37">
        <v>4</v>
      </c>
      <c s="36">
        <v>0</v>
      </c>
      <c s="36">
        <f>ROUND(G198*H198,6)</f>
      </c>
      <c r="L198" s="38">
        <v>0</v>
      </c>
      <c s="32">
        <f>ROUND(ROUND(L198,2)*ROUND(G198,3),2)</f>
      </c>
      <c s="36" t="s">
        <v>69</v>
      </c>
      <c>
        <f>(M198*21)/100</f>
      </c>
      <c t="s">
        <v>28</v>
      </c>
    </row>
    <row r="199" spans="1:5" ht="12.75">
      <c r="A199" s="35" t="s">
        <v>56</v>
      </c>
      <c r="E199" s="39" t="s">
        <v>3491</v>
      </c>
    </row>
    <row r="200" spans="1:5" ht="12.75">
      <c r="A200" s="35" t="s">
        <v>58</v>
      </c>
      <c r="E200" s="40" t="s">
        <v>5</v>
      </c>
    </row>
    <row r="201" spans="1:5" ht="89.25">
      <c r="A201" t="s">
        <v>59</v>
      </c>
      <c r="E201" s="39" t="s">
        <v>3492</v>
      </c>
    </row>
    <row r="202" spans="1:16" ht="12.75">
      <c r="A202" t="s">
        <v>50</v>
      </c>
      <c s="34" t="s">
        <v>261</v>
      </c>
      <c s="34" t="s">
        <v>3493</v>
      </c>
      <c s="35" t="s">
        <v>5</v>
      </c>
      <c s="6" t="s">
        <v>3494</v>
      </c>
      <c s="36" t="s">
        <v>251</v>
      </c>
      <c s="37">
        <v>4</v>
      </c>
      <c s="36">
        <v>0</v>
      </c>
      <c s="36">
        <f>ROUND(G202*H202,6)</f>
      </c>
      <c r="L202" s="38">
        <v>0</v>
      </c>
      <c s="32">
        <f>ROUND(ROUND(L202,2)*ROUND(G202,3),2)</f>
      </c>
      <c s="36" t="s">
        <v>69</v>
      </c>
      <c>
        <f>(M202*21)/100</f>
      </c>
      <c t="s">
        <v>28</v>
      </c>
    </row>
    <row r="203" spans="1:5" ht="12.75">
      <c r="A203" s="35" t="s">
        <v>56</v>
      </c>
      <c r="E203" s="39" t="s">
        <v>3494</v>
      </c>
    </row>
    <row r="204" spans="1:5" ht="12.75">
      <c r="A204" s="35" t="s">
        <v>58</v>
      </c>
      <c r="E204" s="40" t="s">
        <v>5</v>
      </c>
    </row>
    <row r="205" spans="1:5" ht="102">
      <c r="A205" t="s">
        <v>59</v>
      </c>
      <c r="E205" s="39" t="s">
        <v>3495</v>
      </c>
    </row>
    <row r="206" spans="1:16" ht="12.75">
      <c r="A206" t="s">
        <v>50</v>
      </c>
      <c s="34" t="s">
        <v>262</v>
      </c>
      <c s="34" t="s">
        <v>3496</v>
      </c>
      <c s="35" t="s">
        <v>5</v>
      </c>
      <c s="6" t="s">
        <v>3497</v>
      </c>
      <c s="36" t="s">
        <v>251</v>
      </c>
      <c s="37">
        <v>4</v>
      </c>
      <c s="36">
        <v>0</v>
      </c>
      <c s="36">
        <f>ROUND(G206*H206,6)</f>
      </c>
      <c r="L206" s="38">
        <v>0</v>
      </c>
      <c s="32">
        <f>ROUND(ROUND(L206,2)*ROUND(G206,3),2)</f>
      </c>
      <c s="36" t="s">
        <v>69</v>
      </c>
      <c>
        <f>(M206*21)/100</f>
      </c>
      <c t="s">
        <v>28</v>
      </c>
    </row>
    <row r="207" spans="1:5" ht="12.75">
      <c r="A207" s="35" t="s">
        <v>56</v>
      </c>
      <c r="E207" s="39" t="s">
        <v>3497</v>
      </c>
    </row>
    <row r="208" spans="1:5" ht="12.75">
      <c r="A208" s="35" t="s">
        <v>58</v>
      </c>
      <c r="E208" s="40" t="s">
        <v>5</v>
      </c>
    </row>
    <row r="209" spans="1:5" ht="89.25">
      <c r="A209" t="s">
        <v>59</v>
      </c>
      <c r="E209" s="39" t="s">
        <v>3498</v>
      </c>
    </row>
    <row r="210" spans="1:16" ht="12.75">
      <c r="A210" t="s">
        <v>50</v>
      </c>
      <c s="34" t="s">
        <v>263</v>
      </c>
      <c s="34" t="s">
        <v>3499</v>
      </c>
      <c s="35" t="s">
        <v>5</v>
      </c>
      <c s="6" t="s">
        <v>3500</v>
      </c>
      <c s="36" t="s">
        <v>251</v>
      </c>
      <c s="37">
        <v>8</v>
      </c>
      <c s="36">
        <v>0</v>
      </c>
      <c s="36">
        <f>ROUND(G210*H210,6)</f>
      </c>
      <c r="L210" s="38">
        <v>0</v>
      </c>
      <c s="32">
        <f>ROUND(ROUND(L210,2)*ROUND(G210,3),2)</f>
      </c>
      <c s="36" t="s">
        <v>69</v>
      </c>
      <c>
        <f>(M210*21)/100</f>
      </c>
      <c t="s">
        <v>28</v>
      </c>
    </row>
    <row r="211" spans="1:5" ht="12.75">
      <c r="A211" s="35" t="s">
        <v>56</v>
      </c>
      <c r="E211" s="39" t="s">
        <v>3500</v>
      </c>
    </row>
    <row r="212" spans="1:5" ht="12.75">
      <c r="A212" s="35" t="s">
        <v>58</v>
      </c>
      <c r="E212" s="40" t="s">
        <v>5</v>
      </c>
    </row>
    <row r="213" spans="1:5" ht="102">
      <c r="A213" t="s">
        <v>59</v>
      </c>
      <c r="E213" s="39" t="s">
        <v>3501</v>
      </c>
    </row>
    <row r="214" spans="1:16" ht="12.75">
      <c r="A214" t="s">
        <v>50</v>
      </c>
      <c s="34" t="s">
        <v>267</v>
      </c>
      <c s="34" t="s">
        <v>3502</v>
      </c>
      <c s="35" t="s">
        <v>5</v>
      </c>
      <c s="6" t="s">
        <v>3503</v>
      </c>
      <c s="36" t="s">
        <v>251</v>
      </c>
      <c s="37">
        <v>8</v>
      </c>
      <c s="36">
        <v>0</v>
      </c>
      <c s="36">
        <f>ROUND(G214*H214,6)</f>
      </c>
      <c r="L214" s="38">
        <v>0</v>
      </c>
      <c s="32">
        <f>ROUND(ROUND(L214,2)*ROUND(G214,3),2)</f>
      </c>
      <c s="36" t="s">
        <v>69</v>
      </c>
      <c>
        <f>(M214*21)/100</f>
      </c>
      <c t="s">
        <v>28</v>
      </c>
    </row>
    <row r="215" spans="1:5" ht="12.75">
      <c r="A215" s="35" t="s">
        <v>56</v>
      </c>
      <c r="E215" s="39" t="s">
        <v>3503</v>
      </c>
    </row>
    <row r="216" spans="1:5" ht="12.75">
      <c r="A216" s="35" t="s">
        <v>58</v>
      </c>
      <c r="E216" s="40" t="s">
        <v>5</v>
      </c>
    </row>
    <row r="217" spans="1:5" ht="89.25">
      <c r="A217" t="s">
        <v>59</v>
      </c>
      <c r="E217" s="39" t="s">
        <v>3504</v>
      </c>
    </row>
    <row r="218" spans="1:16" ht="12.75">
      <c r="A218" t="s">
        <v>50</v>
      </c>
      <c s="34" t="s">
        <v>271</v>
      </c>
      <c s="34" t="s">
        <v>3505</v>
      </c>
      <c s="35" t="s">
        <v>5</v>
      </c>
      <c s="6" t="s">
        <v>3506</v>
      </c>
      <c s="36" t="s">
        <v>251</v>
      </c>
      <c s="37">
        <v>5</v>
      </c>
      <c s="36">
        <v>0</v>
      </c>
      <c s="36">
        <f>ROUND(G218*H218,6)</f>
      </c>
      <c r="L218" s="38">
        <v>0</v>
      </c>
      <c s="32">
        <f>ROUND(ROUND(L218,2)*ROUND(G218,3),2)</f>
      </c>
      <c s="36" t="s">
        <v>69</v>
      </c>
      <c>
        <f>(M218*21)/100</f>
      </c>
      <c t="s">
        <v>28</v>
      </c>
    </row>
    <row r="219" spans="1:5" ht="12.75">
      <c r="A219" s="35" t="s">
        <v>56</v>
      </c>
      <c r="E219" s="39" t="s">
        <v>3506</v>
      </c>
    </row>
    <row r="220" spans="1:5" ht="12.75">
      <c r="A220" s="35" t="s">
        <v>58</v>
      </c>
      <c r="E220" s="40" t="s">
        <v>5</v>
      </c>
    </row>
    <row r="221" spans="1:5" ht="102">
      <c r="A221" t="s">
        <v>59</v>
      </c>
      <c r="E221" s="39" t="s">
        <v>3507</v>
      </c>
    </row>
    <row r="222" spans="1:16" ht="12.75">
      <c r="A222" t="s">
        <v>50</v>
      </c>
      <c s="34" t="s">
        <v>275</v>
      </c>
      <c s="34" t="s">
        <v>3508</v>
      </c>
      <c s="35" t="s">
        <v>5</v>
      </c>
      <c s="6" t="s">
        <v>3509</v>
      </c>
      <c s="36" t="s">
        <v>251</v>
      </c>
      <c s="37">
        <v>5</v>
      </c>
      <c s="36">
        <v>0</v>
      </c>
      <c s="36">
        <f>ROUND(G222*H222,6)</f>
      </c>
      <c r="L222" s="38">
        <v>0</v>
      </c>
      <c s="32">
        <f>ROUND(ROUND(L222,2)*ROUND(G222,3),2)</f>
      </c>
      <c s="36" t="s">
        <v>69</v>
      </c>
      <c>
        <f>(M222*21)/100</f>
      </c>
      <c t="s">
        <v>28</v>
      </c>
    </row>
    <row r="223" spans="1:5" ht="12.75">
      <c r="A223" s="35" t="s">
        <v>56</v>
      </c>
      <c r="E223" s="39" t="s">
        <v>3509</v>
      </c>
    </row>
    <row r="224" spans="1:5" ht="12.75">
      <c r="A224" s="35" t="s">
        <v>58</v>
      </c>
      <c r="E224" s="40" t="s">
        <v>5</v>
      </c>
    </row>
    <row r="225" spans="1:5" ht="89.25">
      <c r="A225" t="s">
        <v>59</v>
      </c>
      <c r="E225" s="39" t="s">
        <v>3510</v>
      </c>
    </row>
    <row r="226" spans="1:16" ht="12.75">
      <c r="A226" t="s">
        <v>50</v>
      </c>
      <c s="34" t="s">
        <v>279</v>
      </c>
      <c s="34" t="s">
        <v>3511</v>
      </c>
      <c s="35" t="s">
        <v>5</v>
      </c>
      <c s="6" t="s">
        <v>3512</v>
      </c>
      <c s="36" t="s">
        <v>251</v>
      </c>
      <c s="37">
        <v>6</v>
      </c>
      <c s="36">
        <v>0</v>
      </c>
      <c s="36">
        <f>ROUND(G226*H226,6)</f>
      </c>
      <c r="L226" s="38">
        <v>0</v>
      </c>
      <c s="32">
        <f>ROUND(ROUND(L226,2)*ROUND(G226,3),2)</f>
      </c>
      <c s="36" t="s">
        <v>69</v>
      </c>
      <c>
        <f>(M226*21)/100</f>
      </c>
      <c t="s">
        <v>28</v>
      </c>
    </row>
    <row r="227" spans="1:5" ht="12.75">
      <c r="A227" s="35" t="s">
        <v>56</v>
      </c>
      <c r="E227" s="39" t="s">
        <v>3512</v>
      </c>
    </row>
    <row r="228" spans="1:5" ht="12.75">
      <c r="A228" s="35" t="s">
        <v>58</v>
      </c>
      <c r="E228" s="40" t="s">
        <v>5</v>
      </c>
    </row>
    <row r="229" spans="1:5" ht="102">
      <c r="A229" t="s">
        <v>59</v>
      </c>
      <c r="E229" s="39" t="s">
        <v>3513</v>
      </c>
    </row>
    <row r="230" spans="1:16" ht="12.75">
      <c r="A230" t="s">
        <v>50</v>
      </c>
      <c s="34" t="s">
        <v>283</v>
      </c>
      <c s="34" t="s">
        <v>3514</v>
      </c>
      <c s="35" t="s">
        <v>5</v>
      </c>
      <c s="6" t="s">
        <v>3515</v>
      </c>
      <c s="36" t="s">
        <v>251</v>
      </c>
      <c s="37">
        <v>6</v>
      </c>
      <c s="36">
        <v>0</v>
      </c>
      <c s="36">
        <f>ROUND(G230*H230,6)</f>
      </c>
      <c r="L230" s="38">
        <v>0</v>
      </c>
      <c s="32">
        <f>ROUND(ROUND(L230,2)*ROUND(G230,3),2)</f>
      </c>
      <c s="36" t="s">
        <v>69</v>
      </c>
      <c>
        <f>(M230*21)/100</f>
      </c>
      <c t="s">
        <v>28</v>
      </c>
    </row>
    <row r="231" spans="1:5" ht="12.75">
      <c r="A231" s="35" t="s">
        <v>56</v>
      </c>
      <c r="E231" s="39" t="s">
        <v>3515</v>
      </c>
    </row>
    <row r="232" spans="1:5" ht="12.75">
      <c r="A232" s="35" t="s">
        <v>58</v>
      </c>
      <c r="E232" s="40" t="s">
        <v>5</v>
      </c>
    </row>
    <row r="233" spans="1:5" ht="89.25">
      <c r="A233" t="s">
        <v>59</v>
      </c>
      <c r="E233" s="39" t="s">
        <v>3516</v>
      </c>
    </row>
    <row r="234" spans="1:16" ht="12.75">
      <c r="A234" t="s">
        <v>50</v>
      </c>
      <c s="34" t="s">
        <v>287</v>
      </c>
      <c s="34" t="s">
        <v>3511</v>
      </c>
      <c s="35" t="s">
        <v>62</v>
      </c>
      <c s="6" t="s">
        <v>3517</v>
      </c>
      <c s="36" t="s">
        <v>251</v>
      </c>
      <c s="37">
        <v>3</v>
      </c>
      <c s="36">
        <v>0</v>
      </c>
      <c s="36">
        <f>ROUND(G234*H234,6)</f>
      </c>
      <c r="L234" s="38">
        <v>0</v>
      </c>
      <c s="32">
        <f>ROUND(ROUND(L234,2)*ROUND(G234,3),2)</f>
      </c>
      <c s="36" t="s">
        <v>413</v>
      </c>
      <c>
        <f>(M234*21)/100</f>
      </c>
      <c t="s">
        <v>28</v>
      </c>
    </row>
    <row r="235" spans="1:5" ht="12.75">
      <c r="A235" s="35" t="s">
        <v>56</v>
      </c>
      <c r="E235" s="39" t="s">
        <v>3517</v>
      </c>
    </row>
    <row r="236" spans="1:5" ht="12.75">
      <c r="A236" s="35" t="s">
        <v>58</v>
      </c>
      <c r="E236" s="40" t="s">
        <v>5</v>
      </c>
    </row>
    <row r="237" spans="1:5" ht="102">
      <c r="A237" t="s">
        <v>59</v>
      </c>
      <c r="E237" s="39" t="s">
        <v>3518</v>
      </c>
    </row>
    <row r="238" spans="1:16" ht="12.75">
      <c r="A238" t="s">
        <v>50</v>
      </c>
      <c s="34" t="s">
        <v>291</v>
      </c>
      <c s="34" t="s">
        <v>3514</v>
      </c>
      <c s="35" t="s">
        <v>62</v>
      </c>
      <c s="6" t="s">
        <v>3519</v>
      </c>
      <c s="36" t="s">
        <v>251</v>
      </c>
      <c s="37">
        <v>3</v>
      </c>
      <c s="36">
        <v>0</v>
      </c>
      <c s="36">
        <f>ROUND(G238*H238,6)</f>
      </c>
      <c r="L238" s="38">
        <v>0</v>
      </c>
      <c s="32">
        <f>ROUND(ROUND(L238,2)*ROUND(G238,3),2)</f>
      </c>
      <c s="36" t="s">
        <v>413</v>
      </c>
      <c>
        <f>(M238*21)/100</f>
      </c>
      <c t="s">
        <v>28</v>
      </c>
    </row>
    <row r="239" spans="1:5" ht="12.75">
      <c r="A239" s="35" t="s">
        <v>56</v>
      </c>
      <c r="E239" s="39" t="s">
        <v>3519</v>
      </c>
    </row>
    <row r="240" spans="1:5" ht="12.75">
      <c r="A240" s="35" t="s">
        <v>58</v>
      </c>
      <c r="E240" s="40" t="s">
        <v>5</v>
      </c>
    </row>
    <row r="241" spans="1:5" ht="89.25">
      <c r="A241" t="s">
        <v>59</v>
      </c>
      <c r="E241" s="39" t="s">
        <v>3520</v>
      </c>
    </row>
    <row r="242" spans="1:16" ht="12.75">
      <c r="A242" t="s">
        <v>50</v>
      </c>
      <c s="34" t="s">
        <v>295</v>
      </c>
      <c s="34" t="s">
        <v>3521</v>
      </c>
      <c s="35" t="s">
        <v>5</v>
      </c>
      <c s="6" t="s">
        <v>3522</v>
      </c>
      <c s="36" t="s">
        <v>209</v>
      </c>
      <c s="37">
        <v>30</v>
      </c>
      <c s="36">
        <v>0</v>
      </c>
      <c s="36">
        <f>ROUND(G242*H242,6)</f>
      </c>
      <c r="L242" s="38">
        <v>0</v>
      </c>
      <c s="32">
        <f>ROUND(ROUND(L242,2)*ROUND(G242,3),2)</f>
      </c>
      <c s="36" t="s">
        <v>413</v>
      </c>
      <c>
        <f>(M242*21)/100</f>
      </c>
      <c t="s">
        <v>28</v>
      </c>
    </row>
    <row r="243" spans="1:5" ht="12.75">
      <c r="A243" s="35" t="s">
        <v>56</v>
      </c>
      <c r="E243" s="39" t="s">
        <v>3522</v>
      </c>
    </row>
    <row r="244" spans="1:5" ht="12.75">
      <c r="A244" s="35" t="s">
        <v>58</v>
      </c>
      <c r="E244" s="40" t="s">
        <v>5</v>
      </c>
    </row>
    <row r="245" spans="1:5" ht="89.25">
      <c r="A245" t="s">
        <v>59</v>
      </c>
      <c r="E245" s="39" t="s">
        <v>3523</v>
      </c>
    </row>
    <row r="246" spans="1:16" ht="12.75">
      <c r="A246" t="s">
        <v>50</v>
      </c>
      <c s="34" t="s">
        <v>299</v>
      </c>
      <c s="34" t="s">
        <v>3524</v>
      </c>
      <c s="35" t="s">
        <v>5</v>
      </c>
      <c s="6" t="s">
        <v>3525</v>
      </c>
      <c s="36" t="s">
        <v>209</v>
      </c>
      <c s="37">
        <v>30</v>
      </c>
      <c s="36">
        <v>0</v>
      </c>
      <c s="36">
        <f>ROUND(G246*H246,6)</f>
      </c>
      <c r="L246" s="38">
        <v>0</v>
      </c>
      <c s="32">
        <f>ROUND(ROUND(L246,2)*ROUND(G246,3),2)</f>
      </c>
      <c s="36" t="s">
        <v>413</v>
      </c>
      <c>
        <f>(M246*21)/100</f>
      </c>
      <c t="s">
        <v>28</v>
      </c>
    </row>
    <row r="247" spans="1:5" ht="12.75">
      <c r="A247" s="35" t="s">
        <v>56</v>
      </c>
      <c r="E247" s="39" t="s">
        <v>3519</v>
      </c>
    </row>
    <row r="248" spans="1:5" ht="12.75">
      <c r="A248" s="35" t="s">
        <v>58</v>
      </c>
      <c r="E248" s="40" t="s">
        <v>5</v>
      </c>
    </row>
    <row r="249" spans="1:5" ht="89.25">
      <c r="A249" t="s">
        <v>59</v>
      </c>
      <c r="E249" s="39" t="s">
        <v>3520</v>
      </c>
    </row>
    <row r="250" spans="1:13" ht="12.75">
      <c r="A250" t="s">
        <v>47</v>
      </c>
      <c r="C250" s="31" t="s">
        <v>1823</v>
      </c>
      <c r="E250" s="33" t="s">
        <v>3526</v>
      </c>
      <c r="J250" s="32">
        <f>0</f>
      </c>
      <c s="32">
        <f>0</f>
      </c>
      <c s="32">
        <f>0+L251+L255+L259+L263+L267+L271+L275+L279</f>
      </c>
      <c s="32">
        <f>0+M251+M255+M259+M263+M267+M271+M275+M279</f>
      </c>
    </row>
    <row r="251" spans="1:16" ht="25.5">
      <c r="A251" t="s">
        <v>50</v>
      </c>
      <c s="34" t="s">
        <v>303</v>
      </c>
      <c s="34" t="s">
        <v>3527</v>
      </c>
      <c s="35" t="s">
        <v>5</v>
      </c>
      <c s="6" t="s">
        <v>3528</v>
      </c>
      <c s="36" t="s">
        <v>638</v>
      </c>
      <c s="37">
        <v>360</v>
      </c>
      <c s="36">
        <v>0</v>
      </c>
      <c s="36">
        <f>ROUND(G251*H251,6)</f>
      </c>
      <c r="L251" s="38">
        <v>0</v>
      </c>
      <c s="32">
        <f>ROUND(ROUND(L251,2)*ROUND(G251,3),2)</f>
      </c>
      <c s="36" t="s">
        <v>69</v>
      </c>
      <c>
        <f>(M251*21)/100</f>
      </c>
      <c t="s">
        <v>28</v>
      </c>
    </row>
    <row r="252" spans="1:5" ht="25.5">
      <c r="A252" s="35" t="s">
        <v>56</v>
      </c>
      <c r="E252" s="39" t="s">
        <v>3528</v>
      </c>
    </row>
    <row r="253" spans="1:5" ht="12.75">
      <c r="A253" s="35" t="s">
        <v>58</v>
      </c>
      <c r="E253" s="40" t="s">
        <v>5</v>
      </c>
    </row>
    <row r="254" spans="1:5" ht="204">
      <c r="A254" t="s">
        <v>59</v>
      </c>
      <c r="E254" s="39" t="s">
        <v>3529</v>
      </c>
    </row>
    <row r="255" spans="1:16" ht="25.5">
      <c r="A255" t="s">
        <v>50</v>
      </c>
      <c s="34" t="s">
        <v>307</v>
      </c>
      <c s="34" t="s">
        <v>3530</v>
      </c>
      <c s="35" t="s">
        <v>5</v>
      </c>
      <c s="6" t="s">
        <v>3531</v>
      </c>
      <c s="36" t="s">
        <v>638</v>
      </c>
      <c s="37">
        <v>720</v>
      </c>
      <c s="36">
        <v>0</v>
      </c>
      <c s="36">
        <f>ROUND(G255*H255,6)</f>
      </c>
      <c r="L255" s="38">
        <v>0</v>
      </c>
      <c s="32">
        <f>ROUND(ROUND(L255,2)*ROUND(G255,3),2)</f>
      </c>
      <c s="36" t="s">
        <v>69</v>
      </c>
      <c>
        <f>(M255*21)/100</f>
      </c>
      <c t="s">
        <v>28</v>
      </c>
    </row>
    <row r="256" spans="1:5" ht="25.5">
      <c r="A256" s="35" t="s">
        <v>56</v>
      </c>
      <c r="E256" s="39" t="s">
        <v>3531</v>
      </c>
    </row>
    <row r="257" spans="1:5" ht="12.75">
      <c r="A257" s="35" t="s">
        <v>58</v>
      </c>
      <c r="E257" s="40" t="s">
        <v>5</v>
      </c>
    </row>
    <row r="258" spans="1:5" ht="255">
      <c r="A258" t="s">
        <v>59</v>
      </c>
      <c r="E258" s="39" t="s">
        <v>3532</v>
      </c>
    </row>
    <row r="259" spans="1:16" ht="25.5">
      <c r="A259" t="s">
        <v>50</v>
      </c>
      <c s="34" t="s">
        <v>311</v>
      </c>
      <c s="34" t="s">
        <v>3533</v>
      </c>
      <c s="35" t="s">
        <v>5</v>
      </c>
      <c s="6" t="s">
        <v>3534</v>
      </c>
      <c s="36" t="s">
        <v>638</v>
      </c>
      <c s="37">
        <v>720</v>
      </c>
      <c s="36">
        <v>0</v>
      </c>
      <c s="36">
        <f>ROUND(G259*H259,6)</f>
      </c>
      <c r="L259" s="38">
        <v>0</v>
      </c>
      <c s="32">
        <f>ROUND(ROUND(L259,2)*ROUND(G259,3),2)</f>
      </c>
      <c s="36" t="s">
        <v>69</v>
      </c>
      <c>
        <f>(M259*21)/100</f>
      </c>
      <c t="s">
        <v>28</v>
      </c>
    </row>
    <row r="260" spans="1:5" ht="25.5">
      <c r="A260" s="35" t="s">
        <v>56</v>
      </c>
      <c r="E260" s="39" t="s">
        <v>3534</v>
      </c>
    </row>
    <row r="261" spans="1:5" ht="12.75">
      <c r="A261" s="35" t="s">
        <v>58</v>
      </c>
      <c r="E261" s="40" t="s">
        <v>5</v>
      </c>
    </row>
    <row r="262" spans="1:5" ht="242.25">
      <c r="A262" t="s">
        <v>59</v>
      </c>
      <c r="E262" s="39" t="s">
        <v>3535</v>
      </c>
    </row>
    <row r="263" spans="1:16" ht="25.5">
      <c r="A263" t="s">
        <v>50</v>
      </c>
      <c s="34" t="s">
        <v>315</v>
      </c>
      <c s="34" t="s">
        <v>3536</v>
      </c>
      <c s="35" t="s">
        <v>5</v>
      </c>
      <c s="6" t="s">
        <v>3537</v>
      </c>
      <c s="36" t="s">
        <v>638</v>
      </c>
      <c s="37">
        <v>720</v>
      </c>
      <c s="36">
        <v>0</v>
      </c>
      <c s="36">
        <f>ROUND(G263*H263,6)</f>
      </c>
      <c r="L263" s="38">
        <v>0</v>
      </c>
      <c s="32">
        <f>ROUND(ROUND(L263,2)*ROUND(G263,3),2)</f>
      </c>
      <c s="36" t="s">
        <v>69</v>
      </c>
      <c>
        <f>(M263*21)/100</f>
      </c>
      <c t="s">
        <v>28</v>
      </c>
    </row>
    <row r="264" spans="1:5" ht="25.5">
      <c r="A264" s="35" t="s">
        <v>56</v>
      </c>
      <c r="E264" s="39" t="s">
        <v>3537</v>
      </c>
    </row>
    <row r="265" spans="1:5" ht="12.75">
      <c r="A265" s="35" t="s">
        <v>58</v>
      </c>
      <c r="E265" s="40" t="s">
        <v>5</v>
      </c>
    </row>
    <row r="266" spans="1:5" ht="204">
      <c r="A266" t="s">
        <v>59</v>
      </c>
      <c r="E266" s="39" t="s">
        <v>3538</v>
      </c>
    </row>
    <row r="267" spans="1:16" ht="12.75">
      <c r="A267" t="s">
        <v>50</v>
      </c>
      <c s="34" t="s">
        <v>319</v>
      </c>
      <c s="34" t="s">
        <v>3539</v>
      </c>
      <c s="35" t="s">
        <v>5</v>
      </c>
      <c s="6" t="s">
        <v>3540</v>
      </c>
      <c s="36" t="s">
        <v>638</v>
      </c>
      <c s="37">
        <v>160</v>
      </c>
      <c s="36">
        <v>0</v>
      </c>
      <c s="36">
        <f>ROUND(G267*H267,6)</f>
      </c>
      <c r="L267" s="38">
        <v>0</v>
      </c>
      <c s="32">
        <f>ROUND(ROUND(L267,2)*ROUND(G267,3),2)</f>
      </c>
      <c s="36" t="s">
        <v>69</v>
      </c>
      <c>
        <f>(M267*21)/100</f>
      </c>
      <c t="s">
        <v>28</v>
      </c>
    </row>
    <row r="268" spans="1:5" ht="12.75">
      <c r="A268" s="35" t="s">
        <v>56</v>
      </c>
      <c r="E268" s="39" t="s">
        <v>3540</v>
      </c>
    </row>
    <row r="269" spans="1:5" ht="12.75">
      <c r="A269" s="35" t="s">
        <v>58</v>
      </c>
      <c r="E269" s="40" t="s">
        <v>5</v>
      </c>
    </row>
    <row r="270" spans="1:5" ht="306">
      <c r="A270" t="s">
        <v>59</v>
      </c>
      <c r="E270" s="39" t="s">
        <v>3541</v>
      </c>
    </row>
    <row r="271" spans="1:16" ht="25.5">
      <c r="A271" t="s">
        <v>50</v>
      </c>
      <c s="34" t="s">
        <v>323</v>
      </c>
      <c s="34" t="s">
        <v>3542</v>
      </c>
      <c s="35" t="s">
        <v>5</v>
      </c>
      <c s="6" t="s">
        <v>3543</v>
      </c>
      <c s="36" t="s">
        <v>3544</v>
      </c>
      <c s="37">
        <v>365</v>
      </c>
      <c s="36">
        <v>0</v>
      </c>
      <c s="36">
        <f>ROUND(G271*H271,6)</f>
      </c>
      <c r="L271" s="38">
        <v>0</v>
      </c>
      <c s="32">
        <f>ROUND(ROUND(L271,2)*ROUND(G271,3),2)</f>
      </c>
      <c s="36" t="s">
        <v>69</v>
      </c>
      <c>
        <f>(M271*21)/100</f>
      </c>
      <c t="s">
        <v>28</v>
      </c>
    </row>
    <row r="272" spans="1:5" ht="25.5">
      <c r="A272" s="35" t="s">
        <v>56</v>
      </c>
      <c r="E272" s="39" t="s">
        <v>3543</v>
      </c>
    </row>
    <row r="273" spans="1:5" ht="12.75">
      <c r="A273" s="35" t="s">
        <v>58</v>
      </c>
      <c r="E273" s="40" t="s">
        <v>5</v>
      </c>
    </row>
    <row r="274" spans="1:5" ht="306">
      <c r="A274" t="s">
        <v>59</v>
      </c>
      <c r="E274" s="39" t="s">
        <v>3545</v>
      </c>
    </row>
    <row r="275" spans="1:16" ht="38.25">
      <c r="A275" t="s">
        <v>50</v>
      </c>
      <c s="34" t="s">
        <v>327</v>
      </c>
      <c s="34" t="s">
        <v>3546</v>
      </c>
      <c s="35" t="s">
        <v>3547</v>
      </c>
      <c s="6" t="s">
        <v>3548</v>
      </c>
      <c s="36" t="s">
        <v>412</v>
      </c>
      <c s="37">
        <v>18.45</v>
      </c>
      <c s="36">
        <v>0</v>
      </c>
      <c s="36">
        <f>ROUND(G275*H275,6)</f>
      </c>
      <c r="L275" s="38">
        <v>0</v>
      </c>
      <c s="32">
        <f>ROUND(ROUND(L275,2)*ROUND(G275,3),2)</f>
      </c>
      <c s="36" t="s">
        <v>69</v>
      </c>
      <c>
        <f>(M275*21)/100</f>
      </c>
      <c t="s">
        <v>28</v>
      </c>
    </row>
    <row r="276" spans="1:5" ht="38.25">
      <c r="A276" s="35" t="s">
        <v>56</v>
      </c>
      <c r="E276" s="39" t="s">
        <v>3548</v>
      </c>
    </row>
    <row r="277" spans="1:5" ht="25.5">
      <c r="A277" s="35" t="s">
        <v>58</v>
      </c>
      <c r="E277" s="40" t="s">
        <v>3549</v>
      </c>
    </row>
    <row r="278" spans="1:5" ht="216.75">
      <c r="A278" t="s">
        <v>59</v>
      </c>
      <c r="E278" s="39" t="s">
        <v>3550</v>
      </c>
    </row>
    <row r="279" spans="1:16" ht="25.5">
      <c r="A279" t="s">
        <v>50</v>
      </c>
      <c s="34" t="s">
        <v>331</v>
      </c>
      <c s="34" t="s">
        <v>417</v>
      </c>
      <c s="35" t="s">
        <v>5</v>
      </c>
      <c s="6" t="s">
        <v>418</v>
      </c>
      <c s="36" t="s">
        <v>412</v>
      </c>
      <c s="37">
        <v>18.45</v>
      </c>
      <c s="36">
        <v>0</v>
      </c>
      <c s="36">
        <f>ROUND(G279*H279,6)</f>
      </c>
      <c r="L279" s="38">
        <v>0</v>
      </c>
      <c s="32">
        <f>ROUND(ROUND(L279,2)*ROUND(G279,3),2)</f>
      </c>
      <c s="36" t="s">
        <v>413</v>
      </c>
      <c>
        <f>(M279*21)/100</f>
      </c>
      <c t="s">
        <v>28</v>
      </c>
    </row>
    <row r="280" spans="1:5" ht="25.5">
      <c r="A280" s="35" t="s">
        <v>56</v>
      </c>
      <c r="E280" s="39" t="s">
        <v>418</v>
      </c>
    </row>
    <row r="281" spans="1:5" ht="12.75">
      <c r="A281" s="35" t="s">
        <v>58</v>
      </c>
      <c r="E281" s="40" t="s">
        <v>5</v>
      </c>
    </row>
    <row r="282" spans="1:5" ht="204">
      <c r="A282" t="s">
        <v>59</v>
      </c>
      <c r="E282" s="39" t="s">
        <v>419</v>
      </c>
    </row>
    <row r="283" spans="1:13" ht="12.75">
      <c r="A283" t="s">
        <v>47</v>
      </c>
      <c r="C283" s="31" t="s">
        <v>1854</v>
      </c>
      <c r="E283" s="33" t="s">
        <v>611</v>
      </c>
      <c r="J283" s="32">
        <f>0</f>
      </c>
      <c s="32">
        <f>0</f>
      </c>
      <c s="32">
        <f>0+L284+L288+L292+L296+L300+L304+L308+L312+L316</f>
      </c>
      <c s="32">
        <f>0+M284+M288+M292+M296+M300+M304+M308+M312+M316</f>
      </c>
    </row>
    <row r="284" spans="1:16" ht="12.75">
      <c r="A284" t="s">
        <v>50</v>
      </c>
      <c s="34" t="s">
        <v>335</v>
      </c>
      <c s="34" t="s">
        <v>3551</v>
      </c>
      <c s="35" t="s">
        <v>5</v>
      </c>
      <c s="6" t="s">
        <v>3552</v>
      </c>
      <c s="36" t="s">
        <v>638</v>
      </c>
      <c s="37">
        <v>360</v>
      </c>
      <c s="36">
        <v>0</v>
      </c>
      <c s="36">
        <f>ROUND(G284*H284,6)</f>
      </c>
      <c r="L284" s="38">
        <v>0</v>
      </c>
      <c s="32">
        <f>ROUND(ROUND(L284,2)*ROUND(G284,3),2)</f>
      </c>
      <c s="36" t="s">
        <v>69</v>
      </c>
      <c>
        <f>(M284*21)/100</f>
      </c>
      <c t="s">
        <v>28</v>
      </c>
    </row>
    <row r="285" spans="1:5" ht="12.75">
      <c r="A285" s="35" t="s">
        <v>56</v>
      </c>
      <c r="E285" s="39" t="s">
        <v>3552</v>
      </c>
    </row>
    <row r="286" spans="1:5" ht="12.75">
      <c r="A286" s="35" t="s">
        <v>58</v>
      </c>
      <c r="E286" s="40" t="s">
        <v>5</v>
      </c>
    </row>
    <row r="287" spans="1:5" ht="140.25">
      <c r="A287" t="s">
        <v>59</v>
      </c>
      <c r="E287" s="39" t="s">
        <v>3553</v>
      </c>
    </row>
    <row r="288" spans="1:16" ht="12.75">
      <c r="A288" t="s">
        <v>50</v>
      </c>
      <c s="34" t="s">
        <v>339</v>
      </c>
      <c s="34" t="s">
        <v>3554</v>
      </c>
      <c s="35" t="s">
        <v>5</v>
      </c>
      <c s="6" t="s">
        <v>3555</v>
      </c>
      <c s="36" t="s">
        <v>638</v>
      </c>
      <c s="37">
        <v>40</v>
      </c>
      <c s="36">
        <v>0</v>
      </c>
      <c s="36">
        <f>ROUND(G288*H288,6)</f>
      </c>
      <c r="L288" s="38">
        <v>0</v>
      </c>
      <c s="32">
        <f>ROUND(ROUND(L288,2)*ROUND(G288,3),2)</f>
      </c>
      <c s="36" t="s">
        <v>69</v>
      </c>
      <c>
        <f>(M288*21)/100</f>
      </c>
      <c t="s">
        <v>28</v>
      </c>
    </row>
    <row r="289" spans="1:5" ht="12.75">
      <c r="A289" s="35" t="s">
        <v>56</v>
      </c>
      <c r="E289" s="39" t="s">
        <v>3555</v>
      </c>
    </row>
    <row r="290" spans="1:5" ht="12.75">
      <c r="A290" s="35" t="s">
        <v>58</v>
      </c>
      <c r="E290" s="40" t="s">
        <v>5</v>
      </c>
    </row>
    <row r="291" spans="1:5" ht="191.25">
      <c r="A291" t="s">
        <v>59</v>
      </c>
      <c r="E291" s="39" t="s">
        <v>3556</v>
      </c>
    </row>
    <row r="292" spans="1:16" ht="12.75">
      <c r="A292" t="s">
        <v>50</v>
      </c>
      <c s="34" t="s">
        <v>343</v>
      </c>
      <c s="34" t="s">
        <v>3557</v>
      </c>
      <c s="35" t="s">
        <v>5</v>
      </c>
      <c s="6" t="s">
        <v>3558</v>
      </c>
      <c s="36" t="s">
        <v>638</v>
      </c>
      <c s="37">
        <v>80</v>
      </c>
      <c s="36">
        <v>0</v>
      </c>
      <c s="36">
        <f>ROUND(G292*H292,6)</f>
      </c>
      <c r="L292" s="38">
        <v>0</v>
      </c>
      <c s="32">
        <f>ROUND(ROUND(L292,2)*ROUND(G292,3),2)</f>
      </c>
      <c s="36" t="s">
        <v>69</v>
      </c>
      <c>
        <f>(M292*21)/100</f>
      </c>
      <c t="s">
        <v>28</v>
      </c>
    </row>
    <row r="293" spans="1:5" ht="12.75">
      <c r="A293" s="35" t="s">
        <v>56</v>
      </c>
      <c r="E293" s="39" t="s">
        <v>3558</v>
      </c>
    </row>
    <row r="294" spans="1:5" ht="12.75">
      <c r="A294" s="35" t="s">
        <v>58</v>
      </c>
      <c r="E294" s="40" t="s">
        <v>5</v>
      </c>
    </row>
    <row r="295" spans="1:5" ht="242.25">
      <c r="A295" t="s">
        <v>59</v>
      </c>
      <c r="E295" s="39" t="s">
        <v>3559</v>
      </c>
    </row>
    <row r="296" spans="1:16" ht="12.75">
      <c r="A296" t="s">
        <v>50</v>
      </c>
      <c s="34" t="s">
        <v>349</v>
      </c>
      <c s="34" t="s">
        <v>3560</v>
      </c>
      <c s="35" t="s">
        <v>5</v>
      </c>
      <c s="6" t="s">
        <v>3561</v>
      </c>
      <c s="36" t="s">
        <v>638</v>
      </c>
      <c s="37">
        <v>40</v>
      </c>
      <c s="36">
        <v>0</v>
      </c>
      <c s="36">
        <f>ROUND(G296*H296,6)</f>
      </c>
      <c r="L296" s="38">
        <v>0</v>
      </c>
      <c s="32">
        <f>ROUND(ROUND(L296,2)*ROUND(G296,3),2)</f>
      </c>
      <c s="36" t="s">
        <v>69</v>
      </c>
      <c>
        <f>(M296*21)/100</f>
      </c>
      <c t="s">
        <v>28</v>
      </c>
    </row>
    <row r="297" spans="1:5" ht="12.75">
      <c r="A297" s="35" t="s">
        <v>56</v>
      </c>
      <c r="E297" s="39" t="s">
        <v>3561</v>
      </c>
    </row>
    <row r="298" spans="1:5" ht="12.75">
      <c r="A298" s="35" t="s">
        <v>58</v>
      </c>
      <c r="E298" s="40" t="s">
        <v>5</v>
      </c>
    </row>
    <row r="299" spans="1:5" ht="293.25">
      <c r="A299" t="s">
        <v>59</v>
      </c>
      <c r="E299" s="39" t="s">
        <v>3562</v>
      </c>
    </row>
    <row r="300" spans="1:16" ht="25.5">
      <c r="A300" t="s">
        <v>50</v>
      </c>
      <c s="34" t="s">
        <v>353</v>
      </c>
      <c s="34" t="s">
        <v>3563</v>
      </c>
      <c s="35" t="s">
        <v>5</v>
      </c>
      <c s="6" t="s">
        <v>3564</v>
      </c>
      <c s="36" t="s">
        <v>638</v>
      </c>
      <c s="37">
        <v>240</v>
      </c>
      <c s="36">
        <v>0</v>
      </c>
      <c s="36">
        <f>ROUND(G300*H300,6)</f>
      </c>
      <c r="L300" s="38">
        <v>0</v>
      </c>
      <c s="32">
        <f>ROUND(ROUND(L300,2)*ROUND(G300,3),2)</f>
      </c>
      <c s="36" t="s">
        <v>69</v>
      </c>
      <c>
        <f>(M300*21)/100</f>
      </c>
      <c t="s">
        <v>28</v>
      </c>
    </row>
    <row r="301" spans="1:5" ht="25.5">
      <c r="A301" s="35" t="s">
        <v>56</v>
      </c>
      <c r="E301" s="39" t="s">
        <v>3564</v>
      </c>
    </row>
    <row r="302" spans="1:5" ht="12.75">
      <c r="A302" s="35" t="s">
        <v>58</v>
      </c>
      <c r="E302" s="40" t="s">
        <v>5</v>
      </c>
    </row>
    <row r="303" spans="1:5" ht="204">
      <c r="A303" t="s">
        <v>59</v>
      </c>
      <c r="E303" s="39" t="s">
        <v>3565</v>
      </c>
    </row>
    <row r="304" spans="1:16" ht="12.75">
      <c r="A304" t="s">
        <v>50</v>
      </c>
      <c s="34" t="s">
        <v>357</v>
      </c>
      <c s="34" t="s">
        <v>3566</v>
      </c>
      <c s="35" t="s">
        <v>5</v>
      </c>
      <c s="6" t="s">
        <v>3567</v>
      </c>
      <c s="36" t="s">
        <v>3568</v>
      </c>
      <c s="37">
        <v>180</v>
      </c>
      <c s="36">
        <v>0</v>
      </c>
      <c s="36">
        <f>ROUND(G304*H304,6)</f>
      </c>
      <c r="L304" s="38">
        <v>0</v>
      </c>
      <c s="32">
        <f>ROUND(ROUND(L304,2)*ROUND(G304,3),2)</f>
      </c>
      <c s="36" t="s">
        <v>69</v>
      </c>
      <c>
        <f>(M304*21)/100</f>
      </c>
      <c t="s">
        <v>28</v>
      </c>
    </row>
    <row r="305" spans="1:5" ht="12.75">
      <c r="A305" s="35" t="s">
        <v>56</v>
      </c>
      <c r="E305" s="39" t="s">
        <v>3567</v>
      </c>
    </row>
    <row r="306" spans="1:5" ht="12.75">
      <c r="A306" s="35" t="s">
        <v>58</v>
      </c>
      <c r="E306" s="40" t="s">
        <v>5</v>
      </c>
    </row>
    <row r="307" spans="1:5" ht="191.25">
      <c r="A307" t="s">
        <v>59</v>
      </c>
      <c r="E307" s="39" t="s">
        <v>3569</v>
      </c>
    </row>
    <row r="308" spans="1:16" ht="12.75">
      <c r="A308" t="s">
        <v>50</v>
      </c>
      <c s="34" t="s">
        <v>361</v>
      </c>
      <c s="34" t="s">
        <v>3570</v>
      </c>
      <c s="35" t="s">
        <v>5</v>
      </c>
      <c s="6" t="s">
        <v>3571</v>
      </c>
      <c s="36" t="s">
        <v>638</v>
      </c>
      <c s="37">
        <v>120</v>
      </c>
      <c s="36">
        <v>0</v>
      </c>
      <c s="36">
        <f>ROUND(G308*H308,6)</f>
      </c>
      <c r="L308" s="38">
        <v>0</v>
      </c>
      <c s="32">
        <f>ROUND(ROUND(L308,2)*ROUND(G308,3),2)</f>
      </c>
      <c s="36" t="s">
        <v>69</v>
      </c>
      <c>
        <f>(M308*21)/100</f>
      </c>
      <c t="s">
        <v>28</v>
      </c>
    </row>
    <row r="309" spans="1:5" ht="12.75">
      <c r="A309" s="35" t="s">
        <v>56</v>
      </c>
      <c r="E309" s="39" t="s">
        <v>3571</v>
      </c>
    </row>
    <row r="310" spans="1:5" ht="12.75">
      <c r="A310" s="35" t="s">
        <v>58</v>
      </c>
      <c r="E310" s="40" t="s">
        <v>5</v>
      </c>
    </row>
    <row r="311" spans="1:5" ht="89.25">
      <c r="A311" t="s">
        <v>59</v>
      </c>
      <c r="E311" s="39" t="s">
        <v>3572</v>
      </c>
    </row>
    <row r="312" spans="1:16" ht="12.75">
      <c r="A312" t="s">
        <v>50</v>
      </c>
      <c s="34" t="s">
        <v>365</v>
      </c>
      <c s="34" t="s">
        <v>3573</v>
      </c>
      <c s="35" t="s">
        <v>5</v>
      </c>
      <c s="6" t="s">
        <v>2190</v>
      </c>
      <c s="36" t="s">
        <v>2135</v>
      </c>
      <c s="37">
        <v>1</v>
      </c>
      <c s="36">
        <v>0</v>
      </c>
      <c s="36">
        <f>ROUND(G312*H312,6)</f>
      </c>
      <c r="L312" s="38">
        <v>0</v>
      </c>
      <c s="32">
        <f>ROUND(ROUND(L312,2)*ROUND(G312,3),2)</f>
      </c>
      <c s="36" t="s">
        <v>69</v>
      </c>
      <c>
        <f>(M312*21)/100</f>
      </c>
      <c t="s">
        <v>28</v>
      </c>
    </row>
    <row r="313" spans="1:5" ht="12.75">
      <c r="A313" s="35" t="s">
        <v>56</v>
      </c>
      <c r="E313" s="39" t="s">
        <v>2190</v>
      </c>
    </row>
    <row r="314" spans="1:5" ht="12.75">
      <c r="A314" s="35" t="s">
        <v>58</v>
      </c>
      <c r="E314" s="40" t="s">
        <v>5</v>
      </c>
    </row>
    <row r="315" spans="1:5" ht="89.25">
      <c r="A315" t="s">
        <v>59</v>
      </c>
      <c r="E315" s="39" t="s">
        <v>2192</v>
      </c>
    </row>
    <row r="316" spans="1:16" ht="12.75">
      <c r="A316" t="s">
        <v>50</v>
      </c>
      <c s="34" t="s">
        <v>369</v>
      </c>
      <c s="34" t="s">
        <v>2235</v>
      </c>
      <c s="35" t="s">
        <v>5</v>
      </c>
      <c s="6" t="s">
        <v>2236</v>
      </c>
      <c s="36" t="s">
        <v>209</v>
      </c>
      <c s="37">
        <v>95</v>
      </c>
      <c s="36">
        <v>0</v>
      </c>
      <c s="36">
        <f>ROUND(G316*H316,6)</f>
      </c>
      <c r="L316" s="38">
        <v>0</v>
      </c>
      <c s="32">
        <f>ROUND(ROUND(L316,2)*ROUND(G316,3),2)</f>
      </c>
      <c s="36" t="s">
        <v>413</v>
      </c>
      <c>
        <f>(M316*21)/100</f>
      </c>
      <c t="s">
        <v>28</v>
      </c>
    </row>
    <row r="317" spans="1:5" ht="12.75">
      <c r="A317" s="35" t="s">
        <v>56</v>
      </c>
      <c r="E317" s="39" t="s">
        <v>2236</v>
      </c>
    </row>
    <row r="318" spans="1:5" ht="12.75">
      <c r="A318" s="35" t="s">
        <v>58</v>
      </c>
      <c r="E318" s="40" t="s">
        <v>5</v>
      </c>
    </row>
    <row r="319" spans="1:5" ht="12.75">
      <c r="A319" t="s">
        <v>59</v>
      </c>
      <c r="E319" s="39" t="s">
        <v>2236</v>
      </c>
    </row>
    <row r="320" spans="1:13" ht="12.75">
      <c r="A320" t="s">
        <v>47</v>
      </c>
      <c r="C320" s="31" t="s">
        <v>137</v>
      </c>
      <c r="E320" s="33" t="s">
        <v>3574</v>
      </c>
      <c r="J320" s="32">
        <f>0</f>
      </c>
      <c s="32">
        <f>0</f>
      </c>
      <c s="32">
        <f>0+L321+L325+L329+L333+L337+L341+L345+L349+L353+L357+L361+L365+L369+L373+L377+L381</f>
      </c>
      <c s="32">
        <f>0+M321+M325+M329+M333+M337+M341+M345+M349+M353+M357+M361+M365+M369+M373+M377+M381</f>
      </c>
    </row>
    <row r="321" spans="1:16" ht="12.75">
      <c r="A321" t="s">
        <v>50</v>
      </c>
      <c s="34" t="s">
        <v>373</v>
      </c>
      <c s="34" t="s">
        <v>3131</v>
      </c>
      <c s="35" t="s">
        <v>5</v>
      </c>
      <c s="6" t="s">
        <v>3575</v>
      </c>
      <c s="36" t="s">
        <v>251</v>
      </c>
      <c s="37">
        <v>140</v>
      </c>
      <c s="36">
        <v>0</v>
      </c>
      <c s="36">
        <f>ROUND(G321*H321,6)</f>
      </c>
      <c r="L321" s="38">
        <v>0</v>
      </c>
      <c s="32">
        <f>ROUND(ROUND(L321,2)*ROUND(G321,3),2)</f>
      </c>
      <c s="36" t="s">
        <v>69</v>
      </c>
      <c>
        <f>(M321*21)/100</f>
      </c>
      <c t="s">
        <v>28</v>
      </c>
    </row>
    <row r="322" spans="1:5" ht="12.75">
      <c r="A322" s="35" t="s">
        <v>56</v>
      </c>
      <c r="E322" s="39" t="s">
        <v>3575</v>
      </c>
    </row>
    <row r="323" spans="1:5" ht="12.75">
      <c r="A323" s="35" t="s">
        <v>58</v>
      </c>
      <c r="E323" s="40" t="s">
        <v>5</v>
      </c>
    </row>
    <row r="324" spans="1:5" ht="191.25">
      <c r="A324" t="s">
        <v>59</v>
      </c>
      <c r="E324" s="39" t="s">
        <v>3576</v>
      </c>
    </row>
    <row r="325" spans="1:16" ht="12.75">
      <c r="A325" t="s">
        <v>50</v>
      </c>
      <c s="34" t="s">
        <v>377</v>
      </c>
      <c s="34" t="s">
        <v>3577</v>
      </c>
      <c s="35" t="s">
        <v>5</v>
      </c>
      <c s="6" t="s">
        <v>3578</v>
      </c>
      <c s="36" t="s">
        <v>251</v>
      </c>
      <c s="37">
        <v>140</v>
      </c>
      <c s="36">
        <v>0</v>
      </c>
      <c s="36">
        <f>ROUND(G325*H325,6)</f>
      </c>
      <c r="L325" s="38">
        <v>0</v>
      </c>
      <c s="32">
        <f>ROUND(ROUND(L325,2)*ROUND(G325,3),2)</f>
      </c>
      <c s="36" t="s">
        <v>69</v>
      </c>
      <c>
        <f>(M325*21)/100</f>
      </c>
      <c t="s">
        <v>28</v>
      </c>
    </row>
    <row r="326" spans="1:5" ht="12.75">
      <c r="A326" s="35" t="s">
        <v>56</v>
      </c>
      <c r="E326" s="39" t="s">
        <v>3578</v>
      </c>
    </row>
    <row r="327" spans="1:5" ht="12.75">
      <c r="A327" s="35" t="s">
        <v>58</v>
      </c>
      <c r="E327" s="40" t="s">
        <v>5</v>
      </c>
    </row>
    <row r="328" spans="1:5" ht="140.25">
      <c r="A328" t="s">
        <v>59</v>
      </c>
      <c r="E328" s="39" t="s">
        <v>3579</v>
      </c>
    </row>
    <row r="329" spans="1:16" ht="12.75">
      <c r="A329" t="s">
        <v>50</v>
      </c>
      <c s="34" t="s">
        <v>381</v>
      </c>
      <c s="34" t="s">
        <v>3137</v>
      </c>
      <c s="35" t="s">
        <v>5</v>
      </c>
      <c s="6" t="s">
        <v>3580</v>
      </c>
      <c s="36" t="s">
        <v>251</v>
      </c>
      <c s="37">
        <v>165</v>
      </c>
      <c s="36">
        <v>0</v>
      </c>
      <c s="36">
        <f>ROUND(G329*H329,6)</f>
      </c>
      <c r="L329" s="38">
        <v>0</v>
      </c>
      <c s="32">
        <f>ROUND(ROUND(L329,2)*ROUND(G329,3),2)</f>
      </c>
      <c s="36" t="s">
        <v>69</v>
      </c>
      <c>
        <f>(M329*21)/100</f>
      </c>
      <c t="s">
        <v>28</v>
      </c>
    </row>
    <row r="330" spans="1:5" ht="12.75">
      <c r="A330" s="35" t="s">
        <v>56</v>
      </c>
      <c r="E330" s="39" t="s">
        <v>3580</v>
      </c>
    </row>
    <row r="331" spans="1:5" ht="12.75">
      <c r="A331" s="35" t="s">
        <v>58</v>
      </c>
      <c r="E331" s="40" t="s">
        <v>5</v>
      </c>
    </row>
    <row r="332" spans="1:5" ht="191.25">
      <c r="A332" t="s">
        <v>59</v>
      </c>
      <c r="E332" s="39" t="s">
        <v>3581</v>
      </c>
    </row>
    <row r="333" spans="1:16" ht="12.75">
      <c r="A333" t="s">
        <v>50</v>
      </c>
      <c s="34" t="s">
        <v>385</v>
      </c>
      <c s="34" t="s">
        <v>3582</v>
      </c>
      <c s="35" t="s">
        <v>5</v>
      </c>
      <c s="6" t="s">
        <v>3583</v>
      </c>
      <c s="36" t="s">
        <v>251</v>
      </c>
      <c s="37">
        <v>165</v>
      </c>
      <c s="36">
        <v>0</v>
      </c>
      <c s="36">
        <f>ROUND(G333*H333,6)</f>
      </c>
      <c r="L333" s="38">
        <v>0</v>
      </c>
      <c s="32">
        <f>ROUND(ROUND(L333,2)*ROUND(G333,3),2)</f>
      </c>
      <c s="36" t="s">
        <v>69</v>
      </c>
      <c>
        <f>(M333*21)/100</f>
      </c>
      <c t="s">
        <v>28</v>
      </c>
    </row>
    <row r="334" spans="1:5" ht="12.75">
      <c r="A334" s="35" t="s">
        <v>56</v>
      </c>
      <c r="E334" s="39" t="s">
        <v>3583</v>
      </c>
    </row>
    <row r="335" spans="1:5" ht="12.75">
      <c r="A335" s="35" t="s">
        <v>58</v>
      </c>
      <c r="E335" s="40" t="s">
        <v>5</v>
      </c>
    </row>
    <row r="336" spans="1:5" ht="140.25">
      <c r="A336" t="s">
        <v>59</v>
      </c>
      <c r="E336" s="39" t="s">
        <v>3584</v>
      </c>
    </row>
    <row r="337" spans="1:16" ht="12.75">
      <c r="A337" t="s">
        <v>50</v>
      </c>
      <c s="34" t="s">
        <v>616</v>
      </c>
      <c s="34" t="s">
        <v>3217</v>
      </c>
      <c s="35" t="s">
        <v>5</v>
      </c>
      <c s="6" t="s">
        <v>3585</v>
      </c>
      <c s="36" t="s">
        <v>251</v>
      </c>
      <c s="37">
        <v>40</v>
      </c>
      <c s="36">
        <v>0</v>
      </c>
      <c s="36">
        <f>ROUND(G337*H337,6)</f>
      </c>
      <c r="L337" s="38">
        <v>0</v>
      </c>
      <c s="32">
        <f>ROUND(ROUND(L337,2)*ROUND(G337,3),2)</f>
      </c>
      <c s="36" t="s">
        <v>69</v>
      </c>
      <c>
        <f>(M337*21)/100</f>
      </c>
      <c t="s">
        <v>28</v>
      </c>
    </row>
    <row r="338" spans="1:5" ht="12.75">
      <c r="A338" s="35" t="s">
        <v>56</v>
      </c>
      <c r="E338" s="39" t="s">
        <v>3585</v>
      </c>
    </row>
    <row r="339" spans="1:5" ht="12.75">
      <c r="A339" s="35" t="s">
        <v>58</v>
      </c>
      <c r="E339" s="40" t="s">
        <v>5</v>
      </c>
    </row>
    <row r="340" spans="1:5" ht="140.25">
      <c r="A340" t="s">
        <v>59</v>
      </c>
      <c r="E340" s="39" t="s">
        <v>3586</v>
      </c>
    </row>
    <row r="341" spans="1:16" ht="12.75">
      <c r="A341" t="s">
        <v>50</v>
      </c>
      <c s="34" t="s">
        <v>617</v>
      </c>
      <c s="34" t="s">
        <v>3587</v>
      </c>
      <c s="35" t="s">
        <v>5</v>
      </c>
      <c s="6" t="s">
        <v>3588</v>
      </c>
      <c s="36" t="s">
        <v>251</v>
      </c>
      <c s="37">
        <v>40</v>
      </c>
      <c s="36">
        <v>0</v>
      </c>
      <c s="36">
        <f>ROUND(G341*H341,6)</f>
      </c>
      <c r="L341" s="38">
        <v>0</v>
      </c>
      <c s="32">
        <f>ROUND(ROUND(L341,2)*ROUND(G341,3),2)</f>
      </c>
      <c s="36" t="s">
        <v>69</v>
      </c>
      <c>
        <f>(M341*21)/100</f>
      </c>
      <c t="s">
        <v>28</v>
      </c>
    </row>
    <row r="342" spans="1:5" ht="12.75">
      <c r="A342" s="35" t="s">
        <v>56</v>
      </c>
      <c r="E342" s="39" t="s">
        <v>3588</v>
      </c>
    </row>
    <row r="343" spans="1:5" ht="12.75">
      <c r="A343" s="35" t="s">
        <v>58</v>
      </c>
      <c r="E343" s="40" t="s">
        <v>5</v>
      </c>
    </row>
    <row r="344" spans="1:5" ht="140.25">
      <c r="A344" t="s">
        <v>59</v>
      </c>
      <c r="E344" s="39" t="s">
        <v>3589</v>
      </c>
    </row>
    <row r="345" spans="1:16" ht="12.75">
      <c r="A345" t="s">
        <v>50</v>
      </c>
      <c s="34" t="s">
        <v>389</v>
      </c>
      <c s="34" t="s">
        <v>3227</v>
      </c>
      <c s="35" t="s">
        <v>5</v>
      </c>
      <c s="6" t="s">
        <v>3590</v>
      </c>
      <c s="36" t="s">
        <v>251</v>
      </c>
      <c s="37">
        <v>10</v>
      </c>
      <c s="36">
        <v>0</v>
      </c>
      <c s="36">
        <f>ROUND(G345*H345,6)</f>
      </c>
      <c r="L345" s="38">
        <v>0</v>
      </c>
      <c s="32">
        <f>ROUND(ROUND(L345,2)*ROUND(G345,3),2)</f>
      </c>
      <c s="36" t="s">
        <v>69</v>
      </c>
      <c>
        <f>(M345*21)/100</f>
      </c>
      <c t="s">
        <v>28</v>
      </c>
    </row>
    <row r="346" spans="1:5" ht="12.75">
      <c r="A346" s="35" t="s">
        <v>56</v>
      </c>
      <c r="E346" s="39" t="s">
        <v>3590</v>
      </c>
    </row>
    <row r="347" spans="1:5" ht="12.75">
      <c r="A347" s="35" t="s">
        <v>58</v>
      </c>
      <c r="E347" s="40" t="s">
        <v>5</v>
      </c>
    </row>
    <row r="348" spans="1:5" ht="191.25">
      <c r="A348" t="s">
        <v>59</v>
      </c>
      <c r="E348" s="39" t="s">
        <v>3591</v>
      </c>
    </row>
    <row r="349" spans="1:16" ht="12.75">
      <c r="A349" t="s">
        <v>50</v>
      </c>
      <c s="34" t="s">
        <v>393</v>
      </c>
      <c s="34" t="s">
        <v>3592</v>
      </c>
      <c s="35" t="s">
        <v>5</v>
      </c>
      <c s="6" t="s">
        <v>3593</v>
      </c>
      <c s="36" t="s">
        <v>251</v>
      </c>
      <c s="37">
        <v>10</v>
      </c>
      <c s="36">
        <v>0</v>
      </c>
      <c s="36">
        <f>ROUND(G349*H349,6)</f>
      </c>
      <c r="L349" s="38">
        <v>0</v>
      </c>
      <c s="32">
        <f>ROUND(ROUND(L349,2)*ROUND(G349,3),2)</f>
      </c>
      <c s="36" t="s">
        <v>69</v>
      </c>
      <c>
        <f>(M349*21)/100</f>
      </c>
      <c t="s">
        <v>28</v>
      </c>
    </row>
    <row r="350" spans="1:5" ht="12.75">
      <c r="A350" s="35" t="s">
        <v>56</v>
      </c>
      <c r="E350" s="39" t="s">
        <v>3593</v>
      </c>
    </row>
    <row r="351" spans="1:5" ht="12.75">
      <c r="A351" s="35" t="s">
        <v>58</v>
      </c>
      <c r="E351" s="40" t="s">
        <v>5</v>
      </c>
    </row>
    <row r="352" spans="1:5" ht="140.25">
      <c r="A352" t="s">
        <v>59</v>
      </c>
      <c r="E352" s="39" t="s">
        <v>3594</v>
      </c>
    </row>
    <row r="353" spans="1:16" ht="12.75">
      <c r="A353" t="s">
        <v>50</v>
      </c>
      <c s="34" t="s">
        <v>397</v>
      </c>
      <c s="34" t="s">
        <v>3233</v>
      </c>
      <c s="35" t="s">
        <v>5</v>
      </c>
      <c s="6" t="s">
        <v>3595</v>
      </c>
      <c s="36" t="s">
        <v>251</v>
      </c>
      <c s="37">
        <v>31</v>
      </c>
      <c s="36">
        <v>0</v>
      </c>
      <c s="36">
        <f>ROUND(G353*H353,6)</f>
      </c>
      <c r="L353" s="38">
        <v>0</v>
      </c>
      <c s="32">
        <f>ROUND(ROUND(L353,2)*ROUND(G353,3),2)</f>
      </c>
      <c s="36" t="s">
        <v>69</v>
      </c>
      <c>
        <f>(M353*21)/100</f>
      </c>
      <c t="s">
        <v>28</v>
      </c>
    </row>
    <row r="354" spans="1:5" ht="12.75">
      <c r="A354" s="35" t="s">
        <v>56</v>
      </c>
      <c r="E354" s="39" t="s">
        <v>3595</v>
      </c>
    </row>
    <row r="355" spans="1:5" ht="12.75">
      <c r="A355" s="35" t="s">
        <v>58</v>
      </c>
      <c r="E355" s="40" t="s">
        <v>5</v>
      </c>
    </row>
    <row r="356" spans="1:5" ht="191.25">
      <c r="A356" t="s">
        <v>59</v>
      </c>
      <c r="E356" s="39" t="s">
        <v>3596</v>
      </c>
    </row>
    <row r="357" spans="1:16" ht="12.75">
      <c r="A357" t="s">
        <v>50</v>
      </c>
      <c s="34" t="s">
        <v>401</v>
      </c>
      <c s="34" t="s">
        <v>3597</v>
      </c>
      <c s="35" t="s">
        <v>5</v>
      </c>
      <c s="6" t="s">
        <v>3598</v>
      </c>
      <c s="36" t="s">
        <v>251</v>
      </c>
      <c s="37">
        <v>31</v>
      </c>
      <c s="36">
        <v>0</v>
      </c>
      <c s="36">
        <f>ROUND(G357*H357,6)</f>
      </c>
      <c r="L357" s="38">
        <v>0</v>
      </c>
      <c s="32">
        <f>ROUND(ROUND(L357,2)*ROUND(G357,3),2)</f>
      </c>
      <c s="36" t="s">
        <v>69</v>
      </c>
      <c>
        <f>(M357*21)/100</f>
      </c>
      <c t="s">
        <v>28</v>
      </c>
    </row>
    <row r="358" spans="1:5" ht="12.75">
      <c r="A358" s="35" t="s">
        <v>56</v>
      </c>
      <c r="E358" s="39" t="s">
        <v>3598</v>
      </c>
    </row>
    <row r="359" spans="1:5" ht="12.75">
      <c r="A359" s="35" t="s">
        <v>58</v>
      </c>
      <c r="E359" s="40" t="s">
        <v>5</v>
      </c>
    </row>
    <row r="360" spans="1:5" ht="140.25">
      <c r="A360" t="s">
        <v>59</v>
      </c>
      <c r="E360" s="39" t="s">
        <v>3599</v>
      </c>
    </row>
    <row r="361" spans="1:16" ht="12.75">
      <c r="A361" t="s">
        <v>50</v>
      </c>
      <c s="34" t="s">
        <v>405</v>
      </c>
      <c s="34" t="s">
        <v>3241</v>
      </c>
      <c s="35" t="s">
        <v>5</v>
      </c>
      <c s="6" t="s">
        <v>3600</v>
      </c>
      <c s="36" t="s">
        <v>251</v>
      </c>
      <c s="37">
        <v>183</v>
      </c>
      <c s="36">
        <v>0</v>
      </c>
      <c s="36">
        <f>ROUND(G361*H361,6)</f>
      </c>
      <c r="L361" s="38">
        <v>0</v>
      </c>
      <c s="32">
        <f>ROUND(ROUND(L361,2)*ROUND(G361,3),2)</f>
      </c>
      <c s="36" t="s">
        <v>69</v>
      </c>
      <c>
        <f>(M361*21)/100</f>
      </c>
      <c t="s">
        <v>28</v>
      </c>
    </row>
    <row r="362" spans="1:5" ht="12.75">
      <c r="A362" s="35" t="s">
        <v>56</v>
      </c>
      <c r="E362" s="39" t="s">
        <v>3600</v>
      </c>
    </row>
    <row r="363" spans="1:5" ht="12.75">
      <c r="A363" s="35" t="s">
        <v>58</v>
      </c>
      <c r="E363" s="40" t="s">
        <v>5</v>
      </c>
    </row>
    <row r="364" spans="1:5" ht="191.25">
      <c r="A364" t="s">
        <v>59</v>
      </c>
      <c r="E364" s="39" t="s">
        <v>3601</v>
      </c>
    </row>
    <row r="365" spans="1:16" ht="12.75">
      <c r="A365" t="s">
        <v>50</v>
      </c>
      <c s="34" t="s">
        <v>51</v>
      </c>
      <c s="34" t="s">
        <v>3602</v>
      </c>
      <c s="35" t="s">
        <v>5</v>
      </c>
      <c s="6" t="s">
        <v>3603</v>
      </c>
      <c s="36" t="s">
        <v>251</v>
      </c>
      <c s="37">
        <v>183</v>
      </c>
      <c s="36">
        <v>0</v>
      </c>
      <c s="36">
        <f>ROUND(G365*H365,6)</f>
      </c>
      <c r="L365" s="38">
        <v>0</v>
      </c>
      <c s="32">
        <f>ROUND(ROUND(L365,2)*ROUND(G365,3),2)</f>
      </c>
      <c s="36" t="s">
        <v>69</v>
      </c>
      <c>
        <f>(M365*21)/100</f>
      </c>
      <c t="s">
        <v>28</v>
      </c>
    </row>
    <row r="366" spans="1:5" ht="12.75">
      <c r="A366" s="35" t="s">
        <v>56</v>
      </c>
      <c r="E366" s="39" t="s">
        <v>3603</v>
      </c>
    </row>
    <row r="367" spans="1:5" ht="12.75">
      <c r="A367" s="35" t="s">
        <v>58</v>
      </c>
      <c r="E367" s="40" t="s">
        <v>5</v>
      </c>
    </row>
    <row r="368" spans="1:5" ht="140.25">
      <c r="A368" t="s">
        <v>59</v>
      </c>
      <c r="E368" s="39" t="s">
        <v>3604</v>
      </c>
    </row>
    <row r="369" spans="1:16" ht="12.75">
      <c r="A369" t="s">
        <v>50</v>
      </c>
      <c s="34" t="s">
        <v>409</v>
      </c>
      <c s="34" t="s">
        <v>3244</v>
      </c>
      <c s="35" t="s">
        <v>5</v>
      </c>
      <c s="6" t="s">
        <v>3605</v>
      </c>
      <c s="36" t="s">
        <v>251</v>
      </c>
      <c s="37">
        <v>5</v>
      </c>
      <c s="36">
        <v>0</v>
      </c>
      <c s="36">
        <f>ROUND(G369*H369,6)</f>
      </c>
      <c r="L369" s="38">
        <v>0</v>
      </c>
      <c s="32">
        <f>ROUND(ROUND(L369,2)*ROUND(G369,3),2)</f>
      </c>
      <c s="36" t="s">
        <v>69</v>
      </c>
      <c>
        <f>(M369*21)/100</f>
      </c>
      <c t="s">
        <v>28</v>
      </c>
    </row>
    <row r="370" spans="1:5" ht="12.75">
      <c r="A370" s="35" t="s">
        <v>56</v>
      </c>
      <c r="E370" s="39" t="s">
        <v>3605</v>
      </c>
    </row>
    <row r="371" spans="1:5" ht="12.75">
      <c r="A371" s="35" t="s">
        <v>58</v>
      </c>
      <c r="E371" s="40" t="s">
        <v>5</v>
      </c>
    </row>
    <row r="372" spans="1:5" ht="191.25">
      <c r="A372" t="s">
        <v>59</v>
      </c>
      <c r="E372" s="39" t="s">
        <v>3606</v>
      </c>
    </row>
    <row r="373" spans="1:16" ht="12.75">
      <c r="A373" t="s">
        <v>50</v>
      </c>
      <c s="34" t="s">
        <v>416</v>
      </c>
      <c s="34" t="s">
        <v>1892</v>
      </c>
      <c s="35" t="s">
        <v>5</v>
      </c>
      <c s="6" t="s">
        <v>3607</v>
      </c>
      <c s="36" t="s">
        <v>251</v>
      </c>
      <c s="37">
        <v>5</v>
      </c>
      <c s="36">
        <v>0</v>
      </c>
      <c s="36">
        <f>ROUND(G373*H373,6)</f>
      </c>
      <c r="L373" s="38">
        <v>0</v>
      </c>
      <c s="32">
        <f>ROUND(ROUND(L373,2)*ROUND(G373,3),2)</f>
      </c>
      <c s="36" t="s">
        <v>69</v>
      </c>
      <c>
        <f>(M373*21)/100</f>
      </c>
      <c t="s">
        <v>28</v>
      </c>
    </row>
    <row r="374" spans="1:5" ht="12.75">
      <c r="A374" s="35" t="s">
        <v>56</v>
      </c>
      <c r="E374" s="39" t="s">
        <v>3607</v>
      </c>
    </row>
    <row r="375" spans="1:5" ht="12.75">
      <c r="A375" s="35" t="s">
        <v>58</v>
      </c>
      <c r="E375" s="40" t="s">
        <v>5</v>
      </c>
    </row>
    <row r="376" spans="1:5" ht="140.25">
      <c r="A376" t="s">
        <v>59</v>
      </c>
      <c r="E376" s="39" t="s">
        <v>3608</v>
      </c>
    </row>
    <row r="377" spans="1:16" ht="12.75">
      <c r="A377" t="s">
        <v>50</v>
      </c>
      <c s="34" t="s">
        <v>640</v>
      </c>
      <c s="34" t="s">
        <v>3247</v>
      </c>
      <c s="35" t="s">
        <v>5</v>
      </c>
      <c s="6" t="s">
        <v>3609</v>
      </c>
      <c s="36" t="s">
        <v>251</v>
      </c>
      <c s="37">
        <v>20</v>
      </c>
      <c s="36">
        <v>0</v>
      </c>
      <c s="36">
        <f>ROUND(G377*H377,6)</f>
      </c>
      <c r="L377" s="38">
        <v>0</v>
      </c>
      <c s="32">
        <f>ROUND(ROUND(L377,2)*ROUND(G377,3),2)</f>
      </c>
      <c s="36" t="s">
        <v>69</v>
      </c>
      <c>
        <f>(M377*21)/100</f>
      </c>
      <c t="s">
        <v>28</v>
      </c>
    </row>
    <row r="378" spans="1:5" ht="12.75">
      <c r="A378" s="35" t="s">
        <v>56</v>
      </c>
      <c r="E378" s="39" t="s">
        <v>3609</v>
      </c>
    </row>
    <row r="379" spans="1:5" ht="12.75">
      <c r="A379" s="35" t="s">
        <v>58</v>
      </c>
      <c r="E379" s="40" t="s">
        <v>5</v>
      </c>
    </row>
    <row r="380" spans="1:5" ht="191.25">
      <c r="A380" t="s">
        <v>59</v>
      </c>
      <c r="E380" s="39" t="s">
        <v>3610</v>
      </c>
    </row>
    <row r="381" spans="1:16" ht="12.75">
      <c r="A381" t="s">
        <v>50</v>
      </c>
      <c s="34" t="s">
        <v>1068</v>
      </c>
      <c s="34" t="s">
        <v>3611</v>
      </c>
      <c s="35" t="s">
        <v>5</v>
      </c>
      <c s="6" t="s">
        <v>3612</v>
      </c>
      <c s="36" t="s">
        <v>251</v>
      </c>
      <c s="37">
        <v>20</v>
      </c>
      <c s="36">
        <v>0</v>
      </c>
      <c s="36">
        <f>ROUND(G381*H381,6)</f>
      </c>
      <c r="L381" s="38">
        <v>0</v>
      </c>
      <c s="32">
        <f>ROUND(ROUND(L381,2)*ROUND(G381,3),2)</f>
      </c>
      <c s="36" t="s">
        <v>69</v>
      </c>
      <c>
        <f>(M381*21)/100</f>
      </c>
      <c t="s">
        <v>28</v>
      </c>
    </row>
    <row r="382" spans="1:5" ht="12.75">
      <c r="A382" s="35" t="s">
        <v>56</v>
      </c>
      <c r="E382" s="39" t="s">
        <v>3612</v>
      </c>
    </row>
    <row r="383" spans="1:5" ht="12.75">
      <c r="A383" s="35" t="s">
        <v>58</v>
      </c>
      <c r="E383" s="40" t="s">
        <v>5</v>
      </c>
    </row>
    <row r="384" spans="1:5" ht="140.25">
      <c r="A384" t="s">
        <v>59</v>
      </c>
      <c r="E384" s="39" t="s">
        <v>3613</v>
      </c>
    </row>
    <row r="385" spans="1:13" ht="12.75">
      <c r="A385" t="s">
        <v>47</v>
      </c>
      <c r="C385" s="31" t="s">
        <v>174</v>
      </c>
      <c r="E385" s="33" t="s">
        <v>3614</v>
      </c>
      <c r="J385" s="32">
        <f>0</f>
      </c>
      <c s="32">
        <f>0</f>
      </c>
      <c s="32">
        <f>0+L386+L390+L394+L398+L402+L406+L410+L414+L418+L422+L426+L430+L434+L438+L442+L446+L450+L454+L458+L462+L466+L470+L474+L478+L482+L486+L490+L494+L498+L502+L506+L510+L514+L518+L522+L526+L530+L534+L538+L542+L546+L550+L554+L558</f>
      </c>
      <c s="32">
        <f>0+M386+M390+M394+M398+M402+M406+M410+M414+M418+M422+M426+M430+M434+M438+M442+M446+M450+M454+M458+M462+M466+M470+M474+M478+M482+M486+M490+M494+M498+M502+M506+M510+M514+M518+M522+M526+M530+M534+M538+M542+M546+M550+M554+M558</f>
      </c>
    </row>
    <row r="386" spans="1:16" ht="25.5">
      <c r="A386" t="s">
        <v>50</v>
      </c>
      <c s="34" t="s">
        <v>644</v>
      </c>
      <c s="34" t="s">
        <v>3254</v>
      </c>
      <c s="35" t="s">
        <v>5</v>
      </c>
      <c s="6" t="s">
        <v>3615</v>
      </c>
      <c s="36" t="s">
        <v>251</v>
      </c>
      <c s="37">
        <v>150</v>
      </c>
      <c s="36">
        <v>0</v>
      </c>
      <c s="36">
        <f>ROUND(G386*H386,6)</f>
      </c>
      <c r="L386" s="38">
        <v>0</v>
      </c>
      <c s="32">
        <f>ROUND(ROUND(L386,2)*ROUND(G386,3),2)</f>
      </c>
      <c s="36" t="s">
        <v>69</v>
      </c>
      <c>
        <f>(M386*21)/100</f>
      </c>
      <c t="s">
        <v>28</v>
      </c>
    </row>
    <row r="387" spans="1:5" ht="25.5">
      <c r="A387" s="35" t="s">
        <v>56</v>
      </c>
      <c r="E387" s="39" t="s">
        <v>3615</v>
      </c>
    </row>
    <row r="388" spans="1:5" ht="12.75">
      <c r="A388" s="35" t="s">
        <v>58</v>
      </c>
      <c r="E388" s="40" t="s">
        <v>5</v>
      </c>
    </row>
    <row r="389" spans="1:5" ht="38.25">
      <c r="A389" t="s">
        <v>59</v>
      </c>
      <c r="E389" s="39" t="s">
        <v>3616</v>
      </c>
    </row>
    <row r="390" spans="1:16" ht="25.5">
      <c r="A390" t="s">
        <v>50</v>
      </c>
      <c s="34" t="s">
        <v>478</v>
      </c>
      <c s="34" t="s">
        <v>2524</v>
      </c>
      <c s="35" t="s">
        <v>5</v>
      </c>
      <c s="6" t="s">
        <v>3617</v>
      </c>
      <c s="36" t="s">
        <v>251</v>
      </c>
      <c s="37">
        <v>40</v>
      </c>
      <c s="36">
        <v>0</v>
      </c>
      <c s="36">
        <f>ROUND(G390*H390,6)</f>
      </c>
      <c r="L390" s="38">
        <v>0</v>
      </c>
      <c s="32">
        <f>ROUND(ROUND(L390,2)*ROUND(G390,3),2)</f>
      </c>
      <c s="36" t="s">
        <v>69</v>
      </c>
      <c>
        <f>(M390*21)/100</f>
      </c>
      <c t="s">
        <v>28</v>
      </c>
    </row>
    <row r="391" spans="1:5" ht="25.5">
      <c r="A391" s="35" t="s">
        <v>56</v>
      </c>
      <c r="E391" s="39" t="s">
        <v>3617</v>
      </c>
    </row>
    <row r="392" spans="1:5" ht="12.75">
      <c r="A392" s="35" t="s">
        <v>58</v>
      </c>
      <c r="E392" s="40" t="s">
        <v>5</v>
      </c>
    </row>
    <row r="393" spans="1:5" ht="38.25">
      <c r="A393" t="s">
        <v>59</v>
      </c>
      <c r="E393" s="39" t="s">
        <v>3618</v>
      </c>
    </row>
    <row r="394" spans="1:16" ht="12.75">
      <c r="A394" t="s">
        <v>50</v>
      </c>
      <c s="34" t="s">
        <v>482</v>
      </c>
      <c s="34" t="s">
        <v>3619</v>
      </c>
      <c s="35" t="s">
        <v>5</v>
      </c>
      <c s="6" t="s">
        <v>3620</v>
      </c>
      <c s="36" t="s">
        <v>251</v>
      </c>
      <c s="37">
        <v>190</v>
      </c>
      <c s="36">
        <v>0</v>
      </c>
      <c s="36">
        <f>ROUND(G394*H394,6)</f>
      </c>
      <c r="L394" s="38">
        <v>0</v>
      </c>
      <c s="32">
        <f>ROUND(ROUND(L394,2)*ROUND(G394,3),2)</f>
      </c>
      <c s="36" t="s">
        <v>413</v>
      </c>
      <c>
        <f>(M394*21)/100</f>
      </c>
      <c t="s">
        <v>28</v>
      </c>
    </row>
    <row r="395" spans="1:5" ht="12.75">
      <c r="A395" s="35" t="s">
        <v>56</v>
      </c>
      <c r="E395" s="39" t="s">
        <v>3620</v>
      </c>
    </row>
    <row r="396" spans="1:5" ht="12.75">
      <c r="A396" s="35" t="s">
        <v>58</v>
      </c>
      <c r="E396" s="40" t="s">
        <v>5</v>
      </c>
    </row>
    <row r="397" spans="1:5" ht="12.75">
      <c r="A397" t="s">
        <v>59</v>
      </c>
      <c r="E397" s="39" t="s">
        <v>3621</v>
      </c>
    </row>
    <row r="398" spans="1:16" ht="25.5">
      <c r="A398" t="s">
        <v>50</v>
      </c>
      <c s="34" t="s">
        <v>648</v>
      </c>
      <c s="34" t="s">
        <v>2530</v>
      </c>
      <c s="35" t="s">
        <v>5</v>
      </c>
      <c s="6" t="s">
        <v>3622</v>
      </c>
      <c s="36" t="s">
        <v>251</v>
      </c>
      <c s="37">
        <v>10</v>
      </c>
      <c s="36">
        <v>0</v>
      </c>
      <c s="36">
        <f>ROUND(G398*H398,6)</f>
      </c>
      <c r="L398" s="38">
        <v>0</v>
      </c>
      <c s="32">
        <f>ROUND(ROUND(L398,2)*ROUND(G398,3),2)</f>
      </c>
      <c s="36" t="s">
        <v>69</v>
      </c>
      <c>
        <f>(M398*21)/100</f>
      </c>
      <c t="s">
        <v>28</v>
      </c>
    </row>
    <row r="399" spans="1:5" ht="25.5">
      <c r="A399" s="35" t="s">
        <v>56</v>
      </c>
      <c r="E399" s="39" t="s">
        <v>3622</v>
      </c>
    </row>
    <row r="400" spans="1:5" ht="12.75">
      <c r="A400" s="35" t="s">
        <v>58</v>
      </c>
      <c r="E400" s="40" t="s">
        <v>5</v>
      </c>
    </row>
    <row r="401" spans="1:5" ht="25.5">
      <c r="A401" t="s">
        <v>59</v>
      </c>
      <c r="E401" s="39" t="s">
        <v>3623</v>
      </c>
    </row>
    <row r="402" spans="1:16" ht="12.75">
      <c r="A402" t="s">
        <v>50</v>
      </c>
      <c s="34" t="s">
        <v>650</v>
      </c>
      <c s="34" t="s">
        <v>3624</v>
      </c>
      <c s="35" t="s">
        <v>5</v>
      </c>
      <c s="6" t="s">
        <v>3625</v>
      </c>
      <c s="36" t="s">
        <v>251</v>
      </c>
      <c s="37">
        <v>10</v>
      </c>
      <c s="36">
        <v>0</v>
      </c>
      <c s="36">
        <f>ROUND(G402*H402,6)</f>
      </c>
      <c r="L402" s="38">
        <v>0</v>
      </c>
      <c s="32">
        <f>ROUND(ROUND(L402,2)*ROUND(G402,3),2)</f>
      </c>
      <c s="36" t="s">
        <v>413</v>
      </c>
      <c>
        <f>(M402*21)/100</f>
      </c>
      <c t="s">
        <v>28</v>
      </c>
    </row>
    <row r="403" spans="1:5" ht="12.75">
      <c r="A403" s="35" t="s">
        <v>56</v>
      </c>
      <c r="E403" s="39" t="s">
        <v>3625</v>
      </c>
    </row>
    <row r="404" spans="1:5" ht="12.75">
      <c r="A404" s="35" t="s">
        <v>58</v>
      </c>
      <c r="E404" s="40" t="s">
        <v>5</v>
      </c>
    </row>
    <row r="405" spans="1:5" ht="12.75">
      <c r="A405" t="s">
        <v>59</v>
      </c>
      <c r="E405" s="39" t="s">
        <v>3626</v>
      </c>
    </row>
    <row r="406" spans="1:16" ht="25.5">
      <c r="A406" t="s">
        <v>50</v>
      </c>
      <c s="34" t="s">
        <v>606</v>
      </c>
      <c s="34" t="s">
        <v>2533</v>
      </c>
      <c s="35" t="s">
        <v>5</v>
      </c>
      <c s="6" t="s">
        <v>3627</v>
      </c>
      <c s="36" t="s">
        <v>251</v>
      </c>
      <c s="37">
        <v>70</v>
      </c>
      <c s="36">
        <v>0</v>
      </c>
      <c s="36">
        <f>ROUND(G406*H406,6)</f>
      </c>
      <c r="L406" s="38">
        <v>0</v>
      </c>
      <c s="32">
        <f>ROUND(ROUND(L406,2)*ROUND(G406,3),2)</f>
      </c>
      <c s="36" t="s">
        <v>69</v>
      </c>
      <c>
        <f>(M406*21)/100</f>
      </c>
      <c t="s">
        <v>28</v>
      </c>
    </row>
    <row r="407" spans="1:5" ht="25.5">
      <c r="A407" s="35" t="s">
        <v>56</v>
      </c>
      <c r="E407" s="39" t="s">
        <v>3627</v>
      </c>
    </row>
    <row r="408" spans="1:5" ht="12.75">
      <c r="A408" s="35" t="s">
        <v>58</v>
      </c>
      <c r="E408" s="40" t="s">
        <v>5</v>
      </c>
    </row>
    <row r="409" spans="1:5" ht="38.25">
      <c r="A409" t="s">
        <v>59</v>
      </c>
      <c r="E409" s="39" t="s">
        <v>3628</v>
      </c>
    </row>
    <row r="410" spans="1:16" ht="12.75">
      <c r="A410" t="s">
        <v>50</v>
      </c>
      <c s="34" t="s">
        <v>423</v>
      </c>
      <c s="34" t="s">
        <v>3629</v>
      </c>
      <c s="35" t="s">
        <v>5</v>
      </c>
      <c s="6" t="s">
        <v>3630</v>
      </c>
      <c s="36" t="s">
        <v>251</v>
      </c>
      <c s="37">
        <v>70</v>
      </c>
      <c s="36">
        <v>0</v>
      </c>
      <c s="36">
        <f>ROUND(G410*H410,6)</f>
      </c>
      <c r="L410" s="38">
        <v>0</v>
      </c>
      <c s="32">
        <f>ROUND(ROUND(L410,2)*ROUND(G410,3),2)</f>
      </c>
      <c s="36" t="s">
        <v>413</v>
      </c>
      <c>
        <f>(M410*21)/100</f>
      </c>
      <c t="s">
        <v>28</v>
      </c>
    </row>
    <row r="411" spans="1:5" ht="12.75">
      <c r="A411" s="35" t="s">
        <v>56</v>
      </c>
      <c r="E411" s="39" t="s">
        <v>3630</v>
      </c>
    </row>
    <row r="412" spans="1:5" ht="12.75">
      <c r="A412" s="35" t="s">
        <v>58</v>
      </c>
      <c r="E412" s="40" t="s">
        <v>5</v>
      </c>
    </row>
    <row r="413" spans="1:5" ht="12.75">
      <c r="A413" t="s">
        <v>59</v>
      </c>
      <c r="E413" s="39" t="s">
        <v>3631</v>
      </c>
    </row>
    <row r="414" spans="1:16" ht="25.5">
      <c r="A414" t="s">
        <v>50</v>
      </c>
      <c s="34" t="s">
        <v>654</v>
      </c>
      <c s="34" t="s">
        <v>2535</v>
      </c>
      <c s="35" t="s">
        <v>5</v>
      </c>
      <c s="6" t="s">
        <v>3632</v>
      </c>
      <c s="36" t="s">
        <v>251</v>
      </c>
      <c s="37">
        <v>130</v>
      </c>
      <c s="36">
        <v>0</v>
      </c>
      <c s="36">
        <f>ROUND(G414*H414,6)</f>
      </c>
      <c r="L414" s="38">
        <v>0</v>
      </c>
      <c s="32">
        <f>ROUND(ROUND(L414,2)*ROUND(G414,3),2)</f>
      </c>
      <c s="36" t="s">
        <v>69</v>
      </c>
      <c>
        <f>(M414*21)/100</f>
      </c>
      <c t="s">
        <v>28</v>
      </c>
    </row>
    <row r="415" spans="1:5" ht="25.5">
      <c r="A415" s="35" t="s">
        <v>56</v>
      </c>
      <c r="E415" s="39" t="s">
        <v>3632</v>
      </c>
    </row>
    <row r="416" spans="1:5" ht="12.75">
      <c r="A416" s="35" t="s">
        <v>58</v>
      </c>
      <c r="E416" s="40" t="s">
        <v>5</v>
      </c>
    </row>
    <row r="417" spans="1:5" ht="25.5">
      <c r="A417" t="s">
        <v>59</v>
      </c>
      <c r="E417" s="39" t="s">
        <v>3633</v>
      </c>
    </row>
    <row r="418" spans="1:16" ht="25.5">
      <c r="A418" t="s">
        <v>50</v>
      </c>
      <c s="34" t="s">
        <v>655</v>
      </c>
      <c s="34" t="s">
        <v>2537</v>
      </c>
      <c s="35" t="s">
        <v>5</v>
      </c>
      <c s="6" t="s">
        <v>3634</v>
      </c>
      <c s="36" t="s">
        <v>251</v>
      </c>
      <c s="37">
        <v>35</v>
      </c>
      <c s="36">
        <v>0</v>
      </c>
      <c s="36">
        <f>ROUND(G418*H418,6)</f>
      </c>
      <c r="L418" s="38">
        <v>0</v>
      </c>
      <c s="32">
        <f>ROUND(ROUND(L418,2)*ROUND(G418,3),2)</f>
      </c>
      <c s="36" t="s">
        <v>69</v>
      </c>
      <c>
        <f>(M418*21)/100</f>
      </c>
      <c t="s">
        <v>28</v>
      </c>
    </row>
    <row r="419" spans="1:5" ht="25.5">
      <c r="A419" s="35" t="s">
        <v>56</v>
      </c>
      <c r="E419" s="39" t="s">
        <v>3634</v>
      </c>
    </row>
    <row r="420" spans="1:5" ht="12.75">
      <c r="A420" s="35" t="s">
        <v>58</v>
      </c>
      <c r="E420" s="40" t="s">
        <v>5</v>
      </c>
    </row>
    <row r="421" spans="1:5" ht="25.5">
      <c r="A421" t="s">
        <v>59</v>
      </c>
      <c r="E421" s="39" t="s">
        <v>3635</v>
      </c>
    </row>
    <row r="422" spans="1:16" ht="12.75">
      <c r="A422" t="s">
        <v>50</v>
      </c>
      <c s="34" t="s">
        <v>1085</v>
      </c>
      <c s="34" t="s">
        <v>3636</v>
      </c>
      <c s="35" t="s">
        <v>5</v>
      </c>
      <c s="6" t="s">
        <v>3637</v>
      </c>
      <c s="36" t="s">
        <v>251</v>
      </c>
      <c s="37">
        <v>165</v>
      </c>
      <c s="36">
        <v>0</v>
      </c>
      <c s="36">
        <f>ROUND(G422*H422,6)</f>
      </c>
      <c r="L422" s="38">
        <v>0</v>
      </c>
      <c s="32">
        <f>ROUND(ROUND(L422,2)*ROUND(G422,3),2)</f>
      </c>
      <c s="36" t="s">
        <v>413</v>
      </c>
      <c>
        <f>(M422*21)/100</f>
      </c>
      <c t="s">
        <v>28</v>
      </c>
    </row>
    <row r="423" spans="1:5" ht="12.75">
      <c r="A423" s="35" t="s">
        <v>56</v>
      </c>
      <c r="E423" s="39" t="s">
        <v>3637</v>
      </c>
    </row>
    <row r="424" spans="1:5" ht="12.75">
      <c r="A424" s="35" t="s">
        <v>58</v>
      </c>
      <c r="E424" s="40" t="s">
        <v>5</v>
      </c>
    </row>
    <row r="425" spans="1:5" ht="12.75">
      <c r="A425" t="s">
        <v>59</v>
      </c>
      <c r="E425" s="39" t="s">
        <v>3638</v>
      </c>
    </row>
    <row r="426" spans="1:16" ht="25.5">
      <c r="A426" t="s">
        <v>50</v>
      </c>
      <c s="34" t="s">
        <v>1086</v>
      </c>
      <c s="34" t="s">
        <v>2541</v>
      </c>
      <c s="35" t="s">
        <v>5</v>
      </c>
      <c s="6" t="s">
        <v>3639</v>
      </c>
      <c s="36" t="s">
        <v>251</v>
      </c>
      <c s="37">
        <v>50</v>
      </c>
      <c s="36">
        <v>0</v>
      </c>
      <c s="36">
        <f>ROUND(G426*H426,6)</f>
      </c>
      <c r="L426" s="38">
        <v>0</v>
      </c>
      <c s="32">
        <f>ROUND(ROUND(L426,2)*ROUND(G426,3),2)</f>
      </c>
      <c s="36" t="s">
        <v>69</v>
      </c>
      <c>
        <f>(M426*21)/100</f>
      </c>
      <c t="s">
        <v>28</v>
      </c>
    </row>
    <row r="427" spans="1:5" ht="25.5">
      <c r="A427" s="35" t="s">
        <v>56</v>
      </c>
      <c r="E427" s="39" t="s">
        <v>3639</v>
      </c>
    </row>
    <row r="428" spans="1:5" ht="12.75">
      <c r="A428" s="35" t="s">
        <v>58</v>
      </c>
      <c r="E428" s="40" t="s">
        <v>5</v>
      </c>
    </row>
    <row r="429" spans="1:5" ht="25.5">
      <c r="A429" t="s">
        <v>59</v>
      </c>
      <c r="E429" s="39" t="s">
        <v>3640</v>
      </c>
    </row>
    <row r="430" spans="1:16" ht="25.5">
      <c r="A430" t="s">
        <v>50</v>
      </c>
      <c s="34" t="s">
        <v>1090</v>
      </c>
      <c s="34" t="s">
        <v>2545</v>
      </c>
      <c s="35" t="s">
        <v>5</v>
      </c>
      <c s="6" t="s">
        <v>3641</v>
      </c>
      <c s="36" t="s">
        <v>251</v>
      </c>
      <c s="37">
        <v>15</v>
      </c>
      <c s="36">
        <v>0</v>
      </c>
      <c s="36">
        <f>ROUND(G430*H430,6)</f>
      </c>
      <c r="L430" s="38">
        <v>0</v>
      </c>
      <c s="32">
        <f>ROUND(ROUND(L430,2)*ROUND(G430,3),2)</f>
      </c>
      <c s="36" t="s">
        <v>69</v>
      </c>
      <c>
        <f>(M430*21)/100</f>
      </c>
      <c t="s">
        <v>28</v>
      </c>
    </row>
    <row r="431" spans="1:5" ht="25.5">
      <c r="A431" s="35" t="s">
        <v>56</v>
      </c>
      <c r="E431" s="39" t="s">
        <v>3641</v>
      </c>
    </row>
    <row r="432" spans="1:5" ht="12.75">
      <c r="A432" s="35" t="s">
        <v>58</v>
      </c>
      <c r="E432" s="40" t="s">
        <v>5</v>
      </c>
    </row>
    <row r="433" spans="1:5" ht="25.5">
      <c r="A433" t="s">
        <v>59</v>
      </c>
      <c r="E433" s="39" t="s">
        <v>3642</v>
      </c>
    </row>
    <row r="434" spans="1:16" ht="12.75">
      <c r="A434" t="s">
        <v>50</v>
      </c>
      <c s="34" t="s">
        <v>1093</v>
      </c>
      <c s="34" t="s">
        <v>3643</v>
      </c>
      <c s="35" t="s">
        <v>5</v>
      </c>
      <c s="6" t="s">
        <v>3644</v>
      </c>
      <c s="36" t="s">
        <v>251</v>
      </c>
      <c s="37">
        <v>65</v>
      </c>
      <c s="36">
        <v>0</v>
      </c>
      <c s="36">
        <f>ROUND(G434*H434,6)</f>
      </c>
      <c r="L434" s="38">
        <v>0</v>
      </c>
      <c s="32">
        <f>ROUND(ROUND(L434,2)*ROUND(G434,3),2)</f>
      </c>
      <c s="36" t="s">
        <v>413</v>
      </c>
      <c>
        <f>(M434*21)/100</f>
      </c>
      <c t="s">
        <v>28</v>
      </c>
    </row>
    <row r="435" spans="1:5" ht="12.75">
      <c r="A435" s="35" t="s">
        <v>56</v>
      </c>
      <c r="E435" s="39" t="s">
        <v>3644</v>
      </c>
    </row>
    <row r="436" spans="1:5" ht="12.75">
      <c r="A436" s="35" t="s">
        <v>58</v>
      </c>
      <c r="E436" s="40" t="s">
        <v>5</v>
      </c>
    </row>
    <row r="437" spans="1:5" ht="12.75">
      <c r="A437" t="s">
        <v>59</v>
      </c>
      <c r="E437" s="39" t="s">
        <v>3645</v>
      </c>
    </row>
    <row r="438" spans="1:16" ht="25.5">
      <c r="A438" t="s">
        <v>50</v>
      </c>
      <c s="34" t="s">
        <v>1097</v>
      </c>
      <c s="34" t="s">
        <v>2549</v>
      </c>
      <c s="35" t="s">
        <v>5</v>
      </c>
      <c s="6" t="s">
        <v>3646</v>
      </c>
      <c s="36" t="s">
        <v>251</v>
      </c>
      <c s="37">
        <v>10</v>
      </c>
      <c s="36">
        <v>0</v>
      </c>
      <c s="36">
        <f>ROUND(G438*H438,6)</f>
      </c>
      <c r="L438" s="38">
        <v>0</v>
      </c>
      <c s="32">
        <f>ROUND(ROUND(L438,2)*ROUND(G438,3),2)</f>
      </c>
      <c s="36" t="s">
        <v>69</v>
      </c>
      <c>
        <f>(M438*21)/100</f>
      </c>
      <c t="s">
        <v>28</v>
      </c>
    </row>
    <row r="439" spans="1:5" ht="25.5">
      <c r="A439" s="35" t="s">
        <v>56</v>
      </c>
      <c r="E439" s="39" t="s">
        <v>3646</v>
      </c>
    </row>
    <row r="440" spans="1:5" ht="12.75">
      <c r="A440" s="35" t="s">
        <v>58</v>
      </c>
      <c r="E440" s="40" t="s">
        <v>5</v>
      </c>
    </row>
    <row r="441" spans="1:5" ht="25.5">
      <c r="A441" t="s">
        <v>59</v>
      </c>
      <c r="E441" s="39" t="s">
        <v>3647</v>
      </c>
    </row>
    <row r="442" spans="1:16" ht="12.75">
      <c r="A442" t="s">
        <v>50</v>
      </c>
      <c s="34" t="s">
        <v>1101</v>
      </c>
      <c s="34" t="s">
        <v>3648</v>
      </c>
      <c s="35" t="s">
        <v>5</v>
      </c>
      <c s="6" t="s">
        <v>3649</v>
      </c>
      <c s="36" t="s">
        <v>251</v>
      </c>
      <c s="37">
        <v>10</v>
      </c>
      <c s="36">
        <v>0</v>
      </c>
      <c s="36">
        <f>ROUND(G442*H442,6)</f>
      </c>
      <c r="L442" s="38">
        <v>0</v>
      </c>
      <c s="32">
        <f>ROUND(ROUND(L442,2)*ROUND(G442,3),2)</f>
      </c>
      <c s="36" t="s">
        <v>413</v>
      </c>
      <c>
        <f>(M442*21)/100</f>
      </c>
      <c t="s">
        <v>28</v>
      </c>
    </row>
    <row r="443" spans="1:5" ht="12.75">
      <c r="A443" s="35" t="s">
        <v>56</v>
      </c>
      <c r="E443" s="39" t="s">
        <v>3649</v>
      </c>
    </row>
    <row r="444" spans="1:5" ht="12.75">
      <c r="A444" s="35" t="s">
        <v>58</v>
      </c>
      <c r="E444" s="40" t="s">
        <v>5</v>
      </c>
    </row>
    <row r="445" spans="1:5" ht="12.75">
      <c r="A445" t="s">
        <v>59</v>
      </c>
      <c r="E445" s="39" t="s">
        <v>3650</v>
      </c>
    </row>
    <row r="446" spans="1:16" ht="12.75">
      <c r="A446" t="s">
        <v>50</v>
      </c>
      <c s="34" t="s">
        <v>1102</v>
      </c>
      <c s="34" t="s">
        <v>2553</v>
      </c>
      <c s="35" t="s">
        <v>5</v>
      </c>
      <c s="6" t="s">
        <v>3651</v>
      </c>
      <c s="36" t="s">
        <v>251</v>
      </c>
      <c s="37">
        <v>30</v>
      </c>
      <c s="36">
        <v>0</v>
      </c>
      <c s="36">
        <f>ROUND(G446*H446,6)</f>
      </c>
      <c r="L446" s="38">
        <v>0</v>
      </c>
      <c s="32">
        <f>ROUND(ROUND(L446,2)*ROUND(G446,3),2)</f>
      </c>
      <c s="36" t="s">
        <v>69</v>
      </c>
      <c>
        <f>(M446*21)/100</f>
      </c>
      <c t="s">
        <v>28</v>
      </c>
    </row>
    <row r="447" spans="1:5" ht="12.75">
      <c r="A447" s="35" t="s">
        <v>56</v>
      </c>
      <c r="E447" s="39" t="s">
        <v>3651</v>
      </c>
    </row>
    <row r="448" spans="1:5" ht="12.75">
      <c r="A448" s="35" t="s">
        <v>58</v>
      </c>
      <c r="E448" s="40" t="s">
        <v>5</v>
      </c>
    </row>
    <row r="449" spans="1:5" ht="38.25">
      <c r="A449" t="s">
        <v>59</v>
      </c>
      <c r="E449" s="39" t="s">
        <v>3652</v>
      </c>
    </row>
    <row r="450" spans="1:16" ht="25.5">
      <c r="A450" t="s">
        <v>50</v>
      </c>
      <c s="34" t="s">
        <v>1105</v>
      </c>
      <c s="34" t="s">
        <v>2557</v>
      </c>
      <c s="35" t="s">
        <v>5</v>
      </c>
      <c s="6" t="s">
        <v>3653</v>
      </c>
      <c s="36" t="s">
        <v>251</v>
      </c>
      <c s="37">
        <v>5</v>
      </c>
      <c s="36">
        <v>0</v>
      </c>
      <c s="36">
        <f>ROUND(G450*H450,6)</f>
      </c>
      <c r="L450" s="38">
        <v>0</v>
      </c>
      <c s="32">
        <f>ROUND(ROUND(L450,2)*ROUND(G450,3),2)</f>
      </c>
      <c s="36" t="s">
        <v>69</v>
      </c>
      <c>
        <f>(M450*21)/100</f>
      </c>
      <c t="s">
        <v>28</v>
      </c>
    </row>
    <row r="451" spans="1:5" ht="25.5">
      <c r="A451" s="35" t="s">
        <v>56</v>
      </c>
      <c r="E451" s="39" t="s">
        <v>3653</v>
      </c>
    </row>
    <row r="452" spans="1:5" ht="12.75">
      <c r="A452" s="35" t="s">
        <v>58</v>
      </c>
      <c r="E452" s="40" t="s">
        <v>5</v>
      </c>
    </row>
    <row r="453" spans="1:5" ht="38.25">
      <c r="A453" t="s">
        <v>59</v>
      </c>
      <c r="E453" s="39" t="s">
        <v>3654</v>
      </c>
    </row>
    <row r="454" spans="1:16" ht="12.75">
      <c r="A454" t="s">
        <v>50</v>
      </c>
      <c s="34" t="s">
        <v>1109</v>
      </c>
      <c s="34" t="s">
        <v>3655</v>
      </c>
      <c s="35" t="s">
        <v>5</v>
      </c>
      <c s="6" t="s">
        <v>3656</v>
      </c>
      <c s="36" t="s">
        <v>251</v>
      </c>
      <c s="37">
        <v>35</v>
      </c>
      <c s="36">
        <v>0</v>
      </c>
      <c s="36">
        <f>ROUND(G454*H454,6)</f>
      </c>
      <c r="L454" s="38">
        <v>0</v>
      </c>
      <c s="32">
        <f>ROUND(ROUND(L454,2)*ROUND(G454,3),2)</f>
      </c>
      <c s="36" t="s">
        <v>413</v>
      </c>
      <c>
        <f>(M454*21)/100</f>
      </c>
      <c t="s">
        <v>28</v>
      </c>
    </row>
    <row r="455" spans="1:5" ht="12.75">
      <c r="A455" s="35" t="s">
        <v>56</v>
      </c>
      <c r="E455" s="39" t="s">
        <v>3656</v>
      </c>
    </row>
    <row r="456" spans="1:5" ht="12.75">
      <c r="A456" s="35" t="s">
        <v>58</v>
      </c>
      <c r="E456" s="40" t="s">
        <v>5</v>
      </c>
    </row>
    <row r="457" spans="1:5" ht="12.75">
      <c r="A457" t="s">
        <v>59</v>
      </c>
      <c r="E457" s="39" t="s">
        <v>3657</v>
      </c>
    </row>
    <row r="458" spans="1:16" ht="25.5">
      <c r="A458" t="s">
        <v>50</v>
      </c>
      <c s="34" t="s">
        <v>1110</v>
      </c>
      <c s="34" t="s">
        <v>2561</v>
      </c>
      <c s="35" t="s">
        <v>5</v>
      </c>
      <c s="6" t="s">
        <v>3658</v>
      </c>
      <c s="36" t="s">
        <v>251</v>
      </c>
      <c s="37">
        <v>8</v>
      </c>
      <c s="36">
        <v>0</v>
      </c>
      <c s="36">
        <f>ROUND(G458*H458,6)</f>
      </c>
      <c r="L458" s="38">
        <v>0</v>
      </c>
      <c s="32">
        <f>ROUND(ROUND(L458,2)*ROUND(G458,3),2)</f>
      </c>
      <c s="36" t="s">
        <v>69</v>
      </c>
      <c>
        <f>(M458*21)/100</f>
      </c>
      <c t="s">
        <v>28</v>
      </c>
    </row>
    <row r="459" spans="1:5" ht="25.5">
      <c r="A459" s="35" t="s">
        <v>56</v>
      </c>
      <c r="E459" s="39" t="s">
        <v>3658</v>
      </c>
    </row>
    <row r="460" spans="1:5" ht="12.75">
      <c r="A460" s="35" t="s">
        <v>58</v>
      </c>
      <c r="E460" s="40" t="s">
        <v>5</v>
      </c>
    </row>
    <row r="461" spans="1:5" ht="25.5">
      <c r="A461" t="s">
        <v>59</v>
      </c>
      <c r="E461" s="39" t="s">
        <v>3659</v>
      </c>
    </row>
    <row r="462" spans="1:16" ht="12.75">
      <c r="A462" t="s">
        <v>50</v>
      </c>
      <c s="34" t="s">
        <v>1113</v>
      </c>
      <c s="34" t="s">
        <v>2565</v>
      </c>
      <c s="35" t="s">
        <v>5</v>
      </c>
      <c s="6" t="s">
        <v>3660</v>
      </c>
      <c s="36" t="s">
        <v>251</v>
      </c>
      <c s="37">
        <v>2</v>
      </c>
      <c s="36">
        <v>0</v>
      </c>
      <c s="36">
        <f>ROUND(G462*H462,6)</f>
      </c>
      <c r="L462" s="38">
        <v>0</v>
      </c>
      <c s="32">
        <f>ROUND(ROUND(L462,2)*ROUND(G462,3),2)</f>
      </c>
      <c s="36" t="s">
        <v>69</v>
      </c>
      <c>
        <f>(M462*21)/100</f>
      </c>
      <c t="s">
        <v>28</v>
      </c>
    </row>
    <row r="463" spans="1:5" ht="12.75">
      <c r="A463" s="35" t="s">
        <v>56</v>
      </c>
      <c r="E463" s="39" t="s">
        <v>3660</v>
      </c>
    </row>
    <row r="464" spans="1:5" ht="12.75">
      <c r="A464" s="35" t="s">
        <v>58</v>
      </c>
      <c r="E464" s="40" t="s">
        <v>5</v>
      </c>
    </row>
    <row r="465" spans="1:5" ht="25.5">
      <c r="A465" t="s">
        <v>59</v>
      </c>
      <c r="E465" s="39" t="s">
        <v>3661</v>
      </c>
    </row>
    <row r="466" spans="1:16" ht="12.75">
      <c r="A466" t="s">
        <v>50</v>
      </c>
      <c s="34" t="s">
        <v>1115</v>
      </c>
      <c s="34" t="s">
        <v>3662</v>
      </c>
      <c s="35" t="s">
        <v>5</v>
      </c>
      <c s="6" t="s">
        <v>3663</v>
      </c>
      <c s="36" t="s">
        <v>251</v>
      </c>
      <c s="37">
        <v>10</v>
      </c>
      <c s="36">
        <v>0</v>
      </c>
      <c s="36">
        <f>ROUND(G466*H466,6)</f>
      </c>
      <c r="L466" s="38">
        <v>0</v>
      </c>
      <c s="32">
        <f>ROUND(ROUND(L466,2)*ROUND(G466,3),2)</f>
      </c>
      <c s="36" t="s">
        <v>413</v>
      </c>
      <c>
        <f>(M466*21)/100</f>
      </c>
      <c t="s">
        <v>28</v>
      </c>
    </row>
    <row r="467" spans="1:5" ht="12.75">
      <c r="A467" s="35" t="s">
        <v>56</v>
      </c>
      <c r="E467" s="39" t="s">
        <v>3663</v>
      </c>
    </row>
    <row r="468" spans="1:5" ht="12.75">
      <c r="A468" s="35" t="s">
        <v>58</v>
      </c>
      <c r="E468" s="40" t="s">
        <v>5</v>
      </c>
    </row>
    <row r="469" spans="1:5" ht="12.75">
      <c r="A469" t="s">
        <v>59</v>
      </c>
      <c r="E469" s="39" t="s">
        <v>3664</v>
      </c>
    </row>
    <row r="470" spans="1:16" ht="25.5">
      <c r="A470" t="s">
        <v>50</v>
      </c>
      <c s="34" t="s">
        <v>1118</v>
      </c>
      <c s="34" t="s">
        <v>2569</v>
      </c>
      <c s="35" t="s">
        <v>5</v>
      </c>
      <c s="6" t="s">
        <v>3665</v>
      </c>
      <c s="36" t="s">
        <v>251</v>
      </c>
      <c s="37">
        <v>200</v>
      </c>
      <c s="36">
        <v>0</v>
      </c>
      <c s="36">
        <f>ROUND(G470*H470,6)</f>
      </c>
      <c r="L470" s="38">
        <v>0</v>
      </c>
      <c s="32">
        <f>ROUND(ROUND(L470,2)*ROUND(G470,3),2)</f>
      </c>
      <c s="36" t="s">
        <v>69</v>
      </c>
      <c>
        <f>(M470*21)/100</f>
      </c>
      <c t="s">
        <v>28</v>
      </c>
    </row>
    <row r="471" spans="1:5" ht="25.5">
      <c r="A471" s="35" t="s">
        <v>56</v>
      </c>
      <c r="E471" s="39" t="s">
        <v>3665</v>
      </c>
    </row>
    <row r="472" spans="1:5" ht="12.75">
      <c r="A472" s="35" t="s">
        <v>58</v>
      </c>
      <c r="E472" s="40" t="s">
        <v>5</v>
      </c>
    </row>
    <row r="473" spans="1:5" ht="25.5">
      <c r="A473" t="s">
        <v>59</v>
      </c>
      <c r="E473" s="39" t="s">
        <v>3640</v>
      </c>
    </row>
    <row r="474" spans="1:16" ht="12.75">
      <c r="A474" t="s">
        <v>50</v>
      </c>
      <c s="34" t="s">
        <v>1119</v>
      </c>
      <c s="34" t="s">
        <v>2572</v>
      </c>
      <c s="35" t="s">
        <v>5</v>
      </c>
      <c s="6" t="s">
        <v>3666</v>
      </c>
      <c s="36" t="s">
        <v>251</v>
      </c>
      <c s="37">
        <v>50</v>
      </c>
      <c s="36">
        <v>0</v>
      </c>
      <c s="36">
        <f>ROUND(G474*H474,6)</f>
      </c>
      <c r="L474" s="38">
        <v>0</v>
      </c>
      <c s="32">
        <f>ROUND(ROUND(L474,2)*ROUND(G474,3),2)</f>
      </c>
      <c s="36" t="s">
        <v>69</v>
      </c>
      <c>
        <f>(M474*21)/100</f>
      </c>
      <c t="s">
        <v>28</v>
      </c>
    </row>
    <row r="475" spans="1:5" ht="12.75">
      <c r="A475" s="35" t="s">
        <v>56</v>
      </c>
      <c r="E475" s="39" t="s">
        <v>3666</v>
      </c>
    </row>
    <row r="476" spans="1:5" ht="12.75">
      <c r="A476" s="35" t="s">
        <v>58</v>
      </c>
      <c r="E476" s="40" t="s">
        <v>5</v>
      </c>
    </row>
    <row r="477" spans="1:5" ht="25.5">
      <c r="A477" t="s">
        <v>59</v>
      </c>
      <c r="E477" s="39" t="s">
        <v>3642</v>
      </c>
    </row>
    <row r="478" spans="1:16" ht="12.75">
      <c r="A478" t="s">
        <v>50</v>
      </c>
      <c s="34" t="s">
        <v>1120</v>
      </c>
      <c s="34" t="s">
        <v>3667</v>
      </c>
      <c s="35" t="s">
        <v>5</v>
      </c>
      <c s="6" t="s">
        <v>3668</v>
      </c>
      <c s="36" t="s">
        <v>251</v>
      </c>
      <c s="37">
        <v>250</v>
      </c>
      <c s="36">
        <v>0</v>
      </c>
      <c s="36">
        <f>ROUND(G478*H478,6)</f>
      </c>
      <c r="L478" s="38">
        <v>0</v>
      </c>
      <c s="32">
        <f>ROUND(ROUND(L478,2)*ROUND(G478,3),2)</f>
      </c>
      <c s="36" t="s">
        <v>413</v>
      </c>
      <c>
        <f>(M478*21)/100</f>
      </c>
      <c t="s">
        <v>28</v>
      </c>
    </row>
    <row r="479" spans="1:5" ht="12.75">
      <c r="A479" s="35" t="s">
        <v>56</v>
      </c>
      <c r="E479" s="39" t="s">
        <v>3668</v>
      </c>
    </row>
    <row r="480" spans="1:5" ht="12.75">
      <c r="A480" s="35" t="s">
        <v>58</v>
      </c>
      <c r="E480" s="40" t="s">
        <v>5</v>
      </c>
    </row>
    <row r="481" spans="1:5" ht="12.75">
      <c r="A481" t="s">
        <v>59</v>
      </c>
      <c r="E481" s="39" t="s">
        <v>3645</v>
      </c>
    </row>
    <row r="482" spans="1:16" ht="12.75">
      <c r="A482" t="s">
        <v>50</v>
      </c>
      <c s="34" t="s">
        <v>1121</v>
      </c>
      <c s="34" t="s">
        <v>2792</v>
      </c>
      <c s="35" t="s">
        <v>5</v>
      </c>
      <c s="6" t="s">
        <v>3669</v>
      </c>
      <c s="36" t="s">
        <v>251</v>
      </c>
      <c s="37">
        <v>1640</v>
      </c>
      <c s="36">
        <v>0</v>
      </c>
      <c s="36">
        <f>ROUND(G482*H482,6)</f>
      </c>
      <c r="L482" s="38">
        <v>0</v>
      </c>
      <c s="32">
        <f>ROUND(ROUND(L482,2)*ROUND(G482,3),2)</f>
      </c>
      <c s="36" t="s">
        <v>69</v>
      </c>
      <c>
        <f>(M482*21)/100</f>
      </c>
      <c t="s">
        <v>28</v>
      </c>
    </row>
    <row r="483" spans="1:5" ht="12.75">
      <c r="A483" s="35" t="s">
        <v>56</v>
      </c>
      <c r="E483" s="39" t="s">
        <v>3669</v>
      </c>
    </row>
    <row r="484" spans="1:5" ht="12.75">
      <c r="A484" s="35" t="s">
        <v>58</v>
      </c>
      <c r="E484" s="40" t="s">
        <v>5</v>
      </c>
    </row>
    <row r="485" spans="1:5" ht="25.5">
      <c r="A485" t="s">
        <v>59</v>
      </c>
      <c r="E485" s="39" t="s">
        <v>3670</v>
      </c>
    </row>
    <row r="486" spans="1:16" ht="25.5">
      <c r="A486" t="s">
        <v>50</v>
      </c>
      <c s="34" t="s">
        <v>1122</v>
      </c>
      <c s="34" t="s">
        <v>2795</v>
      </c>
      <c s="35" t="s">
        <v>5</v>
      </c>
      <c s="6" t="s">
        <v>3671</v>
      </c>
      <c s="36" t="s">
        <v>251</v>
      </c>
      <c s="37">
        <v>407</v>
      </c>
      <c s="36">
        <v>0</v>
      </c>
      <c s="36">
        <f>ROUND(G486*H486,6)</f>
      </c>
      <c r="L486" s="38">
        <v>0</v>
      </c>
      <c s="32">
        <f>ROUND(ROUND(L486,2)*ROUND(G486,3),2)</f>
      </c>
      <c s="36" t="s">
        <v>69</v>
      </c>
      <c>
        <f>(M486*21)/100</f>
      </c>
      <c t="s">
        <v>28</v>
      </c>
    </row>
    <row r="487" spans="1:5" ht="25.5">
      <c r="A487" s="35" t="s">
        <v>56</v>
      </c>
      <c r="E487" s="39" t="s">
        <v>3671</v>
      </c>
    </row>
    <row r="488" spans="1:5" ht="12.75">
      <c r="A488" s="35" t="s">
        <v>58</v>
      </c>
      <c r="E488" s="40" t="s">
        <v>5</v>
      </c>
    </row>
    <row r="489" spans="1:5" ht="25.5">
      <c r="A489" t="s">
        <v>59</v>
      </c>
      <c r="E489" s="39" t="s">
        <v>3672</v>
      </c>
    </row>
    <row r="490" spans="1:16" ht="12.75">
      <c r="A490" t="s">
        <v>50</v>
      </c>
      <c s="34" t="s">
        <v>1123</v>
      </c>
      <c s="34" t="s">
        <v>3673</v>
      </c>
      <c s="35" t="s">
        <v>5</v>
      </c>
      <c s="6" t="s">
        <v>3674</v>
      </c>
      <c s="36" t="s">
        <v>251</v>
      </c>
      <c s="37">
        <v>2047</v>
      </c>
      <c s="36">
        <v>0</v>
      </c>
      <c s="36">
        <f>ROUND(G490*H490,6)</f>
      </c>
      <c r="L490" s="38">
        <v>0</v>
      </c>
      <c s="32">
        <f>ROUND(ROUND(L490,2)*ROUND(G490,3),2)</f>
      </c>
      <c s="36" t="s">
        <v>413</v>
      </c>
      <c>
        <f>(M490*21)/100</f>
      </c>
      <c t="s">
        <v>28</v>
      </c>
    </row>
    <row r="491" spans="1:5" ht="12.75">
      <c r="A491" s="35" t="s">
        <v>56</v>
      </c>
      <c r="E491" s="39" t="s">
        <v>3674</v>
      </c>
    </row>
    <row r="492" spans="1:5" ht="12.75">
      <c r="A492" s="35" t="s">
        <v>58</v>
      </c>
      <c r="E492" s="40" t="s">
        <v>5</v>
      </c>
    </row>
    <row r="493" spans="1:5" ht="12.75">
      <c r="A493" t="s">
        <v>59</v>
      </c>
      <c r="E493" s="39" t="s">
        <v>3675</v>
      </c>
    </row>
    <row r="494" spans="1:16" ht="12.75">
      <c r="A494" t="s">
        <v>50</v>
      </c>
      <c s="34" t="s">
        <v>1124</v>
      </c>
      <c s="34" t="s">
        <v>2817</v>
      </c>
      <c s="35" t="s">
        <v>5</v>
      </c>
      <c s="6" t="s">
        <v>3676</v>
      </c>
      <c s="36" t="s">
        <v>251</v>
      </c>
      <c s="37">
        <v>380</v>
      </c>
      <c s="36">
        <v>0</v>
      </c>
      <c s="36">
        <f>ROUND(G494*H494,6)</f>
      </c>
      <c r="L494" s="38">
        <v>0</v>
      </c>
      <c s="32">
        <f>ROUND(ROUND(L494,2)*ROUND(G494,3),2)</f>
      </c>
      <c s="36" t="s">
        <v>69</v>
      </c>
      <c>
        <f>(M494*21)/100</f>
      </c>
      <c t="s">
        <v>28</v>
      </c>
    </row>
    <row r="495" spans="1:5" ht="12.75">
      <c r="A495" s="35" t="s">
        <v>56</v>
      </c>
      <c r="E495" s="39" t="s">
        <v>3676</v>
      </c>
    </row>
    <row r="496" spans="1:5" ht="12.75">
      <c r="A496" s="35" t="s">
        <v>58</v>
      </c>
      <c r="E496" s="40" t="s">
        <v>5</v>
      </c>
    </row>
    <row r="497" spans="1:5" ht="38.25">
      <c r="A497" t="s">
        <v>59</v>
      </c>
      <c r="E497" s="39" t="s">
        <v>3677</v>
      </c>
    </row>
    <row r="498" spans="1:16" ht="25.5">
      <c r="A498" t="s">
        <v>50</v>
      </c>
      <c s="34" t="s">
        <v>1125</v>
      </c>
      <c s="34" t="s">
        <v>2824</v>
      </c>
      <c s="35" t="s">
        <v>5</v>
      </c>
      <c s="6" t="s">
        <v>3653</v>
      </c>
      <c s="36" t="s">
        <v>251</v>
      </c>
      <c s="37">
        <v>94</v>
      </c>
      <c s="36">
        <v>0</v>
      </c>
      <c s="36">
        <f>ROUND(G498*H498,6)</f>
      </c>
      <c r="L498" s="38">
        <v>0</v>
      </c>
      <c s="32">
        <f>ROUND(ROUND(L498,2)*ROUND(G498,3),2)</f>
      </c>
      <c s="36" t="s">
        <v>413</v>
      </c>
      <c>
        <f>(M498*21)/100</f>
      </c>
      <c t="s">
        <v>28</v>
      </c>
    </row>
    <row r="499" spans="1:5" ht="25.5">
      <c r="A499" s="35" t="s">
        <v>56</v>
      </c>
      <c r="E499" s="39" t="s">
        <v>3653</v>
      </c>
    </row>
    <row r="500" spans="1:5" ht="12.75">
      <c r="A500" s="35" t="s">
        <v>58</v>
      </c>
      <c r="E500" s="40" t="s">
        <v>5</v>
      </c>
    </row>
    <row r="501" spans="1:5" ht="38.25">
      <c r="A501" t="s">
        <v>59</v>
      </c>
      <c r="E501" s="39" t="s">
        <v>3678</v>
      </c>
    </row>
    <row r="502" spans="1:16" ht="25.5">
      <c r="A502" t="s">
        <v>50</v>
      </c>
      <c s="34" t="s">
        <v>1126</v>
      </c>
      <c s="34" t="s">
        <v>3679</v>
      </c>
      <c s="35" t="s">
        <v>5</v>
      </c>
      <c s="6" t="s">
        <v>3680</v>
      </c>
      <c s="36" t="s">
        <v>251</v>
      </c>
      <c s="37">
        <v>474</v>
      </c>
      <c s="36">
        <v>0</v>
      </c>
      <c s="36">
        <f>ROUND(G502*H502,6)</f>
      </c>
      <c r="L502" s="38">
        <v>0</v>
      </c>
      <c s="32">
        <f>ROUND(ROUND(L502,2)*ROUND(G502,3),2)</f>
      </c>
      <c s="36" t="s">
        <v>413</v>
      </c>
      <c>
        <f>(M502*21)/100</f>
      </c>
      <c t="s">
        <v>28</v>
      </c>
    </row>
    <row r="503" spans="1:5" ht="25.5">
      <c r="A503" s="35" t="s">
        <v>56</v>
      </c>
      <c r="E503" s="39" t="s">
        <v>3680</v>
      </c>
    </row>
    <row r="504" spans="1:5" ht="12.75">
      <c r="A504" s="35" t="s">
        <v>58</v>
      </c>
      <c r="E504" s="40" t="s">
        <v>5</v>
      </c>
    </row>
    <row r="505" spans="1:5" ht="12.75">
      <c r="A505" t="s">
        <v>59</v>
      </c>
      <c r="E505" s="39" t="s">
        <v>3675</v>
      </c>
    </row>
    <row r="506" spans="1:16" ht="25.5">
      <c r="A506" t="s">
        <v>50</v>
      </c>
      <c s="34" t="s">
        <v>1127</v>
      </c>
      <c s="34" t="s">
        <v>2828</v>
      </c>
      <c s="35" t="s">
        <v>5</v>
      </c>
      <c s="6" t="s">
        <v>3658</v>
      </c>
      <c s="36" t="s">
        <v>251</v>
      </c>
      <c s="37">
        <v>88</v>
      </c>
      <c s="36">
        <v>0</v>
      </c>
      <c s="36">
        <f>ROUND(G506*H506,6)</f>
      </c>
      <c r="L506" s="38">
        <v>0</v>
      </c>
      <c s="32">
        <f>ROUND(ROUND(L506,2)*ROUND(G506,3),2)</f>
      </c>
      <c s="36" t="s">
        <v>413</v>
      </c>
      <c>
        <f>(M506*21)/100</f>
      </c>
      <c t="s">
        <v>28</v>
      </c>
    </row>
    <row r="507" spans="1:5" ht="25.5">
      <c r="A507" s="35" t="s">
        <v>56</v>
      </c>
      <c r="E507" s="39" t="s">
        <v>3658</v>
      </c>
    </row>
    <row r="508" spans="1:5" ht="12.75">
      <c r="A508" s="35" t="s">
        <v>58</v>
      </c>
      <c r="E508" s="40" t="s">
        <v>5</v>
      </c>
    </row>
    <row r="509" spans="1:5" ht="38.25">
      <c r="A509" t="s">
        <v>59</v>
      </c>
      <c r="E509" s="39" t="s">
        <v>3681</v>
      </c>
    </row>
    <row r="510" spans="1:16" ht="25.5">
      <c r="A510" t="s">
        <v>50</v>
      </c>
      <c s="34" t="s">
        <v>1133</v>
      </c>
      <c s="34" t="s">
        <v>3682</v>
      </c>
      <c s="35" t="s">
        <v>5</v>
      </c>
      <c s="6" t="s">
        <v>3683</v>
      </c>
      <c s="36" t="s">
        <v>251</v>
      </c>
      <c s="37">
        <v>88</v>
      </c>
      <c s="36">
        <v>0</v>
      </c>
      <c s="36">
        <f>ROUND(G510*H510,6)</f>
      </c>
      <c r="L510" s="38">
        <v>0</v>
      </c>
      <c s="32">
        <f>ROUND(ROUND(L510,2)*ROUND(G510,3),2)</f>
      </c>
      <c s="36" t="s">
        <v>413</v>
      </c>
      <c>
        <f>(M510*21)/100</f>
      </c>
      <c t="s">
        <v>28</v>
      </c>
    </row>
    <row r="511" spans="1:5" ht="25.5">
      <c r="A511" s="35" t="s">
        <v>56</v>
      </c>
      <c r="E511" s="39" t="s">
        <v>3683</v>
      </c>
    </row>
    <row r="512" spans="1:5" ht="12.75">
      <c r="A512" s="35" t="s">
        <v>58</v>
      </c>
      <c r="E512" s="40" t="s">
        <v>5</v>
      </c>
    </row>
    <row r="513" spans="1:5" ht="12.75">
      <c r="A513" t="s">
        <v>59</v>
      </c>
      <c r="E513" s="39" t="s">
        <v>3684</v>
      </c>
    </row>
    <row r="514" spans="1:16" ht="12.75">
      <c r="A514" t="s">
        <v>50</v>
      </c>
      <c s="34" t="s">
        <v>1134</v>
      </c>
      <c s="34" t="s">
        <v>2839</v>
      </c>
      <c s="35" t="s">
        <v>5</v>
      </c>
      <c s="6" t="s">
        <v>3660</v>
      </c>
      <c s="36" t="s">
        <v>251</v>
      </c>
      <c s="37">
        <v>67</v>
      </c>
      <c s="36">
        <v>0</v>
      </c>
      <c s="36">
        <f>ROUND(G514*H514,6)</f>
      </c>
      <c r="L514" s="38">
        <v>0</v>
      </c>
      <c s="32">
        <f>ROUND(ROUND(L514,2)*ROUND(G514,3),2)</f>
      </c>
      <c s="36" t="s">
        <v>413</v>
      </c>
      <c>
        <f>(M514*21)/100</f>
      </c>
      <c t="s">
        <v>28</v>
      </c>
    </row>
    <row r="515" spans="1:5" ht="12.75">
      <c r="A515" s="35" t="s">
        <v>56</v>
      </c>
      <c r="E515" s="39" t="s">
        <v>3660</v>
      </c>
    </row>
    <row r="516" spans="1:5" ht="12.75">
      <c r="A516" s="35" t="s">
        <v>58</v>
      </c>
      <c r="E516" s="40" t="s">
        <v>5</v>
      </c>
    </row>
    <row r="517" spans="1:5" ht="25.5">
      <c r="A517" t="s">
        <v>59</v>
      </c>
      <c r="E517" s="39" t="s">
        <v>3685</v>
      </c>
    </row>
    <row r="518" spans="1:16" ht="12.75">
      <c r="A518" t="s">
        <v>50</v>
      </c>
      <c s="34" t="s">
        <v>1135</v>
      </c>
      <c s="34" t="s">
        <v>3686</v>
      </c>
      <c s="35" t="s">
        <v>5</v>
      </c>
      <c s="6" t="s">
        <v>3687</v>
      </c>
      <c s="36" t="s">
        <v>251</v>
      </c>
      <c s="37">
        <v>67</v>
      </c>
      <c s="36">
        <v>0</v>
      </c>
      <c s="36">
        <f>ROUND(G518*H518,6)</f>
      </c>
      <c r="L518" s="38">
        <v>0</v>
      </c>
      <c s="32">
        <f>ROUND(ROUND(L518,2)*ROUND(G518,3),2)</f>
      </c>
      <c s="36" t="s">
        <v>413</v>
      </c>
      <c>
        <f>(M518*21)/100</f>
      </c>
      <c t="s">
        <v>28</v>
      </c>
    </row>
    <row r="519" spans="1:5" ht="12.75">
      <c r="A519" s="35" t="s">
        <v>56</v>
      </c>
      <c r="E519" s="39" t="s">
        <v>3687</v>
      </c>
    </row>
    <row r="520" spans="1:5" ht="12.75">
      <c r="A520" s="35" t="s">
        <v>58</v>
      </c>
      <c r="E520" s="40" t="s">
        <v>5</v>
      </c>
    </row>
    <row r="521" spans="1:5" ht="12.75">
      <c r="A521" t="s">
        <v>59</v>
      </c>
      <c r="E521" s="39" t="s">
        <v>3688</v>
      </c>
    </row>
    <row r="522" spans="1:16" ht="25.5">
      <c r="A522" t="s">
        <v>50</v>
      </c>
      <c s="34" t="s">
        <v>1136</v>
      </c>
      <c s="34" t="s">
        <v>2843</v>
      </c>
      <c s="35" t="s">
        <v>5</v>
      </c>
      <c s="6" t="s">
        <v>3665</v>
      </c>
      <c s="36" t="s">
        <v>251</v>
      </c>
      <c s="37">
        <v>12</v>
      </c>
      <c s="36">
        <v>0</v>
      </c>
      <c s="36">
        <f>ROUND(G522*H522,6)</f>
      </c>
      <c r="L522" s="38">
        <v>0</v>
      </c>
      <c s="32">
        <f>ROUND(ROUND(L522,2)*ROUND(G522,3),2)</f>
      </c>
      <c s="36" t="s">
        <v>413</v>
      </c>
      <c>
        <f>(M522*21)/100</f>
      </c>
      <c t="s">
        <v>28</v>
      </c>
    </row>
    <row r="523" spans="1:5" ht="25.5">
      <c r="A523" s="35" t="s">
        <v>56</v>
      </c>
      <c r="E523" s="39" t="s">
        <v>3665</v>
      </c>
    </row>
    <row r="524" spans="1:5" ht="12.75">
      <c r="A524" s="35" t="s">
        <v>58</v>
      </c>
      <c r="E524" s="40" t="s">
        <v>5</v>
      </c>
    </row>
    <row r="525" spans="1:5" ht="25.5">
      <c r="A525" t="s">
        <v>59</v>
      </c>
      <c r="E525" s="39" t="s">
        <v>3685</v>
      </c>
    </row>
    <row r="526" spans="1:16" ht="25.5">
      <c r="A526" t="s">
        <v>50</v>
      </c>
      <c s="34" t="s">
        <v>1137</v>
      </c>
      <c s="34" t="s">
        <v>3689</v>
      </c>
      <c s="35" t="s">
        <v>5</v>
      </c>
      <c s="6" t="s">
        <v>3690</v>
      </c>
      <c s="36" t="s">
        <v>251</v>
      </c>
      <c s="37">
        <v>12</v>
      </c>
      <c s="36">
        <v>0</v>
      </c>
      <c s="36">
        <f>ROUND(G526*H526,6)</f>
      </c>
      <c r="L526" s="38">
        <v>0</v>
      </c>
      <c s="32">
        <f>ROUND(ROUND(L526,2)*ROUND(G526,3),2)</f>
      </c>
      <c s="36" t="s">
        <v>413</v>
      </c>
      <c>
        <f>(M526*21)/100</f>
      </c>
      <c t="s">
        <v>28</v>
      </c>
    </row>
    <row r="527" spans="1:5" ht="25.5">
      <c r="A527" s="35" t="s">
        <v>56</v>
      </c>
      <c r="E527" s="39" t="s">
        <v>3690</v>
      </c>
    </row>
    <row r="528" spans="1:5" ht="12.75">
      <c r="A528" s="35" t="s">
        <v>58</v>
      </c>
      <c r="E528" s="40" t="s">
        <v>5</v>
      </c>
    </row>
    <row r="529" spans="1:5" ht="12.75">
      <c r="A529" t="s">
        <v>59</v>
      </c>
      <c r="E529" s="39" t="s">
        <v>3688</v>
      </c>
    </row>
    <row r="530" spans="1:16" ht="12.75">
      <c r="A530" t="s">
        <v>50</v>
      </c>
      <c s="34" t="s">
        <v>1138</v>
      </c>
      <c s="34" t="s">
        <v>2861</v>
      </c>
      <c s="35" t="s">
        <v>5</v>
      </c>
      <c s="6" t="s">
        <v>3666</v>
      </c>
      <c s="36" t="s">
        <v>251</v>
      </c>
      <c s="37">
        <v>30</v>
      </c>
      <c s="36">
        <v>0</v>
      </c>
      <c s="36">
        <f>ROUND(G530*H530,6)</f>
      </c>
      <c r="L530" s="38">
        <v>0</v>
      </c>
      <c s="32">
        <f>ROUND(ROUND(L530,2)*ROUND(G530,3),2)</f>
      </c>
      <c s="36" t="s">
        <v>413</v>
      </c>
      <c>
        <f>(M530*21)/100</f>
      </c>
      <c t="s">
        <v>28</v>
      </c>
    </row>
    <row r="531" spans="1:5" ht="12.75">
      <c r="A531" s="35" t="s">
        <v>56</v>
      </c>
      <c r="E531" s="39" t="s">
        <v>3666</v>
      </c>
    </row>
    <row r="532" spans="1:5" ht="12.75">
      <c r="A532" s="35" t="s">
        <v>58</v>
      </c>
      <c r="E532" s="40" t="s">
        <v>5</v>
      </c>
    </row>
    <row r="533" spans="1:5" ht="12.75">
      <c r="A533" t="s">
        <v>59</v>
      </c>
      <c r="E533" s="39" t="s">
        <v>3691</v>
      </c>
    </row>
    <row r="534" spans="1:16" ht="12.75">
      <c r="A534" t="s">
        <v>50</v>
      </c>
      <c s="34" t="s">
        <v>1190</v>
      </c>
      <c s="34" t="s">
        <v>3692</v>
      </c>
      <c s="35" t="s">
        <v>5</v>
      </c>
      <c s="6" t="s">
        <v>3693</v>
      </c>
      <c s="36" t="s">
        <v>251</v>
      </c>
      <c s="37">
        <v>30</v>
      </c>
      <c s="36">
        <v>0</v>
      </c>
      <c s="36">
        <f>ROUND(G534*H534,6)</f>
      </c>
      <c r="L534" s="38">
        <v>0</v>
      </c>
      <c s="32">
        <f>ROUND(ROUND(L534,2)*ROUND(G534,3),2)</f>
      </c>
      <c s="36" t="s">
        <v>413</v>
      </c>
      <c>
        <f>(M534*21)/100</f>
      </c>
      <c t="s">
        <v>28</v>
      </c>
    </row>
    <row r="535" spans="1:5" ht="12.75">
      <c r="A535" s="35" t="s">
        <v>56</v>
      </c>
      <c r="E535" s="39" t="s">
        <v>3693</v>
      </c>
    </row>
    <row r="536" spans="1:5" ht="12.75">
      <c r="A536" s="35" t="s">
        <v>58</v>
      </c>
      <c r="E536" s="40" t="s">
        <v>5</v>
      </c>
    </row>
    <row r="537" spans="1:5" ht="12.75">
      <c r="A537" t="s">
        <v>59</v>
      </c>
      <c r="E537" s="39" t="s">
        <v>3694</v>
      </c>
    </row>
    <row r="538" spans="1:16" ht="12.75">
      <c r="A538" t="s">
        <v>50</v>
      </c>
      <c s="34" t="s">
        <v>1191</v>
      </c>
      <c s="34" t="s">
        <v>2864</v>
      </c>
      <c s="35" t="s">
        <v>5</v>
      </c>
      <c s="6" t="s">
        <v>3669</v>
      </c>
      <c s="36" t="s">
        <v>251</v>
      </c>
      <c s="37">
        <v>22</v>
      </c>
      <c s="36">
        <v>0</v>
      </c>
      <c s="36">
        <f>ROUND(G538*H538,6)</f>
      </c>
      <c r="L538" s="38">
        <v>0</v>
      </c>
      <c s="32">
        <f>ROUND(ROUND(L538,2)*ROUND(G538,3),2)</f>
      </c>
      <c s="36" t="s">
        <v>413</v>
      </c>
      <c>
        <f>(M538*21)/100</f>
      </c>
      <c t="s">
        <v>28</v>
      </c>
    </row>
    <row r="539" spans="1:5" ht="12.75">
      <c r="A539" s="35" t="s">
        <v>56</v>
      </c>
      <c r="E539" s="39" t="s">
        <v>3669</v>
      </c>
    </row>
    <row r="540" spans="1:5" ht="12.75">
      <c r="A540" s="35" t="s">
        <v>58</v>
      </c>
      <c r="E540" s="40" t="s">
        <v>5</v>
      </c>
    </row>
    <row r="541" spans="1:5" ht="51">
      <c r="A541" t="s">
        <v>59</v>
      </c>
      <c r="E541" s="39" t="s">
        <v>3695</v>
      </c>
    </row>
    <row r="542" spans="1:16" ht="12.75">
      <c r="A542" t="s">
        <v>50</v>
      </c>
      <c s="34" t="s">
        <v>1192</v>
      </c>
      <c s="34" t="s">
        <v>3696</v>
      </c>
      <c s="35" t="s">
        <v>5</v>
      </c>
      <c s="6" t="s">
        <v>3697</v>
      </c>
      <c s="36" t="s">
        <v>251</v>
      </c>
      <c s="37">
        <v>22</v>
      </c>
      <c s="36">
        <v>0</v>
      </c>
      <c s="36">
        <f>ROUND(G542*H542,6)</f>
      </c>
      <c r="L542" s="38">
        <v>0</v>
      </c>
      <c s="32">
        <f>ROUND(ROUND(L542,2)*ROUND(G542,3),2)</f>
      </c>
      <c s="36" t="s">
        <v>413</v>
      </c>
      <c>
        <f>(M542*21)/100</f>
      </c>
      <c t="s">
        <v>28</v>
      </c>
    </row>
    <row r="543" spans="1:5" ht="12.75">
      <c r="A543" s="35" t="s">
        <v>56</v>
      </c>
      <c r="E543" s="39" t="s">
        <v>3697</v>
      </c>
    </row>
    <row r="544" spans="1:5" ht="12.75">
      <c r="A544" s="35" t="s">
        <v>58</v>
      </c>
      <c r="E544" s="40" t="s">
        <v>5</v>
      </c>
    </row>
    <row r="545" spans="1:5" ht="12.75">
      <c r="A545" t="s">
        <v>59</v>
      </c>
      <c r="E545" s="39" t="s">
        <v>3698</v>
      </c>
    </row>
    <row r="546" spans="1:16" ht="25.5">
      <c r="A546" t="s">
        <v>50</v>
      </c>
      <c s="34" t="s">
        <v>1193</v>
      </c>
      <c s="34" t="s">
        <v>2868</v>
      </c>
      <c s="35" t="s">
        <v>5</v>
      </c>
      <c s="6" t="s">
        <v>3671</v>
      </c>
      <c s="36" t="s">
        <v>251</v>
      </c>
      <c s="37">
        <v>3</v>
      </c>
      <c s="36">
        <v>0</v>
      </c>
      <c s="36">
        <f>ROUND(G546*H546,6)</f>
      </c>
      <c r="L546" s="38">
        <v>0</v>
      </c>
      <c s="32">
        <f>ROUND(ROUND(L546,2)*ROUND(G546,3),2)</f>
      </c>
      <c s="36" t="s">
        <v>413</v>
      </c>
      <c>
        <f>(M546*21)/100</f>
      </c>
      <c t="s">
        <v>28</v>
      </c>
    </row>
    <row r="547" spans="1:5" ht="25.5">
      <c r="A547" s="35" t="s">
        <v>56</v>
      </c>
      <c r="E547" s="39" t="s">
        <v>3671</v>
      </c>
    </row>
    <row r="548" spans="1:5" ht="12.75">
      <c r="A548" s="35" t="s">
        <v>58</v>
      </c>
      <c r="E548" s="40" t="s">
        <v>5</v>
      </c>
    </row>
    <row r="549" spans="1:5" ht="25.5">
      <c r="A549" t="s">
        <v>59</v>
      </c>
      <c r="E549" s="39" t="s">
        <v>3699</v>
      </c>
    </row>
    <row r="550" spans="1:16" ht="25.5">
      <c r="A550" t="s">
        <v>50</v>
      </c>
      <c s="34" t="s">
        <v>1194</v>
      </c>
      <c s="34" t="s">
        <v>3700</v>
      </c>
      <c s="35" t="s">
        <v>5</v>
      </c>
      <c s="6" t="s">
        <v>3701</v>
      </c>
      <c s="36" t="s">
        <v>251</v>
      </c>
      <c s="37">
        <v>3</v>
      </c>
      <c s="36">
        <v>0</v>
      </c>
      <c s="36">
        <f>ROUND(G550*H550,6)</f>
      </c>
      <c r="L550" s="38">
        <v>0</v>
      </c>
      <c s="32">
        <f>ROUND(ROUND(L550,2)*ROUND(G550,3),2)</f>
      </c>
      <c s="36" t="s">
        <v>413</v>
      </c>
      <c>
        <f>(M550*21)/100</f>
      </c>
      <c t="s">
        <v>28</v>
      </c>
    </row>
    <row r="551" spans="1:5" ht="25.5">
      <c r="A551" s="35" t="s">
        <v>56</v>
      </c>
      <c r="E551" s="39" t="s">
        <v>3701</v>
      </c>
    </row>
    <row r="552" spans="1:5" ht="12.75">
      <c r="A552" s="35" t="s">
        <v>58</v>
      </c>
      <c r="E552" s="40" t="s">
        <v>5</v>
      </c>
    </row>
    <row r="553" spans="1:5" ht="12.75">
      <c r="A553" t="s">
        <v>59</v>
      </c>
      <c r="E553" s="39" t="s">
        <v>3702</v>
      </c>
    </row>
    <row r="554" spans="1:16" ht="12.75">
      <c r="A554" t="s">
        <v>50</v>
      </c>
      <c s="34" t="s">
        <v>1195</v>
      </c>
      <c s="34" t="s">
        <v>2871</v>
      </c>
      <c s="35" t="s">
        <v>5</v>
      </c>
      <c s="6" t="s">
        <v>3676</v>
      </c>
      <c s="36" t="s">
        <v>251</v>
      </c>
      <c s="37">
        <v>40</v>
      </c>
      <c s="36">
        <v>0</v>
      </c>
      <c s="36">
        <f>ROUND(G554*H554,6)</f>
      </c>
      <c r="L554" s="38">
        <v>0</v>
      </c>
      <c s="32">
        <f>ROUND(ROUND(L554,2)*ROUND(G554,3),2)</f>
      </c>
      <c s="36" t="s">
        <v>413</v>
      </c>
      <c>
        <f>(M554*21)/100</f>
      </c>
      <c t="s">
        <v>28</v>
      </c>
    </row>
    <row r="555" spans="1:5" ht="12.75">
      <c r="A555" s="35" t="s">
        <v>56</v>
      </c>
      <c r="E555" s="39" t="s">
        <v>3676</v>
      </c>
    </row>
    <row r="556" spans="1:5" ht="12.75">
      <c r="A556" s="35" t="s">
        <v>58</v>
      </c>
      <c r="E556" s="40" t="s">
        <v>5</v>
      </c>
    </row>
    <row r="557" spans="1:5" ht="51">
      <c r="A557" t="s">
        <v>59</v>
      </c>
      <c r="E557" s="39" t="s">
        <v>3703</v>
      </c>
    </row>
    <row r="558" spans="1:16" ht="12.75">
      <c r="A558" t="s">
        <v>50</v>
      </c>
      <c s="34" t="s">
        <v>1196</v>
      </c>
      <c s="34" t="s">
        <v>3704</v>
      </c>
      <c s="35" t="s">
        <v>5</v>
      </c>
      <c s="6" t="s">
        <v>3705</v>
      </c>
      <c s="36" t="s">
        <v>251</v>
      </c>
      <c s="37">
        <v>40</v>
      </c>
      <c s="36">
        <v>0</v>
      </c>
      <c s="36">
        <f>ROUND(G558*H558,6)</f>
      </c>
      <c r="L558" s="38">
        <v>0</v>
      </c>
      <c s="32">
        <f>ROUND(ROUND(L558,2)*ROUND(G558,3),2)</f>
      </c>
      <c s="36" t="s">
        <v>413</v>
      </c>
      <c>
        <f>(M558*21)/100</f>
      </c>
      <c t="s">
        <v>28</v>
      </c>
    </row>
    <row r="559" spans="1:5" ht="12.75">
      <c r="A559" s="35" t="s">
        <v>56</v>
      </c>
      <c r="E559" s="39" t="s">
        <v>3705</v>
      </c>
    </row>
    <row r="560" spans="1:5" ht="12.75">
      <c r="A560" s="35" t="s">
        <v>58</v>
      </c>
      <c r="E560" s="40" t="s">
        <v>5</v>
      </c>
    </row>
    <row r="561" spans="1:5" ht="12.75">
      <c r="A561" t="s">
        <v>59</v>
      </c>
      <c r="E561" s="39" t="s">
        <v>3706</v>
      </c>
    </row>
    <row r="562" spans="1:13" ht="12.75">
      <c r="A562" t="s">
        <v>47</v>
      </c>
      <c r="C562" s="31" t="s">
        <v>204</v>
      </c>
      <c r="E562" s="33" t="s">
        <v>3707</v>
      </c>
      <c r="J562" s="32">
        <f>0</f>
      </c>
      <c s="32">
        <f>0</f>
      </c>
      <c s="32">
        <f>0+L563+L567+L571+L575+L579+L583+L587+L591+L595+L599+L603+L607+L611+L615+L619+L623+L627+L631+L635+L639+L643+L647+L651+L655+L659+L663+L667+L671+L675+L679+L683+L687+L691</f>
      </c>
      <c s="32">
        <f>0+M563+M567+M571+M575+M579+M583+M587+M591+M595+M599+M603+M607+M611+M615+M619+M623+M627+M631+M635+M639+M643+M647+M651+M655+M659+M663+M667+M671+M675+M679+M683+M687+M691</f>
      </c>
    </row>
    <row r="563" spans="1:16" ht="12.75">
      <c r="A563" t="s">
        <v>50</v>
      </c>
      <c s="34" t="s">
        <v>1197</v>
      </c>
      <c s="34" t="s">
        <v>1982</v>
      </c>
      <c s="35" t="s">
        <v>5</v>
      </c>
      <c s="6" t="s">
        <v>3708</v>
      </c>
      <c s="36" t="s">
        <v>251</v>
      </c>
      <c s="37">
        <v>5750</v>
      </c>
      <c s="36">
        <v>0</v>
      </c>
      <c s="36">
        <f>ROUND(G563*H563,6)</f>
      </c>
      <c r="L563" s="38">
        <v>0</v>
      </c>
      <c s="32">
        <f>ROUND(ROUND(L563,2)*ROUND(G563,3),2)</f>
      </c>
      <c s="36" t="s">
        <v>69</v>
      </c>
      <c>
        <f>(M563*21)/100</f>
      </c>
      <c t="s">
        <v>28</v>
      </c>
    </row>
    <row r="564" spans="1:5" ht="12.75">
      <c r="A564" s="35" t="s">
        <v>56</v>
      </c>
      <c r="E564" s="39" t="s">
        <v>3708</v>
      </c>
    </row>
    <row r="565" spans="1:5" ht="12.75">
      <c r="A565" s="35" t="s">
        <v>58</v>
      </c>
      <c r="E565" s="40" t="s">
        <v>5</v>
      </c>
    </row>
    <row r="566" spans="1:5" ht="242.25">
      <c r="A566" t="s">
        <v>59</v>
      </c>
      <c r="E566" s="39" t="s">
        <v>3709</v>
      </c>
    </row>
    <row r="567" spans="1:16" ht="12.75">
      <c r="A567" t="s">
        <v>50</v>
      </c>
      <c s="34" t="s">
        <v>1198</v>
      </c>
      <c s="34" t="s">
        <v>2868</v>
      </c>
      <c s="35" t="s">
        <v>5</v>
      </c>
      <c s="6" t="s">
        <v>3710</v>
      </c>
      <c s="36" t="s">
        <v>209</v>
      </c>
      <c s="37">
        <v>1080</v>
      </c>
      <c s="36">
        <v>0</v>
      </c>
      <c s="36">
        <f>ROUND(G567*H567,6)</f>
      </c>
      <c r="L567" s="38">
        <v>0</v>
      </c>
      <c s="32">
        <f>ROUND(ROUND(L567,2)*ROUND(G567,3),2)</f>
      </c>
      <c s="36" t="s">
        <v>69</v>
      </c>
      <c>
        <f>(M567*21)/100</f>
      </c>
      <c t="s">
        <v>28</v>
      </c>
    </row>
    <row r="568" spans="1:5" ht="12.75">
      <c r="A568" s="35" t="s">
        <v>56</v>
      </c>
      <c r="E568" s="39" t="s">
        <v>3710</v>
      </c>
    </row>
    <row r="569" spans="1:5" ht="12.75">
      <c r="A569" s="35" t="s">
        <v>58</v>
      </c>
      <c r="E569" s="40" t="s">
        <v>5</v>
      </c>
    </row>
    <row r="570" spans="1:5" ht="255">
      <c r="A570" t="s">
        <v>59</v>
      </c>
      <c r="E570" s="39" t="s">
        <v>3711</v>
      </c>
    </row>
    <row r="571" spans="1:16" ht="12.75">
      <c r="A571" t="s">
        <v>50</v>
      </c>
      <c s="34" t="s">
        <v>1199</v>
      </c>
      <c s="34" t="s">
        <v>1985</v>
      </c>
      <c s="35" t="s">
        <v>5</v>
      </c>
      <c s="6" t="s">
        <v>3712</v>
      </c>
      <c s="36" t="s">
        <v>209</v>
      </c>
      <c s="37">
        <v>1080</v>
      </c>
      <c s="36">
        <v>0</v>
      </c>
      <c s="36">
        <f>ROUND(G571*H571,6)</f>
      </c>
      <c r="L571" s="38">
        <v>0</v>
      </c>
      <c s="32">
        <f>ROUND(ROUND(L571,2)*ROUND(G571,3),2)</f>
      </c>
      <c s="36" t="s">
        <v>69</v>
      </c>
      <c>
        <f>(M571*21)/100</f>
      </c>
      <c t="s">
        <v>28</v>
      </c>
    </row>
    <row r="572" spans="1:5" ht="12.75">
      <c r="A572" s="35" t="s">
        <v>56</v>
      </c>
      <c r="E572" s="39" t="s">
        <v>3712</v>
      </c>
    </row>
    <row r="573" spans="1:5" ht="12.75">
      <c r="A573" s="35" t="s">
        <v>58</v>
      </c>
      <c r="E573" s="40" t="s">
        <v>5</v>
      </c>
    </row>
    <row r="574" spans="1:5" ht="153">
      <c r="A574" t="s">
        <v>59</v>
      </c>
      <c r="E574" s="39" t="s">
        <v>3713</v>
      </c>
    </row>
    <row r="575" spans="1:16" ht="12.75">
      <c r="A575" t="s">
        <v>50</v>
      </c>
      <c s="34" t="s">
        <v>1200</v>
      </c>
      <c s="34" t="s">
        <v>2871</v>
      </c>
      <c s="35" t="s">
        <v>5</v>
      </c>
      <c s="6" t="s">
        <v>3714</v>
      </c>
      <c s="36" t="s">
        <v>209</v>
      </c>
      <c s="37">
        <v>420</v>
      </c>
      <c s="36">
        <v>0</v>
      </c>
      <c s="36">
        <f>ROUND(G575*H575,6)</f>
      </c>
      <c r="L575" s="38">
        <v>0</v>
      </c>
      <c s="32">
        <f>ROUND(ROUND(L575,2)*ROUND(G575,3),2)</f>
      </c>
      <c s="36" t="s">
        <v>69</v>
      </c>
      <c>
        <f>(M575*21)/100</f>
      </c>
      <c t="s">
        <v>28</v>
      </c>
    </row>
    <row r="576" spans="1:5" ht="12.75">
      <c r="A576" s="35" t="s">
        <v>56</v>
      </c>
      <c r="E576" s="39" t="s">
        <v>3714</v>
      </c>
    </row>
    <row r="577" spans="1:5" ht="12.75">
      <c r="A577" s="35" t="s">
        <v>58</v>
      </c>
      <c r="E577" s="40" t="s">
        <v>5</v>
      </c>
    </row>
    <row r="578" spans="1:5" ht="255">
      <c r="A578" t="s">
        <v>59</v>
      </c>
      <c r="E578" s="39" t="s">
        <v>3715</v>
      </c>
    </row>
    <row r="579" spans="1:16" ht="12.75">
      <c r="A579" t="s">
        <v>50</v>
      </c>
      <c s="34" t="s">
        <v>1201</v>
      </c>
      <c s="34" t="s">
        <v>1991</v>
      </c>
      <c s="35" t="s">
        <v>5</v>
      </c>
      <c s="6" t="s">
        <v>3716</v>
      </c>
      <c s="36" t="s">
        <v>209</v>
      </c>
      <c s="37">
        <v>420</v>
      </c>
      <c s="36">
        <v>0</v>
      </c>
      <c s="36">
        <f>ROUND(G579*H579,6)</f>
      </c>
      <c r="L579" s="38">
        <v>0</v>
      </c>
      <c s="32">
        <f>ROUND(ROUND(L579,2)*ROUND(G579,3),2)</f>
      </c>
      <c s="36" t="s">
        <v>69</v>
      </c>
      <c>
        <f>(M579*21)/100</f>
      </c>
      <c t="s">
        <v>28</v>
      </c>
    </row>
    <row r="580" spans="1:5" ht="12.75">
      <c r="A580" s="35" t="s">
        <v>56</v>
      </c>
      <c r="E580" s="39" t="s">
        <v>3716</v>
      </c>
    </row>
    <row r="581" spans="1:5" ht="12.75">
      <c r="A581" s="35" t="s">
        <v>58</v>
      </c>
      <c r="E581" s="40" t="s">
        <v>5</v>
      </c>
    </row>
    <row r="582" spans="1:5" ht="153">
      <c r="A582" t="s">
        <v>59</v>
      </c>
      <c r="E582" s="39" t="s">
        <v>3717</v>
      </c>
    </row>
    <row r="583" spans="1:16" ht="12.75">
      <c r="A583" t="s">
        <v>50</v>
      </c>
      <c s="34" t="s">
        <v>1202</v>
      </c>
      <c s="34" t="s">
        <v>2874</v>
      </c>
      <c s="35" t="s">
        <v>5</v>
      </c>
      <c s="6" t="s">
        <v>3718</v>
      </c>
      <c s="36" t="s">
        <v>209</v>
      </c>
      <c s="37">
        <v>225</v>
      </c>
      <c s="36">
        <v>0</v>
      </c>
      <c s="36">
        <f>ROUND(G583*H583,6)</f>
      </c>
      <c r="L583" s="38">
        <v>0</v>
      </c>
      <c s="32">
        <f>ROUND(ROUND(L583,2)*ROUND(G583,3),2)</f>
      </c>
      <c s="36" t="s">
        <v>69</v>
      </c>
      <c>
        <f>(M583*21)/100</f>
      </c>
      <c t="s">
        <v>28</v>
      </c>
    </row>
    <row r="584" spans="1:5" ht="12.75">
      <c r="A584" s="35" t="s">
        <v>56</v>
      </c>
      <c r="E584" s="39" t="s">
        <v>3718</v>
      </c>
    </row>
    <row r="585" spans="1:5" ht="12.75">
      <c r="A585" s="35" t="s">
        <v>58</v>
      </c>
      <c r="E585" s="40" t="s">
        <v>5</v>
      </c>
    </row>
    <row r="586" spans="1:5" ht="255">
      <c r="A586" t="s">
        <v>59</v>
      </c>
      <c r="E586" s="39" t="s">
        <v>3719</v>
      </c>
    </row>
    <row r="587" spans="1:16" ht="12.75">
      <c r="A587" t="s">
        <v>50</v>
      </c>
      <c s="34" t="s">
        <v>1203</v>
      </c>
      <c s="34" t="s">
        <v>1994</v>
      </c>
      <c s="35" t="s">
        <v>5</v>
      </c>
      <c s="6" t="s">
        <v>3720</v>
      </c>
      <c s="36" t="s">
        <v>209</v>
      </c>
      <c s="37">
        <v>225</v>
      </c>
      <c s="36">
        <v>0</v>
      </c>
      <c s="36">
        <f>ROUND(G587*H587,6)</f>
      </c>
      <c r="L587" s="38">
        <v>0</v>
      </c>
      <c s="32">
        <f>ROUND(ROUND(L587,2)*ROUND(G587,3),2)</f>
      </c>
      <c s="36" t="s">
        <v>69</v>
      </c>
      <c>
        <f>(M587*21)/100</f>
      </c>
      <c t="s">
        <v>28</v>
      </c>
    </row>
    <row r="588" spans="1:5" ht="12.75">
      <c r="A588" s="35" t="s">
        <v>56</v>
      </c>
      <c r="E588" s="39" t="s">
        <v>3720</v>
      </c>
    </row>
    <row r="589" spans="1:5" ht="12.75">
      <c r="A589" s="35" t="s">
        <v>58</v>
      </c>
      <c r="E589" s="40" t="s">
        <v>5</v>
      </c>
    </row>
    <row r="590" spans="1:5" ht="153">
      <c r="A590" t="s">
        <v>59</v>
      </c>
      <c r="E590" s="39" t="s">
        <v>3721</v>
      </c>
    </row>
    <row r="591" spans="1:16" ht="12.75">
      <c r="A591" t="s">
        <v>50</v>
      </c>
      <c s="34" t="s">
        <v>1204</v>
      </c>
      <c s="34" t="s">
        <v>2877</v>
      </c>
      <c s="35" t="s">
        <v>5</v>
      </c>
      <c s="6" t="s">
        <v>3722</v>
      </c>
      <c s="36" t="s">
        <v>2197</v>
      </c>
      <c s="37">
        <v>10</v>
      </c>
      <c s="36">
        <v>0</v>
      </c>
      <c s="36">
        <f>ROUND(G591*H591,6)</f>
      </c>
      <c r="L591" s="38">
        <v>0</v>
      </c>
      <c s="32">
        <f>ROUND(ROUND(L591,2)*ROUND(G591,3),2)</f>
      </c>
      <c s="36" t="s">
        <v>69</v>
      </c>
      <c>
        <f>(M591*21)/100</f>
      </c>
      <c t="s">
        <v>28</v>
      </c>
    </row>
    <row r="592" spans="1:5" ht="12.75">
      <c r="A592" s="35" t="s">
        <v>56</v>
      </c>
      <c r="E592" s="39" t="s">
        <v>3722</v>
      </c>
    </row>
    <row r="593" spans="1:5" ht="12.75">
      <c r="A593" s="35" t="s">
        <v>58</v>
      </c>
      <c r="E593" s="40" t="s">
        <v>5</v>
      </c>
    </row>
    <row r="594" spans="1:5" ht="255">
      <c r="A594" t="s">
        <v>59</v>
      </c>
      <c r="E594" s="39" t="s">
        <v>3723</v>
      </c>
    </row>
    <row r="595" spans="1:16" ht="12.75">
      <c r="A595" t="s">
        <v>50</v>
      </c>
      <c s="34" t="s">
        <v>1205</v>
      </c>
      <c s="34" t="s">
        <v>2003</v>
      </c>
      <c s="35" t="s">
        <v>5</v>
      </c>
      <c s="6" t="s">
        <v>3724</v>
      </c>
      <c s="36" t="s">
        <v>2197</v>
      </c>
      <c s="37">
        <v>10</v>
      </c>
      <c s="36">
        <v>0</v>
      </c>
      <c s="36">
        <f>ROUND(G595*H595,6)</f>
      </c>
      <c r="L595" s="38">
        <v>0</v>
      </c>
      <c s="32">
        <f>ROUND(ROUND(L595,2)*ROUND(G595,3),2)</f>
      </c>
      <c s="36" t="s">
        <v>69</v>
      </c>
      <c>
        <f>(M595*21)/100</f>
      </c>
      <c t="s">
        <v>28</v>
      </c>
    </row>
    <row r="596" spans="1:5" ht="12.75">
      <c r="A596" s="35" t="s">
        <v>56</v>
      </c>
      <c r="E596" s="39" t="s">
        <v>3724</v>
      </c>
    </row>
    <row r="597" spans="1:5" ht="12.75">
      <c r="A597" s="35" t="s">
        <v>58</v>
      </c>
      <c r="E597" s="40" t="s">
        <v>5</v>
      </c>
    </row>
    <row r="598" spans="1:5" ht="153">
      <c r="A598" t="s">
        <v>59</v>
      </c>
      <c r="E598" s="39" t="s">
        <v>3725</v>
      </c>
    </row>
    <row r="599" spans="1:16" ht="12.75">
      <c r="A599" t="s">
        <v>50</v>
      </c>
      <c s="34" t="s">
        <v>1206</v>
      </c>
      <c s="34" t="s">
        <v>2884</v>
      </c>
      <c s="35" t="s">
        <v>5</v>
      </c>
      <c s="6" t="s">
        <v>3726</v>
      </c>
      <c s="36" t="s">
        <v>209</v>
      </c>
      <c s="37">
        <v>420</v>
      </c>
      <c s="36">
        <v>0</v>
      </c>
      <c s="36">
        <f>ROUND(G599*H599,6)</f>
      </c>
      <c r="L599" s="38">
        <v>0</v>
      </c>
      <c s="32">
        <f>ROUND(ROUND(L599,2)*ROUND(G599,3),2)</f>
      </c>
      <c s="36" t="s">
        <v>69</v>
      </c>
      <c>
        <f>(M599*21)/100</f>
      </c>
      <c t="s">
        <v>28</v>
      </c>
    </row>
    <row r="600" spans="1:5" ht="12.75">
      <c r="A600" s="35" t="s">
        <v>56</v>
      </c>
      <c r="E600" s="39" t="s">
        <v>3726</v>
      </c>
    </row>
    <row r="601" spans="1:5" ht="12.75">
      <c r="A601" s="35" t="s">
        <v>58</v>
      </c>
      <c r="E601" s="40" t="s">
        <v>5</v>
      </c>
    </row>
    <row r="602" spans="1:5" ht="242.25">
      <c r="A602" t="s">
        <v>59</v>
      </c>
      <c r="E602" s="39" t="s">
        <v>3727</v>
      </c>
    </row>
    <row r="603" spans="1:16" ht="12.75">
      <c r="A603" t="s">
        <v>50</v>
      </c>
      <c s="34" t="s">
        <v>1209</v>
      </c>
      <c s="34" t="s">
        <v>1997</v>
      </c>
      <c s="35" t="s">
        <v>5</v>
      </c>
      <c s="6" t="s">
        <v>3728</v>
      </c>
      <c s="36" t="s">
        <v>209</v>
      </c>
      <c s="37">
        <v>420</v>
      </c>
      <c s="36">
        <v>0</v>
      </c>
      <c s="36">
        <f>ROUND(G603*H603,6)</f>
      </c>
      <c r="L603" s="38">
        <v>0</v>
      </c>
      <c s="32">
        <f>ROUND(ROUND(L603,2)*ROUND(G603,3),2)</f>
      </c>
      <c s="36" t="s">
        <v>69</v>
      </c>
      <c>
        <f>(M603*21)/100</f>
      </c>
      <c t="s">
        <v>28</v>
      </c>
    </row>
    <row r="604" spans="1:5" ht="12.75">
      <c r="A604" s="35" t="s">
        <v>56</v>
      </c>
      <c r="E604" s="39" t="s">
        <v>3728</v>
      </c>
    </row>
    <row r="605" spans="1:5" ht="12.75">
      <c r="A605" s="35" t="s">
        <v>58</v>
      </c>
      <c r="E605" s="40" t="s">
        <v>5</v>
      </c>
    </row>
    <row r="606" spans="1:5" ht="140.25">
      <c r="A606" t="s">
        <v>59</v>
      </c>
      <c r="E606" s="39" t="s">
        <v>3729</v>
      </c>
    </row>
    <row r="607" spans="1:16" ht="12.75">
      <c r="A607" t="s">
        <v>50</v>
      </c>
      <c s="34" t="s">
        <v>1210</v>
      </c>
      <c s="34" t="s">
        <v>3048</v>
      </c>
      <c s="35" t="s">
        <v>5</v>
      </c>
      <c s="6" t="s">
        <v>3730</v>
      </c>
      <c s="36" t="s">
        <v>209</v>
      </c>
      <c s="37">
        <v>120</v>
      </c>
      <c s="36">
        <v>0</v>
      </c>
      <c s="36">
        <f>ROUND(G607*H607,6)</f>
      </c>
      <c r="L607" s="38">
        <v>0</v>
      </c>
      <c s="32">
        <f>ROUND(ROUND(L607,2)*ROUND(G607,3),2)</f>
      </c>
      <c s="36" t="s">
        <v>69</v>
      </c>
      <c>
        <f>(M607*21)/100</f>
      </c>
      <c t="s">
        <v>28</v>
      </c>
    </row>
    <row r="608" spans="1:5" ht="12.75">
      <c r="A608" s="35" t="s">
        <v>56</v>
      </c>
      <c r="E608" s="39" t="s">
        <v>3730</v>
      </c>
    </row>
    <row r="609" spans="1:5" ht="12.75">
      <c r="A609" s="35" t="s">
        <v>58</v>
      </c>
      <c r="E609" s="40" t="s">
        <v>5</v>
      </c>
    </row>
    <row r="610" spans="1:5" ht="242.25">
      <c r="A610" t="s">
        <v>59</v>
      </c>
      <c r="E610" s="39" t="s">
        <v>3731</v>
      </c>
    </row>
    <row r="611" spans="1:16" ht="12.75">
      <c r="A611" t="s">
        <v>50</v>
      </c>
      <c s="34" t="s">
        <v>1211</v>
      </c>
      <c s="34" t="s">
        <v>2013</v>
      </c>
      <c s="35" t="s">
        <v>5</v>
      </c>
      <c s="6" t="s">
        <v>3732</v>
      </c>
      <c s="36" t="s">
        <v>209</v>
      </c>
      <c s="37">
        <v>120</v>
      </c>
      <c s="36">
        <v>0</v>
      </c>
      <c s="36">
        <f>ROUND(G611*H611,6)</f>
      </c>
      <c r="L611" s="38">
        <v>0</v>
      </c>
      <c s="32">
        <f>ROUND(ROUND(L611,2)*ROUND(G611,3),2)</f>
      </c>
      <c s="36" t="s">
        <v>69</v>
      </c>
      <c>
        <f>(M611*21)/100</f>
      </c>
      <c t="s">
        <v>28</v>
      </c>
    </row>
    <row r="612" spans="1:5" ht="12.75">
      <c r="A612" s="35" t="s">
        <v>56</v>
      </c>
      <c r="E612" s="39" t="s">
        <v>3732</v>
      </c>
    </row>
    <row r="613" spans="1:5" ht="12.75">
      <c r="A613" s="35" t="s">
        <v>58</v>
      </c>
      <c r="E613" s="40" t="s">
        <v>5</v>
      </c>
    </row>
    <row r="614" spans="1:5" ht="140.25">
      <c r="A614" t="s">
        <v>59</v>
      </c>
      <c r="E614" s="39" t="s">
        <v>3733</v>
      </c>
    </row>
    <row r="615" spans="1:16" ht="12.75">
      <c r="A615" t="s">
        <v>50</v>
      </c>
      <c s="34" t="s">
        <v>1212</v>
      </c>
      <c s="34" t="s">
        <v>3052</v>
      </c>
      <c s="35" t="s">
        <v>5</v>
      </c>
      <c s="6" t="s">
        <v>3734</v>
      </c>
      <c s="36" t="s">
        <v>209</v>
      </c>
      <c s="37">
        <v>1080</v>
      </c>
      <c s="36">
        <v>0</v>
      </c>
      <c s="36">
        <f>ROUND(G615*H615,6)</f>
      </c>
      <c r="L615" s="38">
        <v>0</v>
      </c>
      <c s="32">
        <f>ROUND(ROUND(L615,2)*ROUND(G615,3),2)</f>
      </c>
      <c s="36" t="s">
        <v>69</v>
      </c>
      <c>
        <f>(M615*21)/100</f>
      </c>
      <c t="s">
        <v>28</v>
      </c>
    </row>
    <row r="616" spans="1:5" ht="12.75">
      <c r="A616" s="35" t="s">
        <v>56</v>
      </c>
      <c r="E616" s="39" t="s">
        <v>3734</v>
      </c>
    </row>
    <row r="617" spans="1:5" ht="12.75">
      <c r="A617" s="35" t="s">
        <v>58</v>
      </c>
      <c r="E617" s="40" t="s">
        <v>5</v>
      </c>
    </row>
    <row r="618" spans="1:5" ht="242.25">
      <c r="A618" t="s">
        <v>59</v>
      </c>
      <c r="E618" s="39" t="s">
        <v>3735</v>
      </c>
    </row>
    <row r="619" spans="1:16" ht="12.75">
      <c r="A619" t="s">
        <v>50</v>
      </c>
      <c s="34" t="s">
        <v>1213</v>
      </c>
      <c s="34" t="s">
        <v>2027</v>
      </c>
      <c s="35" t="s">
        <v>5</v>
      </c>
      <c s="6" t="s">
        <v>3736</v>
      </c>
      <c s="36" t="s">
        <v>209</v>
      </c>
      <c s="37">
        <v>1080</v>
      </c>
      <c s="36">
        <v>0</v>
      </c>
      <c s="36">
        <f>ROUND(G619*H619,6)</f>
      </c>
      <c r="L619" s="38">
        <v>0</v>
      </c>
      <c s="32">
        <f>ROUND(ROUND(L619,2)*ROUND(G619,3),2)</f>
      </c>
      <c s="36" t="s">
        <v>69</v>
      </c>
      <c>
        <f>(M619*21)/100</f>
      </c>
      <c t="s">
        <v>28</v>
      </c>
    </row>
    <row r="620" spans="1:5" ht="12.75">
      <c r="A620" s="35" t="s">
        <v>56</v>
      </c>
      <c r="E620" s="39" t="s">
        <v>3736</v>
      </c>
    </row>
    <row r="621" spans="1:5" ht="12.75">
      <c r="A621" s="35" t="s">
        <v>58</v>
      </c>
      <c r="E621" s="40" t="s">
        <v>5</v>
      </c>
    </row>
    <row r="622" spans="1:5" ht="140.25">
      <c r="A622" t="s">
        <v>59</v>
      </c>
      <c r="E622" s="39" t="s">
        <v>3737</v>
      </c>
    </row>
    <row r="623" spans="1:16" ht="12.75">
      <c r="A623" t="s">
        <v>50</v>
      </c>
      <c s="34" t="s">
        <v>1214</v>
      </c>
      <c s="34" t="s">
        <v>3055</v>
      </c>
      <c s="35" t="s">
        <v>5</v>
      </c>
      <c s="6" t="s">
        <v>3738</v>
      </c>
      <c s="36" t="s">
        <v>209</v>
      </c>
      <c s="37">
        <v>320</v>
      </c>
      <c s="36">
        <v>0</v>
      </c>
      <c s="36">
        <f>ROUND(G623*H623,6)</f>
      </c>
      <c r="L623" s="38">
        <v>0</v>
      </c>
      <c s="32">
        <f>ROUND(ROUND(L623,2)*ROUND(G623,3),2)</f>
      </c>
      <c s="36" t="s">
        <v>69</v>
      </c>
      <c>
        <f>(M623*21)/100</f>
      </c>
      <c t="s">
        <v>28</v>
      </c>
    </row>
    <row r="624" spans="1:5" ht="12.75">
      <c r="A624" s="35" t="s">
        <v>56</v>
      </c>
      <c r="E624" s="39" t="s">
        <v>3738</v>
      </c>
    </row>
    <row r="625" spans="1:5" ht="12.75">
      <c r="A625" s="35" t="s">
        <v>58</v>
      </c>
      <c r="E625" s="40" t="s">
        <v>5</v>
      </c>
    </row>
    <row r="626" spans="1:5" ht="242.25">
      <c r="A626" t="s">
        <v>59</v>
      </c>
      <c r="E626" s="39" t="s">
        <v>3739</v>
      </c>
    </row>
    <row r="627" spans="1:16" ht="12.75">
      <c r="A627" t="s">
        <v>50</v>
      </c>
      <c s="34" t="s">
        <v>1215</v>
      </c>
      <c s="34" t="s">
        <v>2030</v>
      </c>
      <c s="35" t="s">
        <v>5</v>
      </c>
      <c s="6" t="s">
        <v>3740</v>
      </c>
      <c s="36" t="s">
        <v>209</v>
      </c>
      <c s="37">
        <v>320</v>
      </c>
      <c s="36">
        <v>0</v>
      </c>
      <c s="36">
        <f>ROUND(G627*H627,6)</f>
      </c>
      <c r="L627" s="38">
        <v>0</v>
      </c>
      <c s="32">
        <f>ROUND(ROUND(L627,2)*ROUND(G627,3),2)</f>
      </c>
      <c s="36" t="s">
        <v>69</v>
      </c>
      <c>
        <f>(M627*21)/100</f>
      </c>
      <c t="s">
        <v>28</v>
      </c>
    </row>
    <row r="628" spans="1:5" ht="12.75">
      <c r="A628" s="35" t="s">
        <v>56</v>
      </c>
      <c r="E628" s="39" t="s">
        <v>3740</v>
      </c>
    </row>
    <row r="629" spans="1:5" ht="12.75">
      <c r="A629" s="35" t="s">
        <v>58</v>
      </c>
      <c r="E629" s="40" t="s">
        <v>5</v>
      </c>
    </row>
    <row r="630" spans="1:5" ht="140.25">
      <c r="A630" t="s">
        <v>59</v>
      </c>
      <c r="E630" s="39" t="s">
        <v>3741</v>
      </c>
    </row>
    <row r="631" spans="1:16" ht="12.75">
      <c r="A631" t="s">
        <v>50</v>
      </c>
      <c s="34" t="s">
        <v>1216</v>
      </c>
      <c s="34" t="s">
        <v>3059</v>
      </c>
      <c s="35" t="s">
        <v>5</v>
      </c>
      <c s="6" t="s">
        <v>3742</v>
      </c>
      <c s="36" t="s">
        <v>209</v>
      </c>
      <c s="37">
        <v>225</v>
      </c>
      <c s="36">
        <v>0</v>
      </c>
      <c s="36">
        <f>ROUND(G631*H631,6)</f>
      </c>
      <c r="L631" s="38">
        <v>0</v>
      </c>
      <c s="32">
        <f>ROUND(ROUND(L631,2)*ROUND(G631,3),2)</f>
      </c>
      <c s="36" t="s">
        <v>69</v>
      </c>
      <c>
        <f>(M631*21)/100</f>
      </c>
      <c t="s">
        <v>28</v>
      </c>
    </row>
    <row r="632" spans="1:5" ht="12.75">
      <c r="A632" s="35" t="s">
        <v>56</v>
      </c>
      <c r="E632" s="39" t="s">
        <v>3742</v>
      </c>
    </row>
    <row r="633" spans="1:5" ht="12.75">
      <c r="A633" s="35" t="s">
        <v>58</v>
      </c>
      <c r="E633" s="40" t="s">
        <v>5</v>
      </c>
    </row>
    <row r="634" spans="1:5" ht="191.25">
      <c r="A634" t="s">
        <v>59</v>
      </c>
      <c r="E634" s="39" t="s">
        <v>3743</v>
      </c>
    </row>
    <row r="635" spans="1:16" ht="12.75">
      <c r="A635" t="s">
        <v>50</v>
      </c>
      <c s="34" t="s">
        <v>1217</v>
      </c>
      <c s="34" t="s">
        <v>3744</v>
      </c>
      <c s="35" t="s">
        <v>5</v>
      </c>
      <c s="6" t="s">
        <v>3745</v>
      </c>
      <c s="36" t="s">
        <v>209</v>
      </c>
      <c s="37">
        <v>225</v>
      </c>
      <c s="36">
        <v>0</v>
      </c>
      <c s="36">
        <f>ROUND(G635*H635,6)</f>
      </c>
      <c r="L635" s="38">
        <v>0</v>
      </c>
      <c s="32">
        <f>ROUND(ROUND(L635,2)*ROUND(G635,3),2)</f>
      </c>
      <c s="36" t="s">
        <v>69</v>
      </c>
      <c>
        <f>(M635*21)/100</f>
      </c>
      <c t="s">
        <v>28</v>
      </c>
    </row>
    <row r="636" spans="1:5" ht="12.75">
      <c r="A636" s="35" t="s">
        <v>56</v>
      </c>
      <c r="E636" s="39" t="s">
        <v>3745</v>
      </c>
    </row>
    <row r="637" spans="1:5" ht="12.75">
      <c r="A637" s="35" t="s">
        <v>58</v>
      </c>
      <c r="E637" s="40" t="s">
        <v>5</v>
      </c>
    </row>
    <row r="638" spans="1:5" ht="140.25">
      <c r="A638" t="s">
        <v>59</v>
      </c>
      <c r="E638" s="39" t="s">
        <v>3746</v>
      </c>
    </row>
    <row r="639" spans="1:16" ht="12.75">
      <c r="A639" t="s">
        <v>50</v>
      </c>
      <c s="34" t="s">
        <v>1218</v>
      </c>
      <c s="34" t="s">
        <v>3063</v>
      </c>
      <c s="35" t="s">
        <v>5</v>
      </c>
      <c s="6" t="s">
        <v>3747</v>
      </c>
      <c s="36" t="s">
        <v>251</v>
      </c>
      <c s="37">
        <v>4</v>
      </c>
      <c s="36">
        <v>0</v>
      </c>
      <c s="36">
        <f>ROUND(G639*H639,6)</f>
      </c>
      <c r="L639" s="38">
        <v>0</v>
      </c>
      <c s="32">
        <f>ROUND(ROUND(L639,2)*ROUND(G639,3),2)</f>
      </c>
      <c s="36" t="s">
        <v>69</v>
      </c>
      <c>
        <f>(M639*21)/100</f>
      </c>
      <c t="s">
        <v>28</v>
      </c>
    </row>
    <row r="640" spans="1:5" ht="12.75">
      <c r="A640" s="35" t="s">
        <v>56</v>
      </c>
      <c r="E640" s="39" t="s">
        <v>3747</v>
      </c>
    </row>
    <row r="641" spans="1:5" ht="12.75">
      <c r="A641" s="35" t="s">
        <v>58</v>
      </c>
      <c r="E641" s="40" t="s">
        <v>5</v>
      </c>
    </row>
    <row r="642" spans="1:5" ht="280.5">
      <c r="A642" t="s">
        <v>59</v>
      </c>
      <c r="E642" s="39" t="s">
        <v>3748</v>
      </c>
    </row>
    <row r="643" spans="1:16" ht="12.75">
      <c r="A643" t="s">
        <v>50</v>
      </c>
      <c s="34" t="s">
        <v>1219</v>
      </c>
      <c s="34" t="s">
        <v>3749</v>
      </c>
      <c s="35" t="s">
        <v>5</v>
      </c>
      <c s="6" t="s">
        <v>3750</v>
      </c>
      <c s="36" t="s">
        <v>209</v>
      </c>
      <c s="37">
        <v>1750</v>
      </c>
      <c s="36">
        <v>0</v>
      </c>
      <c s="36">
        <f>ROUND(G643*H643,6)</f>
      </c>
      <c r="L643" s="38">
        <v>0</v>
      </c>
      <c s="32">
        <f>ROUND(ROUND(L643,2)*ROUND(G643,3),2)</f>
      </c>
      <c s="36" t="s">
        <v>55</v>
      </c>
      <c>
        <f>(M643*21)/100</f>
      </c>
      <c t="s">
        <v>28</v>
      </c>
    </row>
    <row r="644" spans="1:5" ht="12.75">
      <c r="A644" s="35" t="s">
        <v>56</v>
      </c>
      <c r="E644" s="39" t="s">
        <v>3750</v>
      </c>
    </row>
    <row r="645" spans="1:5" ht="12.75">
      <c r="A645" s="35" t="s">
        <v>58</v>
      </c>
      <c r="E645" s="40" t="s">
        <v>5</v>
      </c>
    </row>
    <row r="646" spans="1:5" ht="204">
      <c r="A646" t="s">
        <v>59</v>
      </c>
      <c r="E646" s="39" t="s">
        <v>3751</v>
      </c>
    </row>
    <row r="647" spans="1:16" ht="12.75">
      <c r="A647" t="s">
        <v>50</v>
      </c>
      <c s="34" t="s">
        <v>1220</v>
      </c>
      <c s="34" t="s">
        <v>3752</v>
      </c>
      <c s="35" t="s">
        <v>5</v>
      </c>
      <c s="6" t="s">
        <v>3753</v>
      </c>
      <c s="36" t="s">
        <v>209</v>
      </c>
      <c s="37">
        <v>1250</v>
      </c>
      <c s="36">
        <v>0</v>
      </c>
      <c s="36">
        <f>ROUND(G647*H647,6)</f>
      </c>
      <c r="L647" s="38">
        <v>0</v>
      </c>
      <c s="32">
        <f>ROUND(ROUND(L647,2)*ROUND(G647,3),2)</f>
      </c>
      <c s="36" t="s">
        <v>55</v>
      </c>
      <c>
        <f>(M647*21)/100</f>
      </c>
      <c t="s">
        <v>28</v>
      </c>
    </row>
    <row r="648" spans="1:5" ht="12.75">
      <c r="A648" s="35" t="s">
        <v>56</v>
      </c>
      <c r="E648" s="39" t="s">
        <v>3753</v>
      </c>
    </row>
    <row r="649" spans="1:5" ht="12.75">
      <c r="A649" s="35" t="s">
        <v>58</v>
      </c>
      <c r="E649" s="40" t="s">
        <v>5</v>
      </c>
    </row>
    <row r="650" spans="1:5" ht="204">
      <c r="A650" t="s">
        <v>59</v>
      </c>
      <c r="E650" s="39" t="s">
        <v>3754</v>
      </c>
    </row>
    <row r="651" spans="1:16" ht="12.75">
      <c r="A651" t="s">
        <v>50</v>
      </c>
      <c s="34" t="s">
        <v>1222</v>
      </c>
      <c s="34" t="s">
        <v>3755</v>
      </c>
      <c s="35" t="s">
        <v>5</v>
      </c>
      <c s="6" t="s">
        <v>3756</v>
      </c>
      <c s="36" t="s">
        <v>209</v>
      </c>
      <c s="37">
        <v>30550</v>
      </c>
      <c s="36">
        <v>0</v>
      </c>
      <c s="36">
        <f>ROUND(G651*H651,6)</f>
      </c>
      <c r="L651" s="38">
        <v>0</v>
      </c>
      <c s="32">
        <f>ROUND(ROUND(L651,2)*ROUND(G651,3),2)</f>
      </c>
      <c s="36" t="s">
        <v>55</v>
      </c>
      <c>
        <f>(M651*21)/100</f>
      </c>
      <c t="s">
        <v>28</v>
      </c>
    </row>
    <row r="652" spans="1:5" ht="12.75">
      <c r="A652" s="35" t="s">
        <v>56</v>
      </c>
      <c r="E652" s="39" t="s">
        <v>3756</v>
      </c>
    </row>
    <row r="653" spans="1:5" ht="12.75">
      <c r="A653" s="35" t="s">
        <v>58</v>
      </c>
      <c r="E653" s="40" t="s">
        <v>5</v>
      </c>
    </row>
    <row r="654" spans="1:5" ht="204">
      <c r="A654" t="s">
        <v>59</v>
      </c>
      <c r="E654" s="39" t="s">
        <v>3757</v>
      </c>
    </row>
    <row r="655" spans="1:16" ht="12.75">
      <c r="A655" t="s">
        <v>50</v>
      </c>
      <c s="34" t="s">
        <v>1223</v>
      </c>
      <c s="34" t="s">
        <v>929</v>
      </c>
      <c s="35" t="s">
        <v>5</v>
      </c>
      <c s="6" t="s">
        <v>930</v>
      </c>
      <c s="36" t="s">
        <v>65</v>
      </c>
      <c s="37">
        <v>6250</v>
      </c>
      <c s="36">
        <v>0</v>
      </c>
      <c s="36">
        <f>ROUND(G655*H655,6)</f>
      </c>
      <c r="L655" s="38">
        <v>0</v>
      </c>
      <c s="32">
        <f>ROUND(ROUND(L655,2)*ROUND(G655,3),2)</f>
      </c>
      <c s="36" t="s">
        <v>55</v>
      </c>
      <c>
        <f>(M655*21)/100</f>
      </c>
      <c t="s">
        <v>28</v>
      </c>
    </row>
    <row r="656" spans="1:5" ht="12.75">
      <c r="A656" s="35" t="s">
        <v>56</v>
      </c>
      <c r="E656" s="39" t="s">
        <v>930</v>
      </c>
    </row>
    <row r="657" spans="1:5" ht="12.75">
      <c r="A657" s="35" t="s">
        <v>58</v>
      </c>
      <c r="E657" s="40" t="s">
        <v>5</v>
      </c>
    </row>
    <row r="658" spans="1:5" ht="102">
      <c r="A658" t="s">
        <v>59</v>
      </c>
      <c r="E658" s="39" t="s">
        <v>931</v>
      </c>
    </row>
    <row r="659" spans="1:16" ht="12.75">
      <c r="A659" t="s">
        <v>50</v>
      </c>
      <c s="34" t="s">
        <v>1224</v>
      </c>
      <c s="34" t="s">
        <v>926</v>
      </c>
      <c s="35" t="s">
        <v>5</v>
      </c>
      <c s="6" t="s">
        <v>927</v>
      </c>
      <c s="36" t="s">
        <v>65</v>
      </c>
      <c s="37">
        <v>6250</v>
      </c>
      <c s="36">
        <v>0</v>
      </c>
      <c s="36">
        <f>ROUND(G659*H659,6)</f>
      </c>
      <c r="L659" s="38">
        <v>0</v>
      </c>
      <c s="32">
        <f>ROUND(ROUND(L659,2)*ROUND(G659,3),2)</f>
      </c>
      <c s="36" t="s">
        <v>55</v>
      </c>
      <c>
        <f>(M659*21)/100</f>
      </c>
      <c t="s">
        <v>28</v>
      </c>
    </row>
    <row r="660" spans="1:5" ht="12.75">
      <c r="A660" s="35" t="s">
        <v>56</v>
      </c>
      <c r="E660" s="39" t="s">
        <v>927</v>
      </c>
    </row>
    <row r="661" spans="1:5" ht="12.75">
      <c r="A661" s="35" t="s">
        <v>58</v>
      </c>
      <c r="E661" s="40" t="s">
        <v>5</v>
      </c>
    </row>
    <row r="662" spans="1:5" ht="242.25">
      <c r="A662" t="s">
        <v>59</v>
      </c>
      <c r="E662" s="39" t="s">
        <v>3758</v>
      </c>
    </row>
    <row r="663" spans="1:16" ht="12.75">
      <c r="A663" t="s">
        <v>50</v>
      </c>
      <c s="34" t="s">
        <v>1225</v>
      </c>
      <c s="34" t="s">
        <v>3759</v>
      </c>
      <c s="35" t="s">
        <v>5</v>
      </c>
      <c s="6" t="s">
        <v>3760</v>
      </c>
      <c s="36" t="s">
        <v>65</v>
      </c>
      <c s="37">
        <v>1525</v>
      </c>
      <c s="36">
        <v>0</v>
      </c>
      <c s="36">
        <f>ROUND(G663*H663,6)</f>
      </c>
      <c r="L663" s="38">
        <v>0</v>
      </c>
      <c s="32">
        <f>ROUND(ROUND(L663,2)*ROUND(G663,3),2)</f>
      </c>
      <c s="36" t="s">
        <v>55</v>
      </c>
      <c>
        <f>(M663*21)/100</f>
      </c>
      <c t="s">
        <v>28</v>
      </c>
    </row>
    <row r="664" spans="1:5" ht="12.75">
      <c r="A664" s="35" t="s">
        <v>56</v>
      </c>
      <c r="E664" s="39" t="s">
        <v>3760</v>
      </c>
    </row>
    <row r="665" spans="1:5" ht="12.75">
      <c r="A665" s="35" t="s">
        <v>58</v>
      </c>
      <c r="E665" s="40" t="s">
        <v>5</v>
      </c>
    </row>
    <row r="666" spans="1:5" ht="255">
      <c r="A666" t="s">
        <v>59</v>
      </c>
      <c r="E666" s="39" t="s">
        <v>3761</v>
      </c>
    </row>
    <row r="667" spans="1:16" ht="12.75">
      <c r="A667" t="s">
        <v>50</v>
      </c>
      <c s="34" t="s">
        <v>1226</v>
      </c>
      <c s="34" t="s">
        <v>3762</v>
      </c>
      <c s="35" t="s">
        <v>5</v>
      </c>
      <c s="6" t="s">
        <v>3763</v>
      </c>
      <c s="36" t="s">
        <v>65</v>
      </c>
      <c s="37">
        <v>1525</v>
      </c>
      <c s="36">
        <v>0</v>
      </c>
      <c s="36">
        <f>ROUND(G667*H667,6)</f>
      </c>
      <c r="L667" s="38">
        <v>0</v>
      </c>
      <c s="32">
        <f>ROUND(ROUND(L667,2)*ROUND(G667,3),2)</f>
      </c>
      <c s="36" t="s">
        <v>55</v>
      </c>
      <c>
        <f>(M667*21)/100</f>
      </c>
      <c t="s">
        <v>28</v>
      </c>
    </row>
    <row r="668" spans="1:5" ht="12.75">
      <c r="A668" s="35" t="s">
        <v>56</v>
      </c>
      <c r="E668" s="39" t="s">
        <v>3763</v>
      </c>
    </row>
    <row r="669" spans="1:5" ht="12.75">
      <c r="A669" s="35" t="s">
        <v>58</v>
      </c>
      <c r="E669" s="40" t="s">
        <v>5</v>
      </c>
    </row>
    <row r="670" spans="1:5" ht="102">
      <c r="A670" t="s">
        <v>59</v>
      </c>
      <c r="E670" s="39" t="s">
        <v>3764</v>
      </c>
    </row>
    <row r="671" spans="1:16" ht="25.5">
      <c r="A671" t="s">
        <v>50</v>
      </c>
      <c s="34" t="s">
        <v>1228</v>
      </c>
      <c s="34" t="s">
        <v>3765</v>
      </c>
      <c s="35" t="s">
        <v>5</v>
      </c>
      <c s="6" t="s">
        <v>3766</v>
      </c>
      <c s="36" t="s">
        <v>65</v>
      </c>
      <c s="37">
        <v>50</v>
      </c>
      <c s="36">
        <v>0</v>
      </c>
      <c s="36">
        <f>ROUND(G671*H671,6)</f>
      </c>
      <c r="L671" s="38">
        <v>0</v>
      </c>
      <c s="32">
        <f>ROUND(ROUND(L671,2)*ROUND(G671,3),2)</f>
      </c>
      <c s="36" t="s">
        <v>55</v>
      </c>
      <c>
        <f>(M671*21)/100</f>
      </c>
      <c t="s">
        <v>28</v>
      </c>
    </row>
    <row r="672" spans="1:5" ht="25.5">
      <c r="A672" s="35" t="s">
        <v>56</v>
      </c>
      <c r="E672" s="39" t="s">
        <v>3766</v>
      </c>
    </row>
    <row r="673" spans="1:5" ht="12.75">
      <c r="A673" s="35" t="s">
        <v>58</v>
      </c>
      <c r="E673" s="40" t="s">
        <v>5</v>
      </c>
    </row>
    <row r="674" spans="1:5" ht="153">
      <c r="A674" t="s">
        <v>59</v>
      </c>
      <c r="E674" s="39" t="s">
        <v>3767</v>
      </c>
    </row>
    <row r="675" spans="1:16" ht="12.75">
      <c r="A675" t="s">
        <v>50</v>
      </c>
      <c s="34" t="s">
        <v>1229</v>
      </c>
      <c s="34" t="s">
        <v>3759</v>
      </c>
      <c s="35" t="s">
        <v>62</v>
      </c>
      <c s="6" t="s">
        <v>3760</v>
      </c>
      <c s="36" t="s">
        <v>65</v>
      </c>
      <c s="37">
        <v>50</v>
      </c>
      <c s="36">
        <v>0</v>
      </c>
      <c s="36">
        <f>ROUND(G675*H675,6)</f>
      </c>
      <c r="L675" s="38">
        <v>0</v>
      </c>
      <c s="32">
        <f>ROUND(ROUND(L675,2)*ROUND(G675,3),2)</f>
      </c>
      <c s="36" t="s">
        <v>55</v>
      </c>
      <c>
        <f>(M675*21)/100</f>
      </c>
      <c t="s">
        <v>28</v>
      </c>
    </row>
    <row r="676" spans="1:5" ht="12.75">
      <c r="A676" s="35" t="s">
        <v>56</v>
      </c>
      <c r="E676" s="39" t="s">
        <v>3760</v>
      </c>
    </row>
    <row r="677" spans="1:5" ht="12.75">
      <c r="A677" s="35" t="s">
        <v>58</v>
      </c>
      <c r="E677" s="40" t="s">
        <v>5</v>
      </c>
    </row>
    <row r="678" spans="1:5" ht="255">
      <c r="A678" t="s">
        <v>59</v>
      </c>
      <c r="E678" s="39" t="s">
        <v>3761</v>
      </c>
    </row>
    <row r="679" spans="1:16" ht="12.75">
      <c r="A679" t="s">
        <v>50</v>
      </c>
      <c s="34" t="s">
        <v>1230</v>
      </c>
      <c s="34" t="s">
        <v>3768</v>
      </c>
      <c s="35" t="s">
        <v>5</v>
      </c>
      <c s="6" t="s">
        <v>3769</v>
      </c>
      <c s="36" t="s">
        <v>209</v>
      </c>
      <c s="37">
        <v>1750</v>
      </c>
      <c s="36">
        <v>0</v>
      </c>
      <c s="36">
        <f>ROUND(G679*H679,6)</f>
      </c>
      <c r="L679" s="38">
        <v>0</v>
      </c>
      <c s="32">
        <f>ROUND(ROUND(L679,2)*ROUND(G679,3),2)</f>
      </c>
      <c s="36" t="s">
        <v>55</v>
      </c>
      <c>
        <f>(M679*21)/100</f>
      </c>
      <c t="s">
        <v>28</v>
      </c>
    </row>
    <row r="680" spans="1:5" ht="12.75">
      <c r="A680" s="35" t="s">
        <v>56</v>
      </c>
      <c r="E680" s="39" t="s">
        <v>3769</v>
      </c>
    </row>
    <row r="681" spans="1:5" ht="12.75">
      <c r="A681" s="35" t="s">
        <v>58</v>
      </c>
      <c r="E681" s="40" t="s">
        <v>5</v>
      </c>
    </row>
    <row r="682" spans="1:5" ht="102">
      <c r="A682" t="s">
        <v>59</v>
      </c>
      <c r="E682" s="39" t="s">
        <v>3770</v>
      </c>
    </row>
    <row r="683" spans="1:16" ht="12.75">
      <c r="A683" t="s">
        <v>50</v>
      </c>
      <c s="34" t="s">
        <v>1231</v>
      </c>
      <c s="34" t="s">
        <v>3771</v>
      </c>
      <c s="35" t="s">
        <v>5</v>
      </c>
      <c s="6" t="s">
        <v>3772</v>
      </c>
      <c s="36" t="s">
        <v>209</v>
      </c>
      <c s="37">
        <v>1250</v>
      </c>
      <c s="36">
        <v>0</v>
      </c>
      <c s="36">
        <f>ROUND(G683*H683,6)</f>
      </c>
      <c r="L683" s="38">
        <v>0</v>
      </c>
      <c s="32">
        <f>ROUND(ROUND(L683,2)*ROUND(G683,3),2)</f>
      </c>
      <c s="36" t="s">
        <v>55</v>
      </c>
      <c>
        <f>(M683*21)/100</f>
      </c>
      <c t="s">
        <v>28</v>
      </c>
    </row>
    <row r="684" spans="1:5" ht="12.75">
      <c r="A684" s="35" t="s">
        <v>56</v>
      </c>
      <c r="E684" s="39" t="s">
        <v>3772</v>
      </c>
    </row>
    <row r="685" spans="1:5" ht="12.75">
      <c r="A685" s="35" t="s">
        <v>58</v>
      </c>
      <c r="E685" s="40" t="s">
        <v>5</v>
      </c>
    </row>
    <row r="686" spans="1:5" ht="102">
      <c r="A686" t="s">
        <v>59</v>
      </c>
      <c r="E686" s="39" t="s">
        <v>3773</v>
      </c>
    </row>
    <row r="687" spans="1:16" ht="12.75">
      <c r="A687" t="s">
        <v>50</v>
      </c>
      <c s="34" t="s">
        <v>1232</v>
      </c>
      <c s="34" t="s">
        <v>3774</v>
      </c>
      <c s="35" t="s">
        <v>5</v>
      </c>
      <c s="6" t="s">
        <v>3775</v>
      </c>
      <c s="36" t="s">
        <v>209</v>
      </c>
      <c s="37">
        <v>30550</v>
      </c>
      <c s="36">
        <v>0</v>
      </c>
      <c s="36">
        <f>ROUND(G687*H687,6)</f>
      </c>
      <c r="L687" s="38">
        <v>0</v>
      </c>
      <c s="32">
        <f>ROUND(ROUND(L687,2)*ROUND(G687,3),2)</f>
      </c>
      <c s="36" t="s">
        <v>55</v>
      </c>
      <c>
        <f>(M687*21)/100</f>
      </c>
      <c t="s">
        <v>28</v>
      </c>
    </row>
    <row r="688" spans="1:5" ht="12.75">
      <c r="A688" s="35" t="s">
        <v>56</v>
      </c>
      <c r="E688" s="39" t="s">
        <v>3775</v>
      </c>
    </row>
    <row r="689" spans="1:5" ht="12.75">
      <c r="A689" s="35" t="s">
        <v>58</v>
      </c>
      <c r="E689" s="40" t="s">
        <v>5</v>
      </c>
    </row>
    <row r="690" spans="1:5" ht="102">
      <c r="A690" t="s">
        <v>59</v>
      </c>
      <c r="E690" s="39" t="s">
        <v>3776</v>
      </c>
    </row>
    <row r="691" spans="1:16" ht="12.75">
      <c r="A691" t="s">
        <v>50</v>
      </c>
      <c s="34" t="s">
        <v>1233</v>
      </c>
      <c s="34" t="s">
        <v>324</v>
      </c>
      <c s="35" t="s">
        <v>5</v>
      </c>
      <c s="6" t="s">
        <v>325</v>
      </c>
      <c s="36" t="s">
        <v>65</v>
      </c>
      <c s="37">
        <v>5750</v>
      </c>
      <c s="36">
        <v>0</v>
      </c>
      <c s="36">
        <f>ROUND(G691*H691,6)</f>
      </c>
      <c r="L691" s="38">
        <v>0</v>
      </c>
      <c s="32">
        <f>ROUND(ROUND(L691,2)*ROUND(G691,3),2)</f>
      </c>
      <c s="36" t="s">
        <v>55</v>
      </c>
      <c>
        <f>(M691*21)/100</f>
      </c>
      <c t="s">
        <v>28</v>
      </c>
    </row>
    <row r="692" spans="1:5" ht="12.75">
      <c r="A692" s="35" t="s">
        <v>56</v>
      </c>
      <c r="E692" s="39" t="s">
        <v>325</v>
      </c>
    </row>
    <row r="693" spans="1:5" ht="12.75">
      <c r="A693" s="35" t="s">
        <v>58</v>
      </c>
      <c r="E693" s="40" t="s">
        <v>5</v>
      </c>
    </row>
    <row r="694" spans="1:5" ht="153">
      <c r="A694" t="s">
        <v>59</v>
      </c>
      <c r="E694" s="39" t="s">
        <v>326</v>
      </c>
    </row>
    <row r="695" spans="1:13" ht="12.75">
      <c r="A695" t="s">
        <v>47</v>
      </c>
      <c r="C695" s="31" t="s">
        <v>347</v>
      </c>
      <c r="E695" s="33" t="s">
        <v>3777</v>
      </c>
      <c r="J695" s="32">
        <f>0</f>
      </c>
      <c s="32">
        <f>0</f>
      </c>
      <c s="32">
        <f>0+L696+L700+L704+L708+L712+L716+L720+L724+L728+L732+L736+L740+L744+L748+L752+L756+L760+L764+L768+L772+L776+L780+L784+L788+L792+L796+L800+L804+L808+L812+L816+L820+L824+L828+L832+L836+L840+L844+L848+L852+L856+L860+L864+L868+L872+L876+L880+L884+L888+L892+L896+L900+L904+L908+L912+L916+L920+L924+L928+L932+L936+L940+L944+L948+L952+L956+L960+L964+L968+L972+L976+L980+L984+L988+L992</f>
      </c>
      <c s="32">
        <f>0+M696+M700+M704+M708+M712+M716+M720+M724+M728+M732+M736+M740+M744+M748+M752+M756+M760+M764+M768+M772+M776+M780+M784+M788+M792+M796+M800+M804+M808+M812+M816+M820+M824+M828+M832+M836+M840+M844+M848+M852+M856+M860+M864+M868+M872+M876+M880+M884+M888+M892+M896+M900+M904+M908+M912+M916+M920+M924+M928+M932+M936+M940+M944+M948+M952+M956+M960+M964+M968+M972+M976+M980+M984+M988+M992</f>
      </c>
    </row>
    <row r="696" spans="1:16" ht="12.75">
      <c r="A696" t="s">
        <v>50</v>
      </c>
      <c s="34" t="s">
        <v>1234</v>
      </c>
      <c s="34" t="s">
        <v>3067</v>
      </c>
      <c s="35" t="s">
        <v>5</v>
      </c>
      <c s="6" t="s">
        <v>3778</v>
      </c>
      <c s="36" t="s">
        <v>209</v>
      </c>
      <c s="37">
        <v>32000</v>
      </c>
      <c s="36">
        <v>0</v>
      </c>
      <c s="36">
        <f>ROUND(G696*H696,6)</f>
      </c>
      <c r="L696" s="38">
        <v>0</v>
      </c>
      <c s="32">
        <f>ROUND(ROUND(L696,2)*ROUND(G696,3),2)</f>
      </c>
      <c s="36" t="s">
        <v>69</v>
      </c>
      <c>
        <f>(M696*21)/100</f>
      </c>
      <c t="s">
        <v>28</v>
      </c>
    </row>
    <row r="697" spans="1:5" ht="12.75">
      <c r="A697" s="35" t="s">
        <v>56</v>
      </c>
      <c r="E697" s="39" t="s">
        <v>3778</v>
      </c>
    </row>
    <row r="698" spans="1:5" ht="12.75">
      <c r="A698" s="35" t="s">
        <v>58</v>
      </c>
      <c r="E698" s="40" t="s">
        <v>5</v>
      </c>
    </row>
    <row r="699" spans="1:5" ht="191.25">
      <c r="A699" t="s">
        <v>59</v>
      </c>
      <c r="E699" s="39" t="s">
        <v>3779</v>
      </c>
    </row>
    <row r="700" spans="1:16" ht="12.75">
      <c r="A700" t="s">
        <v>50</v>
      </c>
      <c s="34" t="s">
        <v>1235</v>
      </c>
      <c s="34" t="s">
        <v>3071</v>
      </c>
      <c s="35" t="s">
        <v>5</v>
      </c>
      <c s="6" t="s">
        <v>3780</v>
      </c>
      <c s="36" t="s">
        <v>209</v>
      </c>
      <c s="37">
        <v>3000</v>
      </c>
      <c s="36">
        <v>0</v>
      </c>
      <c s="36">
        <f>ROUND(G700*H700,6)</f>
      </c>
      <c r="L700" s="38">
        <v>0</v>
      </c>
      <c s="32">
        <f>ROUND(ROUND(L700,2)*ROUND(G700,3),2)</f>
      </c>
      <c s="36" t="s">
        <v>69</v>
      </c>
      <c>
        <f>(M700*21)/100</f>
      </c>
      <c t="s">
        <v>28</v>
      </c>
    </row>
    <row r="701" spans="1:5" ht="12.75">
      <c r="A701" s="35" t="s">
        <v>56</v>
      </c>
      <c r="E701" s="39" t="s">
        <v>3780</v>
      </c>
    </row>
    <row r="702" spans="1:5" ht="12.75">
      <c r="A702" s="35" t="s">
        <v>58</v>
      </c>
      <c r="E702" s="40" t="s">
        <v>5</v>
      </c>
    </row>
    <row r="703" spans="1:5" ht="191.25">
      <c r="A703" t="s">
        <v>59</v>
      </c>
      <c r="E703" s="39" t="s">
        <v>3781</v>
      </c>
    </row>
    <row r="704" spans="1:16" ht="12.75">
      <c r="A704" t="s">
        <v>50</v>
      </c>
      <c s="34" t="s">
        <v>1236</v>
      </c>
      <c s="34" t="s">
        <v>3075</v>
      </c>
      <c s="35" t="s">
        <v>5</v>
      </c>
      <c s="6" t="s">
        <v>3782</v>
      </c>
      <c s="36" t="s">
        <v>209</v>
      </c>
      <c s="37">
        <v>1665</v>
      </c>
      <c s="36">
        <v>0</v>
      </c>
      <c s="36">
        <f>ROUND(G704*H704,6)</f>
      </c>
      <c r="L704" s="38">
        <v>0</v>
      </c>
      <c s="32">
        <f>ROUND(ROUND(L704,2)*ROUND(G704,3),2)</f>
      </c>
      <c s="36" t="s">
        <v>69</v>
      </c>
      <c>
        <f>(M704*21)/100</f>
      </c>
      <c t="s">
        <v>28</v>
      </c>
    </row>
    <row r="705" spans="1:5" ht="12.75">
      <c r="A705" s="35" t="s">
        <v>56</v>
      </c>
      <c r="E705" s="39" t="s">
        <v>3782</v>
      </c>
    </row>
    <row r="706" spans="1:5" ht="12.75">
      <c r="A706" s="35" t="s">
        <v>58</v>
      </c>
      <c r="E706" s="40" t="s">
        <v>5</v>
      </c>
    </row>
    <row r="707" spans="1:5" ht="191.25">
      <c r="A707" t="s">
        <v>59</v>
      </c>
      <c r="E707" s="39" t="s">
        <v>3783</v>
      </c>
    </row>
    <row r="708" spans="1:16" ht="12.75">
      <c r="A708" t="s">
        <v>50</v>
      </c>
      <c s="34" t="s">
        <v>1237</v>
      </c>
      <c s="34" t="s">
        <v>3037</v>
      </c>
      <c s="35" t="s">
        <v>5</v>
      </c>
      <c s="6" t="s">
        <v>3784</v>
      </c>
      <c s="36" t="s">
        <v>209</v>
      </c>
      <c s="37">
        <v>1540</v>
      </c>
      <c s="36">
        <v>0</v>
      </c>
      <c s="36">
        <f>ROUND(G708*H708,6)</f>
      </c>
      <c r="L708" s="38">
        <v>0</v>
      </c>
      <c s="32">
        <f>ROUND(ROUND(L708,2)*ROUND(G708,3),2)</f>
      </c>
      <c s="36" t="s">
        <v>69</v>
      </c>
      <c>
        <f>(M708*21)/100</f>
      </c>
      <c t="s">
        <v>28</v>
      </c>
    </row>
    <row r="709" spans="1:5" ht="12.75">
      <c r="A709" s="35" t="s">
        <v>56</v>
      </c>
      <c r="E709" s="39" t="s">
        <v>3784</v>
      </c>
    </row>
    <row r="710" spans="1:5" ht="12.75">
      <c r="A710" s="35" t="s">
        <v>58</v>
      </c>
      <c r="E710" s="40" t="s">
        <v>5</v>
      </c>
    </row>
    <row r="711" spans="1:5" ht="191.25">
      <c r="A711" t="s">
        <v>59</v>
      </c>
      <c r="E711" s="39" t="s">
        <v>3785</v>
      </c>
    </row>
    <row r="712" spans="1:16" ht="12.75">
      <c r="A712" t="s">
        <v>50</v>
      </c>
      <c s="34" t="s">
        <v>1238</v>
      </c>
      <c s="34" t="s">
        <v>3038</v>
      </c>
      <c s="35" t="s">
        <v>5</v>
      </c>
      <c s="6" t="s">
        <v>3786</v>
      </c>
      <c s="36" t="s">
        <v>209</v>
      </c>
      <c s="37">
        <v>540</v>
      </c>
      <c s="36">
        <v>0</v>
      </c>
      <c s="36">
        <f>ROUND(G712*H712,6)</f>
      </c>
      <c r="L712" s="38">
        <v>0</v>
      </c>
      <c s="32">
        <f>ROUND(ROUND(L712,2)*ROUND(G712,3),2)</f>
      </c>
      <c s="36" t="s">
        <v>69</v>
      </c>
      <c>
        <f>(M712*21)/100</f>
      </c>
      <c t="s">
        <v>28</v>
      </c>
    </row>
    <row r="713" spans="1:5" ht="12.75">
      <c r="A713" s="35" t="s">
        <v>56</v>
      </c>
      <c r="E713" s="39" t="s">
        <v>3786</v>
      </c>
    </row>
    <row r="714" spans="1:5" ht="12.75">
      <c r="A714" s="35" t="s">
        <v>58</v>
      </c>
      <c r="E714" s="40" t="s">
        <v>5</v>
      </c>
    </row>
    <row r="715" spans="1:5" ht="191.25">
      <c r="A715" t="s">
        <v>59</v>
      </c>
      <c r="E715" s="39" t="s">
        <v>3787</v>
      </c>
    </row>
    <row r="716" spans="1:16" ht="12.75">
      <c r="A716" t="s">
        <v>50</v>
      </c>
      <c s="34" t="s">
        <v>1239</v>
      </c>
      <c s="34" t="s">
        <v>3039</v>
      </c>
      <c s="35" t="s">
        <v>5</v>
      </c>
      <c s="6" t="s">
        <v>3788</v>
      </c>
      <c s="36" t="s">
        <v>209</v>
      </c>
      <c s="37">
        <v>48650</v>
      </c>
      <c s="36">
        <v>0</v>
      </c>
      <c s="36">
        <f>ROUND(G716*H716,6)</f>
      </c>
      <c r="L716" s="38">
        <v>0</v>
      </c>
      <c s="32">
        <f>ROUND(ROUND(L716,2)*ROUND(G716,3),2)</f>
      </c>
      <c s="36" t="s">
        <v>69</v>
      </c>
      <c>
        <f>(M716*21)/100</f>
      </c>
      <c t="s">
        <v>28</v>
      </c>
    </row>
    <row r="717" spans="1:5" ht="12.75">
      <c r="A717" s="35" t="s">
        <v>56</v>
      </c>
      <c r="E717" s="39" t="s">
        <v>3788</v>
      </c>
    </row>
    <row r="718" spans="1:5" ht="12.75">
      <c r="A718" s="35" t="s">
        <v>58</v>
      </c>
      <c r="E718" s="40" t="s">
        <v>5</v>
      </c>
    </row>
    <row r="719" spans="1:5" ht="191.25">
      <c r="A719" t="s">
        <v>59</v>
      </c>
      <c r="E719" s="39" t="s">
        <v>3789</v>
      </c>
    </row>
    <row r="720" spans="1:16" ht="12.75">
      <c r="A720" t="s">
        <v>50</v>
      </c>
      <c s="34" t="s">
        <v>1240</v>
      </c>
      <c s="34" t="s">
        <v>3041</v>
      </c>
      <c s="35" t="s">
        <v>5</v>
      </c>
      <c s="6" t="s">
        <v>3790</v>
      </c>
      <c s="36" t="s">
        <v>209</v>
      </c>
      <c s="37">
        <v>540</v>
      </c>
      <c s="36">
        <v>0</v>
      </c>
      <c s="36">
        <f>ROUND(G720*H720,6)</f>
      </c>
      <c r="L720" s="38">
        <v>0</v>
      </c>
      <c s="32">
        <f>ROUND(ROUND(L720,2)*ROUND(G720,3),2)</f>
      </c>
      <c s="36" t="s">
        <v>69</v>
      </c>
      <c>
        <f>(M720*21)/100</f>
      </c>
      <c t="s">
        <v>28</v>
      </c>
    </row>
    <row r="721" spans="1:5" ht="12.75">
      <c r="A721" s="35" t="s">
        <v>56</v>
      </c>
      <c r="E721" s="39" t="s">
        <v>3790</v>
      </c>
    </row>
    <row r="722" spans="1:5" ht="12.75">
      <c r="A722" s="35" t="s">
        <v>58</v>
      </c>
      <c r="E722" s="40" t="s">
        <v>5</v>
      </c>
    </row>
    <row r="723" spans="1:5" ht="191.25">
      <c r="A723" t="s">
        <v>59</v>
      </c>
      <c r="E723" s="39" t="s">
        <v>3791</v>
      </c>
    </row>
    <row r="724" spans="1:16" ht="12.75">
      <c r="A724" t="s">
        <v>50</v>
      </c>
      <c s="34" t="s">
        <v>1241</v>
      </c>
      <c s="34" t="s">
        <v>3042</v>
      </c>
      <c s="35" t="s">
        <v>5</v>
      </c>
      <c s="6" t="s">
        <v>3792</v>
      </c>
      <c s="36" t="s">
        <v>209</v>
      </c>
      <c s="37">
        <v>540</v>
      </c>
      <c s="36">
        <v>0</v>
      </c>
      <c s="36">
        <f>ROUND(G724*H724,6)</f>
      </c>
      <c r="L724" s="38">
        <v>0</v>
      </c>
      <c s="32">
        <f>ROUND(ROUND(L724,2)*ROUND(G724,3),2)</f>
      </c>
      <c s="36" t="s">
        <v>69</v>
      </c>
      <c>
        <f>(M724*21)/100</f>
      </c>
      <c t="s">
        <v>28</v>
      </c>
    </row>
    <row r="725" spans="1:5" ht="12.75">
      <c r="A725" s="35" t="s">
        <v>56</v>
      </c>
      <c r="E725" s="39" t="s">
        <v>3792</v>
      </c>
    </row>
    <row r="726" spans="1:5" ht="12.75">
      <c r="A726" s="35" t="s">
        <v>58</v>
      </c>
      <c r="E726" s="40" t="s">
        <v>5</v>
      </c>
    </row>
    <row r="727" spans="1:5" ht="191.25">
      <c r="A727" t="s">
        <v>59</v>
      </c>
      <c r="E727" s="39" t="s">
        <v>3793</v>
      </c>
    </row>
    <row r="728" spans="1:16" ht="12.75">
      <c r="A728" t="s">
        <v>50</v>
      </c>
      <c s="34" t="s">
        <v>1242</v>
      </c>
      <c s="34" t="s">
        <v>3043</v>
      </c>
      <c s="35" t="s">
        <v>5</v>
      </c>
      <c s="6" t="s">
        <v>3794</v>
      </c>
      <c s="36" t="s">
        <v>209</v>
      </c>
      <c s="37">
        <v>380</v>
      </c>
      <c s="36">
        <v>0</v>
      </c>
      <c s="36">
        <f>ROUND(G728*H728,6)</f>
      </c>
      <c r="L728" s="38">
        <v>0</v>
      </c>
      <c s="32">
        <f>ROUND(ROUND(L728,2)*ROUND(G728,3),2)</f>
      </c>
      <c s="36" t="s">
        <v>69</v>
      </c>
      <c>
        <f>(M728*21)/100</f>
      </c>
      <c t="s">
        <v>28</v>
      </c>
    </row>
    <row r="729" spans="1:5" ht="12.75">
      <c r="A729" s="35" t="s">
        <v>56</v>
      </c>
      <c r="E729" s="39" t="s">
        <v>3794</v>
      </c>
    </row>
    <row r="730" spans="1:5" ht="12.75">
      <c r="A730" s="35" t="s">
        <v>58</v>
      </c>
      <c r="E730" s="40" t="s">
        <v>5</v>
      </c>
    </row>
    <row r="731" spans="1:5" ht="140.25">
      <c r="A731" t="s">
        <v>59</v>
      </c>
      <c r="E731" s="39" t="s">
        <v>3795</v>
      </c>
    </row>
    <row r="732" spans="1:16" ht="12.75">
      <c r="A732" t="s">
        <v>50</v>
      </c>
      <c s="34" t="s">
        <v>1243</v>
      </c>
      <c s="34" t="s">
        <v>3080</v>
      </c>
      <c s="35" t="s">
        <v>5</v>
      </c>
      <c s="6" t="s">
        <v>3796</v>
      </c>
      <c s="36" t="s">
        <v>209</v>
      </c>
      <c s="37">
        <v>125</v>
      </c>
      <c s="36">
        <v>0</v>
      </c>
      <c s="36">
        <f>ROUND(G732*H732,6)</f>
      </c>
      <c r="L732" s="38">
        <v>0</v>
      </c>
      <c s="32">
        <f>ROUND(ROUND(L732,2)*ROUND(G732,3),2)</f>
      </c>
      <c s="36" t="s">
        <v>69</v>
      </c>
      <c>
        <f>(M732*21)/100</f>
      </c>
      <c t="s">
        <v>28</v>
      </c>
    </row>
    <row r="733" spans="1:5" ht="12.75">
      <c r="A733" s="35" t="s">
        <v>56</v>
      </c>
      <c r="E733" s="39" t="s">
        <v>3796</v>
      </c>
    </row>
    <row r="734" spans="1:5" ht="12.75">
      <c r="A734" s="35" t="s">
        <v>58</v>
      </c>
      <c r="E734" s="40" t="s">
        <v>5</v>
      </c>
    </row>
    <row r="735" spans="1:5" ht="140.25">
      <c r="A735" t="s">
        <v>59</v>
      </c>
      <c r="E735" s="39" t="s">
        <v>3797</v>
      </c>
    </row>
    <row r="736" spans="1:16" ht="12.75">
      <c r="A736" t="s">
        <v>50</v>
      </c>
      <c s="34" t="s">
        <v>1244</v>
      </c>
      <c s="34" t="s">
        <v>3798</v>
      </c>
      <c s="35" t="s">
        <v>5</v>
      </c>
      <c s="6" t="s">
        <v>3799</v>
      </c>
      <c s="36" t="s">
        <v>209</v>
      </c>
      <c s="37">
        <v>3150</v>
      </c>
      <c s="36">
        <v>0</v>
      </c>
      <c s="36">
        <f>ROUND(G736*H736,6)</f>
      </c>
      <c r="L736" s="38">
        <v>0</v>
      </c>
      <c s="32">
        <f>ROUND(ROUND(L736,2)*ROUND(G736,3),2)</f>
      </c>
      <c s="36" t="s">
        <v>69</v>
      </c>
      <c>
        <f>(M736*21)/100</f>
      </c>
      <c t="s">
        <v>28</v>
      </c>
    </row>
    <row r="737" spans="1:5" ht="12.75">
      <c r="A737" s="35" t="s">
        <v>56</v>
      </c>
      <c r="E737" s="39" t="s">
        <v>3799</v>
      </c>
    </row>
    <row r="738" spans="1:5" ht="12.75">
      <c r="A738" s="35" t="s">
        <v>58</v>
      </c>
      <c r="E738" s="40" t="s">
        <v>5</v>
      </c>
    </row>
    <row r="739" spans="1:5" ht="140.25">
      <c r="A739" t="s">
        <v>59</v>
      </c>
      <c r="E739" s="39" t="s">
        <v>3800</v>
      </c>
    </row>
    <row r="740" spans="1:16" ht="12.75">
      <c r="A740" t="s">
        <v>50</v>
      </c>
      <c s="34" t="s">
        <v>1246</v>
      </c>
      <c s="34" t="s">
        <v>3801</v>
      </c>
      <c s="35" t="s">
        <v>5</v>
      </c>
      <c s="6" t="s">
        <v>3802</v>
      </c>
      <c s="36" t="s">
        <v>209</v>
      </c>
      <c s="37">
        <v>11576</v>
      </c>
      <c s="36">
        <v>0</v>
      </c>
      <c s="36">
        <f>ROUND(G740*H740,6)</f>
      </c>
      <c r="L740" s="38">
        <v>0</v>
      </c>
      <c s="32">
        <f>ROUND(ROUND(L740,2)*ROUND(G740,3),2)</f>
      </c>
      <c s="36" t="s">
        <v>69</v>
      </c>
      <c>
        <f>(M740*21)/100</f>
      </c>
      <c t="s">
        <v>28</v>
      </c>
    </row>
    <row r="741" spans="1:5" ht="12.75">
      <c r="A741" s="35" t="s">
        <v>56</v>
      </c>
      <c r="E741" s="39" t="s">
        <v>3802</v>
      </c>
    </row>
    <row r="742" spans="1:5" ht="12.75">
      <c r="A742" s="35" t="s">
        <v>58</v>
      </c>
      <c r="E742" s="40" t="s">
        <v>5</v>
      </c>
    </row>
    <row r="743" spans="1:5" ht="140.25">
      <c r="A743" t="s">
        <v>59</v>
      </c>
      <c r="E743" s="39" t="s">
        <v>3803</v>
      </c>
    </row>
    <row r="744" spans="1:16" ht="12.75">
      <c r="A744" t="s">
        <v>50</v>
      </c>
      <c s="34" t="s">
        <v>1247</v>
      </c>
      <c s="34" t="s">
        <v>3804</v>
      </c>
      <c s="35" t="s">
        <v>5</v>
      </c>
      <c s="6" t="s">
        <v>3805</v>
      </c>
      <c s="36" t="s">
        <v>209</v>
      </c>
      <c s="37">
        <v>200</v>
      </c>
      <c s="36">
        <v>0</v>
      </c>
      <c s="36">
        <f>ROUND(G744*H744,6)</f>
      </c>
      <c r="L744" s="38">
        <v>0</v>
      </c>
      <c s="32">
        <f>ROUND(ROUND(L744,2)*ROUND(G744,3),2)</f>
      </c>
      <c s="36" t="s">
        <v>69</v>
      </c>
      <c>
        <f>(M744*21)/100</f>
      </c>
      <c t="s">
        <v>28</v>
      </c>
    </row>
    <row r="745" spans="1:5" ht="12.75">
      <c r="A745" s="35" t="s">
        <v>56</v>
      </c>
      <c r="E745" s="39" t="s">
        <v>3805</v>
      </c>
    </row>
    <row r="746" spans="1:5" ht="12.75">
      <c r="A746" s="35" t="s">
        <v>58</v>
      </c>
      <c r="E746" s="40" t="s">
        <v>5</v>
      </c>
    </row>
    <row r="747" spans="1:5" ht="140.25">
      <c r="A747" t="s">
        <v>59</v>
      </c>
      <c r="E747" s="39" t="s">
        <v>3806</v>
      </c>
    </row>
    <row r="748" spans="1:16" ht="12.75">
      <c r="A748" t="s">
        <v>50</v>
      </c>
      <c s="34" t="s">
        <v>1248</v>
      </c>
      <c s="34" t="s">
        <v>3807</v>
      </c>
      <c s="35" t="s">
        <v>5</v>
      </c>
      <c s="6" t="s">
        <v>3808</v>
      </c>
      <c s="36" t="s">
        <v>209</v>
      </c>
      <c s="37">
        <v>260</v>
      </c>
      <c s="36">
        <v>0</v>
      </c>
      <c s="36">
        <f>ROUND(G748*H748,6)</f>
      </c>
      <c r="L748" s="38">
        <v>0</v>
      </c>
      <c s="32">
        <f>ROUND(ROUND(L748,2)*ROUND(G748,3),2)</f>
      </c>
      <c s="36" t="s">
        <v>69</v>
      </c>
      <c>
        <f>(M748*21)/100</f>
      </c>
      <c t="s">
        <v>28</v>
      </c>
    </row>
    <row r="749" spans="1:5" ht="12.75">
      <c r="A749" s="35" t="s">
        <v>56</v>
      </c>
      <c r="E749" s="39" t="s">
        <v>3808</v>
      </c>
    </row>
    <row r="750" spans="1:5" ht="12.75">
      <c r="A750" s="35" t="s">
        <v>58</v>
      </c>
      <c r="E750" s="40" t="s">
        <v>5</v>
      </c>
    </row>
    <row r="751" spans="1:5" ht="140.25">
      <c r="A751" t="s">
        <v>59</v>
      </c>
      <c r="E751" s="39" t="s">
        <v>3809</v>
      </c>
    </row>
    <row r="752" spans="1:16" ht="12.75">
      <c r="A752" t="s">
        <v>50</v>
      </c>
      <c s="34" t="s">
        <v>1249</v>
      </c>
      <c s="34" t="s">
        <v>3810</v>
      </c>
      <c s="35" t="s">
        <v>5</v>
      </c>
      <c s="6" t="s">
        <v>3811</v>
      </c>
      <c s="36" t="s">
        <v>209</v>
      </c>
      <c s="37">
        <v>210</v>
      </c>
      <c s="36">
        <v>0</v>
      </c>
      <c s="36">
        <f>ROUND(G752*H752,6)</f>
      </c>
      <c r="L752" s="38">
        <v>0</v>
      </c>
      <c s="32">
        <f>ROUND(ROUND(L752,2)*ROUND(G752,3),2)</f>
      </c>
      <c s="36" t="s">
        <v>69</v>
      </c>
      <c>
        <f>(M752*21)/100</f>
      </c>
      <c t="s">
        <v>28</v>
      </c>
    </row>
    <row r="753" spans="1:5" ht="12.75">
      <c r="A753" s="35" t="s">
        <v>56</v>
      </c>
      <c r="E753" s="39" t="s">
        <v>3811</v>
      </c>
    </row>
    <row r="754" spans="1:5" ht="12.75">
      <c r="A754" s="35" t="s">
        <v>58</v>
      </c>
      <c r="E754" s="40" t="s">
        <v>5</v>
      </c>
    </row>
    <row r="755" spans="1:5" ht="140.25">
      <c r="A755" t="s">
        <v>59</v>
      </c>
      <c r="E755" s="39" t="s">
        <v>3812</v>
      </c>
    </row>
    <row r="756" spans="1:16" ht="12.75">
      <c r="A756" t="s">
        <v>50</v>
      </c>
      <c s="34" t="s">
        <v>1250</v>
      </c>
      <c s="34" t="s">
        <v>3813</v>
      </c>
      <c s="35" t="s">
        <v>5</v>
      </c>
      <c s="6" t="s">
        <v>3814</v>
      </c>
      <c s="36" t="s">
        <v>209</v>
      </c>
      <c s="37">
        <v>210</v>
      </c>
      <c s="36">
        <v>0</v>
      </c>
      <c s="36">
        <f>ROUND(G756*H756,6)</f>
      </c>
      <c r="L756" s="38">
        <v>0</v>
      </c>
      <c s="32">
        <f>ROUND(ROUND(L756,2)*ROUND(G756,3),2)</f>
      </c>
      <c s="36" t="s">
        <v>69</v>
      </c>
      <c>
        <f>(M756*21)/100</f>
      </c>
      <c t="s">
        <v>28</v>
      </c>
    </row>
    <row r="757" spans="1:5" ht="12.75">
      <c r="A757" s="35" t="s">
        <v>56</v>
      </c>
      <c r="E757" s="39" t="s">
        <v>3814</v>
      </c>
    </row>
    <row r="758" spans="1:5" ht="12.75">
      <c r="A758" s="35" t="s">
        <v>58</v>
      </c>
      <c r="E758" s="40" t="s">
        <v>5</v>
      </c>
    </row>
    <row r="759" spans="1:5" ht="140.25">
      <c r="A759" t="s">
        <v>59</v>
      </c>
      <c r="E759" s="39" t="s">
        <v>3815</v>
      </c>
    </row>
    <row r="760" spans="1:16" ht="12.75">
      <c r="A760" t="s">
        <v>50</v>
      </c>
      <c s="34" t="s">
        <v>1251</v>
      </c>
      <c s="34" t="s">
        <v>3816</v>
      </c>
      <c s="35" t="s">
        <v>5</v>
      </c>
      <c s="6" t="s">
        <v>3817</v>
      </c>
      <c s="36" t="s">
        <v>209</v>
      </c>
      <c s="37">
        <v>180</v>
      </c>
      <c s="36">
        <v>0</v>
      </c>
      <c s="36">
        <f>ROUND(G760*H760,6)</f>
      </c>
      <c r="L760" s="38">
        <v>0</v>
      </c>
      <c s="32">
        <f>ROUND(ROUND(L760,2)*ROUND(G760,3),2)</f>
      </c>
      <c s="36" t="s">
        <v>69</v>
      </c>
      <c>
        <f>(M760*21)/100</f>
      </c>
      <c t="s">
        <v>28</v>
      </c>
    </row>
    <row r="761" spans="1:5" ht="12.75">
      <c r="A761" s="35" t="s">
        <v>56</v>
      </c>
      <c r="E761" s="39" t="s">
        <v>3817</v>
      </c>
    </row>
    <row r="762" spans="1:5" ht="12.75">
      <c r="A762" s="35" t="s">
        <v>58</v>
      </c>
      <c r="E762" s="40" t="s">
        <v>5</v>
      </c>
    </row>
    <row r="763" spans="1:5" ht="140.25">
      <c r="A763" t="s">
        <v>59</v>
      </c>
      <c r="E763" s="39" t="s">
        <v>3818</v>
      </c>
    </row>
    <row r="764" spans="1:16" ht="12.75">
      <c r="A764" t="s">
        <v>50</v>
      </c>
      <c s="34" t="s">
        <v>1252</v>
      </c>
      <c s="34" t="s">
        <v>3819</v>
      </c>
      <c s="35" t="s">
        <v>5</v>
      </c>
      <c s="6" t="s">
        <v>3820</v>
      </c>
      <c s="36" t="s">
        <v>209</v>
      </c>
      <c s="37">
        <v>180</v>
      </c>
      <c s="36">
        <v>0</v>
      </c>
      <c s="36">
        <f>ROUND(G764*H764,6)</f>
      </c>
      <c r="L764" s="38">
        <v>0</v>
      </c>
      <c s="32">
        <f>ROUND(ROUND(L764,2)*ROUND(G764,3),2)</f>
      </c>
      <c s="36" t="s">
        <v>69</v>
      </c>
      <c>
        <f>(M764*21)/100</f>
      </c>
      <c t="s">
        <v>28</v>
      </c>
    </row>
    <row r="765" spans="1:5" ht="12.75">
      <c r="A765" s="35" t="s">
        <v>56</v>
      </c>
      <c r="E765" s="39" t="s">
        <v>3820</v>
      </c>
    </row>
    <row r="766" spans="1:5" ht="12.75">
      <c r="A766" s="35" t="s">
        <v>58</v>
      </c>
      <c r="E766" s="40" t="s">
        <v>5</v>
      </c>
    </row>
    <row r="767" spans="1:5" ht="140.25">
      <c r="A767" t="s">
        <v>59</v>
      </c>
      <c r="E767" s="39" t="s">
        <v>3821</v>
      </c>
    </row>
    <row r="768" spans="1:16" ht="12.75">
      <c r="A768" t="s">
        <v>50</v>
      </c>
      <c s="34" t="s">
        <v>1253</v>
      </c>
      <c s="34" t="s">
        <v>3822</v>
      </c>
      <c s="35" t="s">
        <v>5</v>
      </c>
      <c s="6" t="s">
        <v>3823</v>
      </c>
      <c s="36" t="s">
        <v>209</v>
      </c>
      <c s="37">
        <v>200</v>
      </c>
      <c s="36">
        <v>0</v>
      </c>
      <c s="36">
        <f>ROUND(G768*H768,6)</f>
      </c>
      <c r="L768" s="38">
        <v>0</v>
      </c>
      <c s="32">
        <f>ROUND(ROUND(L768,2)*ROUND(G768,3),2)</f>
      </c>
      <c s="36" t="s">
        <v>69</v>
      </c>
      <c>
        <f>(M768*21)/100</f>
      </c>
      <c t="s">
        <v>28</v>
      </c>
    </row>
    <row r="769" spans="1:5" ht="12.75">
      <c r="A769" s="35" t="s">
        <v>56</v>
      </c>
      <c r="E769" s="39" t="s">
        <v>3823</v>
      </c>
    </row>
    <row r="770" spans="1:5" ht="12.75">
      <c r="A770" s="35" t="s">
        <v>58</v>
      </c>
      <c r="E770" s="40" t="s">
        <v>5</v>
      </c>
    </row>
    <row r="771" spans="1:5" ht="140.25">
      <c r="A771" t="s">
        <v>59</v>
      </c>
      <c r="E771" s="39" t="s">
        <v>3824</v>
      </c>
    </row>
    <row r="772" spans="1:16" ht="12.75">
      <c r="A772" t="s">
        <v>50</v>
      </c>
      <c s="34" t="s">
        <v>1254</v>
      </c>
      <c s="34" t="s">
        <v>3825</v>
      </c>
      <c s="35" t="s">
        <v>5</v>
      </c>
      <c s="6" t="s">
        <v>3826</v>
      </c>
      <c s="36" t="s">
        <v>209</v>
      </c>
      <c s="37">
        <v>120</v>
      </c>
      <c s="36">
        <v>0</v>
      </c>
      <c s="36">
        <f>ROUND(G772*H772,6)</f>
      </c>
      <c r="L772" s="38">
        <v>0</v>
      </c>
      <c s="32">
        <f>ROUND(ROUND(L772,2)*ROUND(G772,3),2)</f>
      </c>
      <c s="36" t="s">
        <v>69</v>
      </c>
      <c>
        <f>(M772*21)/100</f>
      </c>
      <c t="s">
        <v>28</v>
      </c>
    </row>
    <row r="773" spans="1:5" ht="12.75">
      <c r="A773" s="35" t="s">
        <v>56</v>
      </c>
      <c r="E773" s="39" t="s">
        <v>3826</v>
      </c>
    </row>
    <row r="774" spans="1:5" ht="12.75">
      <c r="A774" s="35" t="s">
        <v>58</v>
      </c>
      <c r="E774" s="40" t="s">
        <v>5</v>
      </c>
    </row>
    <row r="775" spans="1:5" ht="140.25">
      <c r="A775" t="s">
        <v>59</v>
      </c>
      <c r="E775" s="39" t="s">
        <v>3827</v>
      </c>
    </row>
    <row r="776" spans="1:16" ht="12.75">
      <c r="A776" t="s">
        <v>50</v>
      </c>
      <c s="34" t="s">
        <v>1255</v>
      </c>
      <c s="34" t="s">
        <v>3828</v>
      </c>
      <c s="35" t="s">
        <v>5</v>
      </c>
      <c s="6" t="s">
        <v>3829</v>
      </c>
      <c s="36" t="s">
        <v>209</v>
      </c>
      <c s="37">
        <v>700</v>
      </c>
      <c s="36">
        <v>0</v>
      </c>
      <c s="36">
        <f>ROUND(G776*H776,6)</f>
      </c>
      <c r="L776" s="38">
        <v>0</v>
      </c>
      <c s="32">
        <f>ROUND(ROUND(L776,2)*ROUND(G776,3),2)</f>
      </c>
      <c s="36" t="s">
        <v>69</v>
      </c>
      <c>
        <f>(M776*21)/100</f>
      </c>
      <c t="s">
        <v>28</v>
      </c>
    </row>
    <row r="777" spans="1:5" ht="12.75">
      <c r="A777" s="35" t="s">
        <v>56</v>
      </c>
      <c r="E777" s="39" t="s">
        <v>3829</v>
      </c>
    </row>
    <row r="778" spans="1:5" ht="12.75">
      <c r="A778" s="35" t="s">
        <v>58</v>
      </c>
      <c r="E778" s="40" t="s">
        <v>5</v>
      </c>
    </row>
    <row r="779" spans="1:5" ht="140.25">
      <c r="A779" t="s">
        <v>59</v>
      </c>
      <c r="E779" s="39" t="s">
        <v>3830</v>
      </c>
    </row>
    <row r="780" spans="1:16" ht="12.75">
      <c r="A780" t="s">
        <v>50</v>
      </c>
      <c s="34" t="s">
        <v>1256</v>
      </c>
      <c s="34" t="s">
        <v>3831</v>
      </c>
      <c s="35" t="s">
        <v>5</v>
      </c>
      <c s="6" t="s">
        <v>3832</v>
      </c>
      <c s="36" t="s">
        <v>209</v>
      </c>
      <c s="37">
        <v>10560</v>
      </c>
      <c s="36">
        <v>0</v>
      </c>
      <c s="36">
        <f>ROUND(G780*H780,6)</f>
      </c>
      <c r="L780" s="38">
        <v>0</v>
      </c>
      <c s="32">
        <f>ROUND(ROUND(L780,2)*ROUND(G780,3),2)</f>
      </c>
      <c s="36" t="s">
        <v>69</v>
      </c>
      <c>
        <f>(M780*21)/100</f>
      </c>
      <c t="s">
        <v>28</v>
      </c>
    </row>
    <row r="781" spans="1:5" ht="12.75">
      <c r="A781" s="35" t="s">
        <v>56</v>
      </c>
      <c r="E781" s="39" t="s">
        <v>3832</v>
      </c>
    </row>
    <row r="782" spans="1:5" ht="12.75">
      <c r="A782" s="35" t="s">
        <v>58</v>
      </c>
      <c r="E782" s="40" t="s">
        <v>5</v>
      </c>
    </row>
    <row r="783" spans="1:5" ht="191.25">
      <c r="A783" t="s">
        <v>59</v>
      </c>
      <c r="E783" s="39" t="s">
        <v>3833</v>
      </c>
    </row>
    <row r="784" spans="1:16" ht="12.75">
      <c r="A784" t="s">
        <v>50</v>
      </c>
      <c s="34" t="s">
        <v>1257</v>
      </c>
      <c s="34" t="s">
        <v>374</v>
      </c>
      <c s="35" t="s">
        <v>5</v>
      </c>
      <c s="6" t="s">
        <v>3834</v>
      </c>
      <c s="36" t="s">
        <v>209</v>
      </c>
      <c s="37">
        <v>3250</v>
      </c>
      <c s="36">
        <v>0</v>
      </c>
      <c s="36">
        <f>ROUND(G784*H784,6)</f>
      </c>
      <c r="L784" s="38">
        <v>0</v>
      </c>
      <c s="32">
        <f>ROUND(ROUND(L784,2)*ROUND(G784,3),2)</f>
      </c>
      <c s="36" t="s">
        <v>69</v>
      </c>
      <c>
        <f>(M784*21)/100</f>
      </c>
      <c t="s">
        <v>28</v>
      </c>
    </row>
    <row r="785" spans="1:5" ht="12.75">
      <c r="A785" s="35" t="s">
        <v>56</v>
      </c>
      <c r="E785" s="39" t="s">
        <v>3834</v>
      </c>
    </row>
    <row r="786" spans="1:5" ht="12.75">
      <c r="A786" s="35" t="s">
        <v>58</v>
      </c>
      <c r="E786" s="40" t="s">
        <v>5</v>
      </c>
    </row>
    <row r="787" spans="1:5" ht="140.25">
      <c r="A787" t="s">
        <v>59</v>
      </c>
      <c r="E787" s="39" t="s">
        <v>3835</v>
      </c>
    </row>
    <row r="788" spans="1:16" ht="25.5">
      <c r="A788" t="s">
        <v>50</v>
      </c>
      <c s="34" t="s">
        <v>1258</v>
      </c>
      <c s="34" t="s">
        <v>3836</v>
      </c>
      <c s="35" t="s">
        <v>5</v>
      </c>
      <c s="6" t="s">
        <v>3837</v>
      </c>
      <c s="36" t="s">
        <v>209</v>
      </c>
      <c s="37">
        <v>7310</v>
      </c>
      <c s="36">
        <v>0</v>
      </c>
      <c s="36">
        <f>ROUND(G788*H788,6)</f>
      </c>
      <c r="L788" s="38">
        <v>0</v>
      </c>
      <c s="32">
        <f>ROUND(ROUND(L788,2)*ROUND(G788,3),2)</f>
      </c>
      <c s="36" t="s">
        <v>69</v>
      </c>
      <c>
        <f>(M788*21)/100</f>
      </c>
      <c t="s">
        <v>28</v>
      </c>
    </row>
    <row r="789" spans="1:5" ht="25.5">
      <c r="A789" s="35" t="s">
        <v>56</v>
      </c>
      <c r="E789" s="39" t="s">
        <v>3837</v>
      </c>
    </row>
    <row r="790" spans="1:5" ht="12.75">
      <c r="A790" s="35" t="s">
        <v>58</v>
      </c>
      <c r="E790" s="40" t="s">
        <v>5</v>
      </c>
    </row>
    <row r="791" spans="1:5" ht="153">
      <c r="A791" t="s">
        <v>59</v>
      </c>
      <c r="E791" s="39" t="s">
        <v>3838</v>
      </c>
    </row>
    <row r="792" spans="1:16" ht="12.75">
      <c r="A792" t="s">
        <v>50</v>
      </c>
      <c s="34" t="s">
        <v>1259</v>
      </c>
      <c s="34" t="s">
        <v>3839</v>
      </c>
      <c s="35" t="s">
        <v>5</v>
      </c>
      <c s="6" t="s">
        <v>3840</v>
      </c>
      <c s="36" t="s">
        <v>209</v>
      </c>
      <c s="37">
        <v>250</v>
      </c>
      <c s="36">
        <v>0</v>
      </c>
      <c s="36">
        <f>ROUND(G792*H792,6)</f>
      </c>
      <c r="L792" s="38">
        <v>0</v>
      </c>
      <c s="32">
        <f>ROUND(ROUND(L792,2)*ROUND(G792,3),2)</f>
      </c>
      <c s="36" t="s">
        <v>69</v>
      </c>
      <c>
        <f>(M792*21)/100</f>
      </c>
      <c t="s">
        <v>28</v>
      </c>
    </row>
    <row r="793" spans="1:5" ht="12.75">
      <c r="A793" s="35" t="s">
        <v>56</v>
      </c>
      <c r="E793" s="39" t="s">
        <v>3840</v>
      </c>
    </row>
    <row r="794" spans="1:5" ht="12.75">
      <c r="A794" s="35" t="s">
        <v>58</v>
      </c>
      <c r="E794" s="40" t="s">
        <v>5</v>
      </c>
    </row>
    <row r="795" spans="1:5" ht="191.25">
      <c r="A795" t="s">
        <v>59</v>
      </c>
      <c r="E795" s="39" t="s">
        <v>3841</v>
      </c>
    </row>
    <row r="796" spans="1:16" ht="12.75">
      <c r="A796" t="s">
        <v>50</v>
      </c>
      <c s="34" t="s">
        <v>1260</v>
      </c>
      <c s="34" t="s">
        <v>3842</v>
      </c>
      <c s="35" t="s">
        <v>5</v>
      </c>
      <c s="6" t="s">
        <v>3843</v>
      </c>
      <c s="36" t="s">
        <v>209</v>
      </c>
      <c s="37">
        <v>105</v>
      </c>
      <c s="36">
        <v>0</v>
      </c>
      <c s="36">
        <f>ROUND(G796*H796,6)</f>
      </c>
      <c r="L796" s="38">
        <v>0</v>
      </c>
      <c s="32">
        <f>ROUND(ROUND(L796,2)*ROUND(G796,3),2)</f>
      </c>
      <c s="36" t="s">
        <v>69</v>
      </c>
      <c>
        <f>(M796*21)/100</f>
      </c>
      <c t="s">
        <v>28</v>
      </c>
    </row>
    <row r="797" spans="1:5" ht="12.75">
      <c r="A797" s="35" t="s">
        <v>56</v>
      </c>
      <c r="E797" s="39" t="s">
        <v>3843</v>
      </c>
    </row>
    <row r="798" spans="1:5" ht="12.75">
      <c r="A798" s="35" t="s">
        <v>58</v>
      </c>
      <c r="E798" s="40" t="s">
        <v>5</v>
      </c>
    </row>
    <row r="799" spans="1:5" ht="140.25">
      <c r="A799" t="s">
        <v>59</v>
      </c>
      <c r="E799" s="39" t="s">
        <v>3844</v>
      </c>
    </row>
    <row r="800" spans="1:16" ht="25.5">
      <c r="A800" t="s">
        <v>50</v>
      </c>
      <c s="34" t="s">
        <v>1261</v>
      </c>
      <c s="34" t="s">
        <v>3845</v>
      </c>
      <c s="35" t="s">
        <v>5</v>
      </c>
      <c s="6" t="s">
        <v>3846</v>
      </c>
      <c s="36" t="s">
        <v>209</v>
      </c>
      <c s="37">
        <v>145</v>
      </c>
      <c s="36">
        <v>0</v>
      </c>
      <c s="36">
        <f>ROUND(G800*H800,6)</f>
      </c>
      <c r="L800" s="38">
        <v>0</v>
      </c>
      <c s="32">
        <f>ROUND(ROUND(L800,2)*ROUND(G800,3),2)</f>
      </c>
      <c s="36" t="s">
        <v>69</v>
      </c>
      <c>
        <f>(M800*21)/100</f>
      </c>
      <c t="s">
        <v>28</v>
      </c>
    </row>
    <row r="801" spans="1:5" ht="25.5">
      <c r="A801" s="35" t="s">
        <v>56</v>
      </c>
      <c r="E801" s="39" t="s">
        <v>3846</v>
      </c>
    </row>
    <row r="802" spans="1:5" ht="12.75">
      <c r="A802" s="35" t="s">
        <v>58</v>
      </c>
      <c r="E802" s="40" t="s">
        <v>5</v>
      </c>
    </row>
    <row r="803" spans="1:5" ht="153">
      <c r="A803" t="s">
        <v>59</v>
      </c>
      <c r="E803" s="39" t="s">
        <v>3847</v>
      </c>
    </row>
    <row r="804" spans="1:16" ht="12.75">
      <c r="A804" t="s">
        <v>50</v>
      </c>
      <c s="34" t="s">
        <v>1262</v>
      </c>
      <c s="34" t="s">
        <v>3848</v>
      </c>
      <c s="35" t="s">
        <v>5</v>
      </c>
      <c s="6" t="s">
        <v>3849</v>
      </c>
      <c s="36" t="s">
        <v>251</v>
      </c>
      <c s="37">
        <v>4</v>
      </c>
      <c s="36">
        <v>0</v>
      </c>
      <c s="36">
        <f>ROUND(G804*H804,6)</f>
      </c>
      <c r="L804" s="38">
        <v>0</v>
      </c>
      <c s="32">
        <f>ROUND(ROUND(L804,2)*ROUND(G804,3),2)</f>
      </c>
      <c s="36" t="s">
        <v>69</v>
      </c>
      <c>
        <f>(M804*21)/100</f>
      </c>
      <c t="s">
        <v>28</v>
      </c>
    </row>
    <row r="805" spans="1:5" ht="12.75">
      <c r="A805" s="35" t="s">
        <v>56</v>
      </c>
      <c r="E805" s="39" t="s">
        <v>3849</v>
      </c>
    </row>
    <row r="806" spans="1:5" ht="12.75">
      <c r="A806" s="35" t="s">
        <v>58</v>
      </c>
      <c r="E806" s="40" t="s">
        <v>5</v>
      </c>
    </row>
    <row r="807" spans="1:5" ht="140.25">
      <c r="A807" t="s">
        <v>59</v>
      </c>
      <c r="E807" s="39" t="s">
        <v>3850</v>
      </c>
    </row>
    <row r="808" spans="1:16" ht="12.75">
      <c r="A808" t="s">
        <v>50</v>
      </c>
      <c s="34" t="s">
        <v>1264</v>
      </c>
      <c s="34" t="s">
        <v>3851</v>
      </c>
      <c s="35" t="s">
        <v>5</v>
      </c>
      <c s="6" t="s">
        <v>3852</v>
      </c>
      <c s="36" t="s">
        <v>251</v>
      </c>
      <c s="37">
        <v>4</v>
      </c>
      <c s="36">
        <v>0</v>
      </c>
      <c s="36">
        <f>ROUND(G808*H808,6)</f>
      </c>
      <c r="L808" s="38">
        <v>0</v>
      </c>
      <c s="32">
        <f>ROUND(ROUND(L808,2)*ROUND(G808,3),2)</f>
      </c>
      <c s="36" t="s">
        <v>69</v>
      </c>
      <c>
        <f>(M808*21)/100</f>
      </c>
      <c t="s">
        <v>28</v>
      </c>
    </row>
    <row r="809" spans="1:5" ht="12.75">
      <c r="A809" s="35" t="s">
        <v>56</v>
      </c>
      <c r="E809" s="39" t="s">
        <v>3852</v>
      </c>
    </row>
    <row r="810" spans="1:5" ht="12.75">
      <c r="A810" s="35" t="s">
        <v>58</v>
      </c>
      <c r="E810" s="40" t="s">
        <v>5</v>
      </c>
    </row>
    <row r="811" spans="1:5" ht="140.25">
      <c r="A811" t="s">
        <v>59</v>
      </c>
      <c r="E811" s="39" t="s">
        <v>3853</v>
      </c>
    </row>
    <row r="812" spans="1:16" ht="12.75">
      <c r="A812" t="s">
        <v>50</v>
      </c>
      <c s="34" t="s">
        <v>1265</v>
      </c>
      <c s="34" t="s">
        <v>3854</v>
      </c>
      <c s="35" t="s">
        <v>5</v>
      </c>
      <c s="6" t="s">
        <v>3855</v>
      </c>
      <c s="36" t="s">
        <v>251</v>
      </c>
      <c s="37">
        <v>4</v>
      </c>
      <c s="36">
        <v>0</v>
      </c>
      <c s="36">
        <f>ROUND(G812*H812,6)</f>
      </c>
      <c r="L812" s="38">
        <v>0</v>
      </c>
      <c s="32">
        <f>ROUND(ROUND(L812,2)*ROUND(G812,3),2)</f>
      </c>
      <c s="36" t="s">
        <v>69</v>
      </c>
      <c>
        <f>(M812*21)/100</f>
      </c>
      <c t="s">
        <v>28</v>
      </c>
    </row>
    <row r="813" spans="1:5" ht="12.75">
      <c r="A813" s="35" t="s">
        <v>56</v>
      </c>
      <c r="E813" s="39" t="s">
        <v>3855</v>
      </c>
    </row>
    <row r="814" spans="1:5" ht="12.75">
      <c r="A814" s="35" t="s">
        <v>58</v>
      </c>
      <c r="E814" s="40" t="s">
        <v>5</v>
      </c>
    </row>
    <row r="815" spans="1:5" ht="140.25">
      <c r="A815" t="s">
        <v>59</v>
      </c>
      <c r="E815" s="39" t="s">
        <v>3856</v>
      </c>
    </row>
    <row r="816" spans="1:16" ht="12.75">
      <c r="A816" t="s">
        <v>50</v>
      </c>
      <c s="34" t="s">
        <v>1269</v>
      </c>
      <c s="34" t="s">
        <v>3857</v>
      </c>
      <c s="35" t="s">
        <v>5</v>
      </c>
      <c s="6" t="s">
        <v>3858</v>
      </c>
      <c s="36" t="s">
        <v>251</v>
      </c>
      <c s="37">
        <v>4</v>
      </c>
      <c s="36">
        <v>0</v>
      </c>
      <c s="36">
        <f>ROUND(G816*H816,6)</f>
      </c>
      <c r="L816" s="38">
        <v>0</v>
      </c>
      <c s="32">
        <f>ROUND(ROUND(L816,2)*ROUND(G816,3),2)</f>
      </c>
      <c s="36" t="s">
        <v>69</v>
      </c>
      <c>
        <f>(M816*21)/100</f>
      </c>
      <c t="s">
        <v>28</v>
      </c>
    </row>
    <row r="817" spans="1:5" ht="12.75">
      <c r="A817" s="35" t="s">
        <v>56</v>
      </c>
      <c r="E817" s="39" t="s">
        <v>3858</v>
      </c>
    </row>
    <row r="818" spans="1:5" ht="12.75">
      <c r="A818" s="35" t="s">
        <v>58</v>
      </c>
      <c r="E818" s="40" t="s">
        <v>5</v>
      </c>
    </row>
    <row r="819" spans="1:5" ht="140.25">
      <c r="A819" t="s">
        <v>59</v>
      </c>
      <c r="E819" s="39" t="s">
        <v>3859</v>
      </c>
    </row>
    <row r="820" spans="1:16" ht="12.75">
      <c r="A820" t="s">
        <v>50</v>
      </c>
      <c s="34" t="s">
        <v>1270</v>
      </c>
      <c s="34" t="s">
        <v>3860</v>
      </c>
      <c s="35" t="s">
        <v>5</v>
      </c>
      <c s="6" t="s">
        <v>3861</v>
      </c>
      <c s="36" t="s">
        <v>209</v>
      </c>
      <c s="37">
        <v>4250</v>
      </c>
      <c s="36">
        <v>0</v>
      </c>
      <c s="36">
        <f>ROUND(G820*H820,6)</f>
      </c>
      <c r="L820" s="38">
        <v>0</v>
      </c>
      <c s="32">
        <f>ROUND(ROUND(L820,2)*ROUND(G820,3),2)</f>
      </c>
      <c s="36" t="s">
        <v>69</v>
      </c>
      <c>
        <f>(M820*21)/100</f>
      </c>
      <c t="s">
        <v>28</v>
      </c>
    </row>
    <row r="821" spans="1:5" ht="12.75">
      <c r="A821" s="35" t="s">
        <v>56</v>
      </c>
      <c r="E821" s="39" t="s">
        <v>3861</v>
      </c>
    </row>
    <row r="822" spans="1:5" ht="12.75">
      <c r="A822" s="35" t="s">
        <v>58</v>
      </c>
      <c r="E822" s="40" t="s">
        <v>5</v>
      </c>
    </row>
    <row r="823" spans="1:5" ht="140.25">
      <c r="A823" t="s">
        <v>59</v>
      </c>
      <c r="E823" s="39" t="s">
        <v>3862</v>
      </c>
    </row>
    <row r="824" spans="1:16" ht="12.75">
      <c r="A824" t="s">
        <v>50</v>
      </c>
      <c s="34" t="s">
        <v>1271</v>
      </c>
      <c s="34" t="s">
        <v>3863</v>
      </c>
      <c s="35" t="s">
        <v>5</v>
      </c>
      <c s="6" t="s">
        <v>3864</v>
      </c>
      <c s="36" t="s">
        <v>209</v>
      </c>
      <c s="37">
        <v>250</v>
      </c>
      <c s="36">
        <v>0</v>
      </c>
      <c s="36">
        <f>ROUND(G824*H824,6)</f>
      </c>
      <c r="L824" s="38">
        <v>0</v>
      </c>
      <c s="32">
        <f>ROUND(ROUND(L824,2)*ROUND(G824,3),2)</f>
      </c>
      <c s="36" t="s">
        <v>69</v>
      </c>
      <c>
        <f>(M824*21)/100</f>
      </c>
      <c t="s">
        <v>28</v>
      </c>
    </row>
    <row r="825" spans="1:5" ht="12.75">
      <c r="A825" s="35" t="s">
        <v>56</v>
      </c>
      <c r="E825" s="39" t="s">
        <v>3864</v>
      </c>
    </row>
    <row r="826" spans="1:5" ht="12.75">
      <c r="A826" s="35" t="s">
        <v>58</v>
      </c>
      <c r="E826" s="40" t="s">
        <v>5</v>
      </c>
    </row>
    <row r="827" spans="1:5" ht="140.25">
      <c r="A827" t="s">
        <v>59</v>
      </c>
      <c r="E827" s="39" t="s">
        <v>3865</v>
      </c>
    </row>
    <row r="828" spans="1:16" ht="12.75">
      <c r="A828" t="s">
        <v>50</v>
      </c>
      <c s="34" t="s">
        <v>1272</v>
      </c>
      <c s="34" t="s">
        <v>3866</v>
      </c>
      <c s="35" t="s">
        <v>5</v>
      </c>
      <c s="6" t="s">
        <v>3867</v>
      </c>
      <c s="36" t="s">
        <v>209</v>
      </c>
      <c s="37">
        <v>4550</v>
      </c>
      <c s="36">
        <v>0</v>
      </c>
      <c s="36">
        <f>ROUND(G828*H828,6)</f>
      </c>
      <c r="L828" s="38">
        <v>0</v>
      </c>
      <c s="32">
        <f>ROUND(ROUND(L828,2)*ROUND(G828,3),2)</f>
      </c>
      <c s="36" t="s">
        <v>69</v>
      </c>
      <c>
        <f>(M828*21)/100</f>
      </c>
      <c t="s">
        <v>28</v>
      </c>
    </row>
    <row r="829" spans="1:5" ht="12.75">
      <c r="A829" s="35" t="s">
        <v>56</v>
      </c>
      <c r="E829" s="39" t="s">
        <v>3867</v>
      </c>
    </row>
    <row r="830" spans="1:5" ht="12.75">
      <c r="A830" s="35" t="s">
        <v>58</v>
      </c>
      <c r="E830" s="40" t="s">
        <v>5</v>
      </c>
    </row>
    <row r="831" spans="1:5" ht="140.25">
      <c r="A831" t="s">
        <v>59</v>
      </c>
      <c r="E831" s="39" t="s">
        <v>3868</v>
      </c>
    </row>
    <row r="832" spans="1:16" ht="12.75">
      <c r="A832" t="s">
        <v>50</v>
      </c>
      <c s="34" t="s">
        <v>1273</v>
      </c>
      <c s="34" t="s">
        <v>3869</v>
      </c>
      <c s="35" t="s">
        <v>5</v>
      </c>
      <c s="6" t="s">
        <v>3870</v>
      </c>
      <c s="36" t="s">
        <v>209</v>
      </c>
      <c s="37">
        <v>250</v>
      </c>
      <c s="36">
        <v>0</v>
      </c>
      <c s="36">
        <f>ROUND(G832*H832,6)</f>
      </c>
      <c r="L832" s="38">
        <v>0</v>
      </c>
      <c s="32">
        <f>ROUND(ROUND(L832,2)*ROUND(G832,3),2)</f>
      </c>
      <c s="36" t="s">
        <v>69</v>
      </c>
      <c>
        <f>(M832*21)/100</f>
      </c>
      <c t="s">
        <v>28</v>
      </c>
    </row>
    <row r="833" spans="1:5" ht="12.75">
      <c r="A833" s="35" t="s">
        <v>56</v>
      </c>
      <c r="E833" s="39" t="s">
        <v>3870</v>
      </c>
    </row>
    <row r="834" spans="1:5" ht="12.75">
      <c r="A834" s="35" t="s">
        <v>58</v>
      </c>
      <c r="E834" s="40" t="s">
        <v>5</v>
      </c>
    </row>
    <row r="835" spans="1:5" ht="140.25">
      <c r="A835" t="s">
        <v>59</v>
      </c>
      <c r="E835" s="39" t="s">
        <v>3871</v>
      </c>
    </row>
    <row r="836" spans="1:16" ht="12.75">
      <c r="A836" t="s">
        <v>50</v>
      </c>
      <c s="34" t="s">
        <v>1274</v>
      </c>
      <c s="34" t="s">
        <v>3872</v>
      </c>
      <c s="35" t="s">
        <v>5</v>
      </c>
      <c s="6" t="s">
        <v>3873</v>
      </c>
      <c s="36" t="s">
        <v>209</v>
      </c>
      <c s="37">
        <v>1250</v>
      </c>
      <c s="36">
        <v>0</v>
      </c>
      <c s="36">
        <f>ROUND(G836*H836,6)</f>
      </c>
      <c r="L836" s="38">
        <v>0</v>
      </c>
      <c s="32">
        <f>ROUND(ROUND(L836,2)*ROUND(G836,3),2)</f>
      </c>
      <c s="36" t="s">
        <v>69</v>
      </c>
      <c>
        <f>(M836*21)/100</f>
      </c>
      <c t="s">
        <v>28</v>
      </c>
    </row>
    <row r="837" spans="1:5" ht="12.75">
      <c r="A837" s="35" t="s">
        <v>56</v>
      </c>
      <c r="E837" s="39" t="s">
        <v>3873</v>
      </c>
    </row>
    <row r="838" spans="1:5" ht="12.75">
      <c r="A838" s="35" t="s">
        <v>58</v>
      </c>
      <c r="E838" s="40" t="s">
        <v>5</v>
      </c>
    </row>
    <row r="839" spans="1:5" ht="140.25">
      <c r="A839" t="s">
        <v>59</v>
      </c>
      <c r="E839" s="39" t="s">
        <v>3874</v>
      </c>
    </row>
    <row r="840" spans="1:16" ht="12.75">
      <c r="A840" t="s">
        <v>50</v>
      </c>
      <c s="34" t="s">
        <v>1275</v>
      </c>
      <c s="34" t="s">
        <v>3875</v>
      </c>
      <c s="35" t="s">
        <v>5</v>
      </c>
      <c s="6" t="s">
        <v>3876</v>
      </c>
      <c s="36" t="s">
        <v>209</v>
      </c>
      <c s="37">
        <v>1250</v>
      </c>
      <c s="36">
        <v>0</v>
      </c>
      <c s="36">
        <f>ROUND(G840*H840,6)</f>
      </c>
      <c r="L840" s="38">
        <v>0</v>
      </c>
      <c s="32">
        <f>ROUND(ROUND(L840,2)*ROUND(G840,3),2)</f>
      </c>
      <c s="36" t="s">
        <v>69</v>
      </c>
      <c>
        <f>(M840*21)/100</f>
      </c>
      <c t="s">
        <v>28</v>
      </c>
    </row>
    <row r="841" spans="1:5" ht="12.75">
      <c r="A841" s="35" t="s">
        <v>56</v>
      </c>
      <c r="E841" s="39" t="s">
        <v>3876</v>
      </c>
    </row>
    <row r="842" spans="1:5" ht="12.75">
      <c r="A842" s="35" t="s">
        <v>58</v>
      </c>
      <c r="E842" s="40" t="s">
        <v>5</v>
      </c>
    </row>
    <row r="843" spans="1:5" ht="191.25">
      <c r="A843" t="s">
        <v>59</v>
      </c>
      <c r="E843" s="39" t="s">
        <v>3877</v>
      </c>
    </row>
    <row r="844" spans="1:16" ht="12.75">
      <c r="A844" t="s">
        <v>50</v>
      </c>
      <c s="34" t="s">
        <v>1276</v>
      </c>
      <c s="34" t="s">
        <v>3878</v>
      </c>
      <c s="35" t="s">
        <v>5</v>
      </c>
      <c s="6" t="s">
        <v>3879</v>
      </c>
      <c s="36" t="s">
        <v>209</v>
      </c>
      <c s="37">
        <v>4565</v>
      </c>
      <c s="36">
        <v>0</v>
      </c>
      <c s="36">
        <f>ROUND(G844*H844,6)</f>
      </c>
      <c r="L844" s="38">
        <v>0</v>
      </c>
      <c s="32">
        <f>ROUND(ROUND(L844,2)*ROUND(G844,3),2)</f>
      </c>
      <c s="36" t="s">
        <v>69</v>
      </c>
      <c>
        <f>(M844*21)/100</f>
      </c>
      <c t="s">
        <v>28</v>
      </c>
    </row>
    <row r="845" spans="1:5" ht="12.75">
      <c r="A845" s="35" t="s">
        <v>56</v>
      </c>
      <c r="E845" s="39" t="s">
        <v>3879</v>
      </c>
    </row>
    <row r="846" spans="1:5" ht="12.75">
      <c r="A846" s="35" t="s">
        <v>58</v>
      </c>
      <c r="E846" s="40" t="s">
        <v>5</v>
      </c>
    </row>
    <row r="847" spans="1:5" ht="191.25">
      <c r="A847" t="s">
        <v>59</v>
      </c>
      <c r="E847" s="39" t="s">
        <v>3880</v>
      </c>
    </row>
    <row r="848" spans="1:16" ht="12.75">
      <c r="A848" t="s">
        <v>50</v>
      </c>
      <c s="34" t="s">
        <v>1277</v>
      </c>
      <c s="34" t="s">
        <v>3881</v>
      </c>
      <c s="35" t="s">
        <v>5</v>
      </c>
      <c s="6" t="s">
        <v>3882</v>
      </c>
      <c s="36" t="s">
        <v>209</v>
      </c>
      <c s="37">
        <v>1250</v>
      </c>
      <c s="36">
        <v>0</v>
      </c>
      <c s="36">
        <f>ROUND(G848*H848,6)</f>
      </c>
      <c r="L848" s="38">
        <v>0</v>
      </c>
      <c s="32">
        <f>ROUND(ROUND(L848,2)*ROUND(G848,3),2)</f>
      </c>
      <c s="36" t="s">
        <v>69</v>
      </c>
      <c>
        <f>(M848*21)/100</f>
      </c>
      <c t="s">
        <v>28</v>
      </c>
    </row>
    <row r="849" spans="1:5" ht="12.75">
      <c r="A849" s="35" t="s">
        <v>56</v>
      </c>
      <c r="E849" s="39" t="s">
        <v>3882</v>
      </c>
    </row>
    <row r="850" spans="1:5" ht="12.75">
      <c r="A850" s="35" t="s">
        <v>58</v>
      </c>
      <c r="E850" s="40" t="s">
        <v>5</v>
      </c>
    </row>
    <row r="851" spans="1:5" ht="191.25">
      <c r="A851" t="s">
        <v>59</v>
      </c>
      <c r="E851" s="39" t="s">
        <v>3883</v>
      </c>
    </row>
    <row r="852" spans="1:16" ht="12.75">
      <c r="A852" t="s">
        <v>50</v>
      </c>
      <c s="34" t="s">
        <v>1278</v>
      </c>
      <c s="34" t="s">
        <v>3884</v>
      </c>
      <c s="35" t="s">
        <v>5</v>
      </c>
      <c s="6" t="s">
        <v>3885</v>
      </c>
      <c s="36" t="s">
        <v>251</v>
      </c>
      <c s="37">
        <v>5000</v>
      </c>
      <c s="36">
        <v>0</v>
      </c>
      <c s="36">
        <f>ROUND(G852*H852,6)</f>
      </c>
      <c r="L852" s="38">
        <v>0</v>
      </c>
      <c s="32">
        <f>ROUND(ROUND(L852,2)*ROUND(G852,3),2)</f>
      </c>
      <c s="36" t="s">
        <v>69</v>
      </c>
      <c>
        <f>(M852*21)/100</f>
      </c>
      <c t="s">
        <v>28</v>
      </c>
    </row>
    <row r="853" spans="1:5" ht="12.75">
      <c r="A853" s="35" t="s">
        <v>56</v>
      </c>
      <c r="E853" s="39" t="s">
        <v>3885</v>
      </c>
    </row>
    <row r="854" spans="1:5" ht="12.75">
      <c r="A854" s="35" t="s">
        <v>58</v>
      </c>
      <c r="E854" s="40" t="s">
        <v>5</v>
      </c>
    </row>
    <row r="855" spans="1:5" ht="191.25">
      <c r="A855" t="s">
        <v>59</v>
      </c>
      <c r="E855" s="39" t="s">
        <v>3886</v>
      </c>
    </row>
    <row r="856" spans="1:16" ht="12.75">
      <c r="A856" t="s">
        <v>50</v>
      </c>
      <c s="34" t="s">
        <v>1279</v>
      </c>
      <c s="34" t="s">
        <v>3887</v>
      </c>
      <c s="35" t="s">
        <v>5</v>
      </c>
      <c s="6" t="s">
        <v>3888</v>
      </c>
      <c s="36" t="s">
        <v>251</v>
      </c>
      <c s="37">
        <v>300</v>
      </c>
      <c s="36">
        <v>0</v>
      </c>
      <c s="36">
        <f>ROUND(G856*H856,6)</f>
      </c>
      <c r="L856" s="38">
        <v>0</v>
      </c>
      <c s="32">
        <f>ROUND(ROUND(L856,2)*ROUND(G856,3),2)</f>
      </c>
      <c s="36" t="s">
        <v>69</v>
      </c>
      <c>
        <f>(M856*21)/100</f>
      </c>
      <c t="s">
        <v>28</v>
      </c>
    </row>
    <row r="857" spans="1:5" ht="12.75">
      <c r="A857" s="35" t="s">
        <v>56</v>
      </c>
      <c r="E857" s="39" t="s">
        <v>3888</v>
      </c>
    </row>
    <row r="858" spans="1:5" ht="12.75">
      <c r="A858" s="35" t="s">
        <v>58</v>
      </c>
      <c r="E858" s="40" t="s">
        <v>5</v>
      </c>
    </row>
    <row r="859" spans="1:5" ht="191.25">
      <c r="A859" t="s">
        <v>59</v>
      </c>
      <c r="E859" s="39" t="s">
        <v>3889</v>
      </c>
    </row>
    <row r="860" spans="1:16" ht="12.75">
      <c r="A860" t="s">
        <v>50</v>
      </c>
      <c s="34" t="s">
        <v>1280</v>
      </c>
      <c s="34" t="s">
        <v>3890</v>
      </c>
      <c s="35" t="s">
        <v>5</v>
      </c>
      <c s="6" t="s">
        <v>3891</v>
      </c>
      <c s="36" t="s">
        <v>251</v>
      </c>
      <c s="37">
        <v>20</v>
      </c>
      <c s="36">
        <v>0</v>
      </c>
      <c s="36">
        <f>ROUND(G860*H860,6)</f>
      </c>
      <c r="L860" s="38">
        <v>0</v>
      </c>
      <c s="32">
        <f>ROUND(ROUND(L860,2)*ROUND(G860,3),2)</f>
      </c>
      <c s="36" t="s">
        <v>69</v>
      </c>
      <c>
        <f>(M860*21)/100</f>
      </c>
      <c t="s">
        <v>28</v>
      </c>
    </row>
    <row r="861" spans="1:5" ht="12.75">
      <c r="A861" s="35" t="s">
        <v>56</v>
      </c>
      <c r="E861" s="39" t="s">
        <v>3891</v>
      </c>
    </row>
    <row r="862" spans="1:5" ht="12.75">
      <c r="A862" s="35" t="s">
        <v>58</v>
      </c>
      <c r="E862" s="40" t="s">
        <v>5</v>
      </c>
    </row>
    <row r="863" spans="1:5" ht="191.25">
      <c r="A863" t="s">
        <v>59</v>
      </c>
      <c r="E863" s="39" t="s">
        <v>3892</v>
      </c>
    </row>
    <row r="864" spans="1:16" ht="12.75">
      <c r="A864" t="s">
        <v>50</v>
      </c>
      <c s="34" t="s">
        <v>1281</v>
      </c>
      <c s="34" t="s">
        <v>3893</v>
      </c>
      <c s="35" t="s">
        <v>62</v>
      </c>
      <c s="6" t="s">
        <v>3894</v>
      </c>
      <c s="36" t="s">
        <v>209</v>
      </c>
      <c s="37">
        <v>19650</v>
      </c>
      <c s="36">
        <v>0</v>
      </c>
      <c s="36">
        <f>ROUND(G864*H864,6)</f>
      </c>
      <c r="L864" s="38">
        <v>0</v>
      </c>
      <c s="32">
        <f>ROUND(ROUND(L864,2)*ROUND(G864,3),2)</f>
      </c>
      <c s="36" t="s">
        <v>55</v>
      </c>
      <c>
        <f>(M864*21)/100</f>
      </c>
      <c t="s">
        <v>28</v>
      </c>
    </row>
    <row r="865" spans="1:5" ht="12.75">
      <c r="A865" s="35" t="s">
        <v>56</v>
      </c>
      <c r="E865" s="39" t="s">
        <v>3894</v>
      </c>
    </row>
    <row r="866" spans="1:5" ht="12.75">
      <c r="A866" s="35" t="s">
        <v>58</v>
      </c>
      <c r="E866" s="40" t="s">
        <v>5</v>
      </c>
    </row>
    <row r="867" spans="1:5" ht="204">
      <c r="A867" t="s">
        <v>59</v>
      </c>
      <c r="E867" s="39" t="s">
        <v>3895</v>
      </c>
    </row>
    <row r="868" spans="1:16" ht="12.75">
      <c r="A868" t="s">
        <v>50</v>
      </c>
      <c s="34" t="s">
        <v>1282</v>
      </c>
      <c s="34" t="s">
        <v>694</v>
      </c>
      <c s="35" t="s">
        <v>28</v>
      </c>
      <c s="6" t="s">
        <v>695</v>
      </c>
      <c s="36" t="s">
        <v>209</v>
      </c>
      <c s="37">
        <v>12350</v>
      </c>
      <c s="36">
        <v>0</v>
      </c>
      <c s="36">
        <f>ROUND(G868*H868,6)</f>
      </c>
      <c r="L868" s="38">
        <v>0</v>
      </c>
      <c s="32">
        <f>ROUND(ROUND(L868,2)*ROUND(G868,3),2)</f>
      </c>
      <c s="36" t="s">
        <v>55</v>
      </c>
      <c>
        <f>(M868*21)/100</f>
      </c>
      <c t="s">
        <v>28</v>
      </c>
    </row>
    <row r="869" spans="1:5" ht="12.75">
      <c r="A869" s="35" t="s">
        <v>56</v>
      </c>
      <c r="E869" s="39" t="s">
        <v>695</v>
      </c>
    </row>
    <row r="870" spans="1:5" ht="12.75">
      <c r="A870" s="35" t="s">
        <v>58</v>
      </c>
      <c r="E870" s="40" t="s">
        <v>5</v>
      </c>
    </row>
    <row r="871" spans="1:5" ht="204">
      <c r="A871" t="s">
        <v>59</v>
      </c>
      <c r="E871" s="39" t="s">
        <v>696</v>
      </c>
    </row>
    <row r="872" spans="1:16" ht="12.75">
      <c r="A872" t="s">
        <v>50</v>
      </c>
      <c s="34" t="s">
        <v>1283</v>
      </c>
      <c s="34" t="s">
        <v>3893</v>
      </c>
      <c s="35" t="s">
        <v>28</v>
      </c>
      <c s="6" t="s">
        <v>3894</v>
      </c>
      <c s="36" t="s">
        <v>209</v>
      </c>
      <c s="37">
        <v>2025</v>
      </c>
      <c s="36">
        <v>0</v>
      </c>
      <c s="36">
        <f>ROUND(G872*H872,6)</f>
      </c>
      <c r="L872" s="38">
        <v>0</v>
      </c>
      <c s="32">
        <f>ROUND(ROUND(L872,2)*ROUND(G872,3),2)</f>
      </c>
      <c s="36" t="s">
        <v>55</v>
      </c>
      <c>
        <f>(M872*21)/100</f>
      </c>
      <c t="s">
        <v>28</v>
      </c>
    </row>
    <row r="873" spans="1:5" ht="12.75">
      <c r="A873" s="35" t="s">
        <v>56</v>
      </c>
      <c r="E873" s="39" t="s">
        <v>3894</v>
      </c>
    </row>
    <row r="874" spans="1:5" ht="12.75">
      <c r="A874" s="35" t="s">
        <v>58</v>
      </c>
      <c r="E874" s="40" t="s">
        <v>5</v>
      </c>
    </row>
    <row r="875" spans="1:5" ht="204">
      <c r="A875" t="s">
        <v>59</v>
      </c>
      <c r="E875" s="39" t="s">
        <v>3895</v>
      </c>
    </row>
    <row r="876" spans="1:16" ht="12.75">
      <c r="A876" t="s">
        <v>50</v>
      </c>
      <c s="34" t="s">
        <v>1285</v>
      </c>
      <c s="34" t="s">
        <v>694</v>
      </c>
      <c s="35" t="s">
        <v>5</v>
      </c>
      <c s="6" t="s">
        <v>695</v>
      </c>
      <c s="36" t="s">
        <v>209</v>
      </c>
      <c s="37">
        <v>975</v>
      </c>
      <c s="36">
        <v>0</v>
      </c>
      <c s="36">
        <f>ROUND(G876*H876,6)</f>
      </c>
      <c r="L876" s="38">
        <v>0</v>
      </c>
      <c s="32">
        <f>ROUND(ROUND(L876,2)*ROUND(G876,3),2)</f>
      </c>
      <c s="36" t="s">
        <v>55</v>
      </c>
      <c>
        <f>(M876*21)/100</f>
      </c>
      <c t="s">
        <v>28</v>
      </c>
    </row>
    <row r="877" spans="1:5" ht="12.75">
      <c r="A877" s="35" t="s">
        <v>56</v>
      </c>
      <c r="E877" s="39" t="s">
        <v>695</v>
      </c>
    </row>
    <row r="878" spans="1:5" ht="12.75">
      <c r="A878" s="35" t="s">
        <v>58</v>
      </c>
      <c r="E878" s="40" t="s">
        <v>5</v>
      </c>
    </row>
    <row r="879" spans="1:5" ht="204">
      <c r="A879" t="s">
        <v>59</v>
      </c>
      <c r="E879" s="39" t="s">
        <v>696</v>
      </c>
    </row>
    <row r="880" spans="1:16" ht="12.75">
      <c r="A880" t="s">
        <v>50</v>
      </c>
      <c s="34" t="s">
        <v>1286</v>
      </c>
      <c s="34" t="s">
        <v>3896</v>
      </c>
      <c s="35" t="s">
        <v>62</v>
      </c>
      <c s="6" t="s">
        <v>3897</v>
      </c>
      <c s="36" t="s">
        <v>209</v>
      </c>
      <c s="37">
        <v>1135</v>
      </c>
      <c s="36">
        <v>0</v>
      </c>
      <c s="36">
        <f>ROUND(G880*H880,6)</f>
      </c>
      <c r="L880" s="38">
        <v>0</v>
      </c>
      <c s="32">
        <f>ROUND(ROUND(L880,2)*ROUND(G880,3),2)</f>
      </c>
      <c s="36" t="s">
        <v>55</v>
      </c>
      <c>
        <f>(M880*21)/100</f>
      </c>
      <c t="s">
        <v>28</v>
      </c>
    </row>
    <row r="881" spans="1:5" ht="12.75">
      <c r="A881" s="35" t="s">
        <v>56</v>
      </c>
      <c r="E881" s="39" t="s">
        <v>3897</v>
      </c>
    </row>
    <row r="882" spans="1:5" ht="12.75">
      <c r="A882" s="35" t="s">
        <v>58</v>
      </c>
      <c r="E882" s="40" t="s">
        <v>5</v>
      </c>
    </row>
    <row r="883" spans="1:5" ht="204">
      <c r="A883" t="s">
        <v>59</v>
      </c>
      <c r="E883" s="39" t="s">
        <v>3898</v>
      </c>
    </row>
    <row r="884" spans="1:16" ht="12.75">
      <c r="A884" t="s">
        <v>50</v>
      </c>
      <c s="34" t="s">
        <v>1287</v>
      </c>
      <c s="34" t="s">
        <v>3899</v>
      </c>
      <c s="35" t="s">
        <v>28</v>
      </c>
      <c s="6" t="s">
        <v>3900</v>
      </c>
      <c s="36" t="s">
        <v>209</v>
      </c>
      <c s="37">
        <v>530</v>
      </c>
      <c s="36">
        <v>0</v>
      </c>
      <c s="36">
        <f>ROUND(G884*H884,6)</f>
      </c>
      <c r="L884" s="38">
        <v>0</v>
      </c>
      <c s="32">
        <f>ROUND(ROUND(L884,2)*ROUND(G884,3),2)</f>
      </c>
      <c s="36" t="s">
        <v>55</v>
      </c>
      <c>
        <f>(M884*21)/100</f>
      </c>
      <c t="s">
        <v>28</v>
      </c>
    </row>
    <row r="885" spans="1:5" ht="12.75">
      <c r="A885" s="35" t="s">
        <v>56</v>
      </c>
      <c r="E885" s="39" t="s">
        <v>3900</v>
      </c>
    </row>
    <row r="886" spans="1:5" ht="12.75">
      <c r="A886" s="35" t="s">
        <v>58</v>
      </c>
      <c r="E886" s="40" t="s">
        <v>5</v>
      </c>
    </row>
    <row r="887" spans="1:5" ht="204">
      <c r="A887" t="s">
        <v>59</v>
      </c>
      <c r="E887" s="39" t="s">
        <v>3901</v>
      </c>
    </row>
    <row r="888" spans="1:16" ht="12.75">
      <c r="A888" t="s">
        <v>50</v>
      </c>
      <c s="34" t="s">
        <v>1288</v>
      </c>
      <c s="34" t="s">
        <v>3899</v>
      </c>
      <c s="35" t="s">
        <v>5</v>
      </c>
      <c s="6" t="s">
        <v>3900</v>
      </c>
      <c s="36" t="s">
        <v>209</v>
      </c>
      <c s="37">
        <v>580</v>
      </c>
      <c s="36">
        <v>0</v>
      </c>
      <c s="36">
        <f>ROUND(G888*H888,6)</f>
      </c>
      <c r="L888" s="38">
        <v>0</v>
      </c>
      <c s="32">
        <f>ROUND(ROUND(L888,2)*ROUND(G888,3),2)</f>
      </c>
      <c s="36" t="s">
        <v>55</v>
      </c>
      <c>
        <f>(M888*21)/100</f>
      </c>
      <c t="s">
        <v>28</v>
      </c>
    </row>
    <row r="889" spans="1:5" ht="12.75">
      <c r="A889" s="35" t="s">
        <v>56</v>
      </c>
      <c r="E889" s="39" t="s">
        <v>3900</v>
      </c>
    </row>
    <row r="890" spans="1:5" ht="12.75">
      <c r="A890" s="35" t="s">
        <v>58</v>
      </c>
      <c r="E890" s="40" t="s">
        <v>5</v>
      </c>
    </row>
    <row r="891" spans="1:5" ht="204">
      <c r="A891" t="s">
        <v>59</v>
      </c>
      <c r="E891" s="39" t="s">
        <v>3901</v>
      </c>
    </row>
    <row r="892" spans="1:16" ht="12.75">
      <c r="A892" t="s">
        <v>50</v>
      </c>
      <c s="34" t="s">
        <v>1289</v>
      </c>
      <c s="34" t="s">
        <v>3896</v>
      </c>
      <c s="35" t="s">
        <v>5</v>
      </c>
      <c s="6" t="s">
        <v>3897</v>
      </c>
      <c s="36" t="s">
        <v>209</v>
      </c>
      <c s="37">
        <v>960</v>
      </c>
      <c s="36">
        <v>0</v>
      </c>
      <c s="36">
        <f>ROUND(G892*H892,6)</f>
      </c>
      <c r="L892" s="38">
        <v>0</v>
      </c>
      <c s="32">
        <f>ROUND(ROUND(L892,2)*ROUND(G892,3),2)</f>
      </c>
      <c s="36" t="s">
        <v>55</v>
      </c>
      <c>
        <f>(M892*21)/100</f>
      </c>
      <c t="s">
        <v>28</v>
      </c>
    </row>
    <row r="893" spans="1:5" ht="12.75">
      <c r="A893" s="35" t="s">
        <v>56</v>
      </c>
      <c r="E893" s="39" t="s">
        <v>3897</v>
      </c>
    </row>
    <row r="894" spans="1:5" ht="12.75">
      <c r="A894" s="35" t="s">
        <v>58</v>
      </c>
      <c r="E894" s="40" t="s">
        <v>5</v>
      </c>
    </row>
    <row r="895" spans="1:5" ht="204">
      <c r="A895" t="s">
        <v>59</v>
      </c>
      <c r="E895" s="39" t="s">
        <v>3898</v>
      </c>
    </row>
    <row r="896" spans="1:16" ht="12.75">
      <c r="A896" t="s">
        <v>50</v>
      </c>
      <c s="34" t="s">
        <v>1290</v>
      </c>
      <c s="34" t="s">
        <v>3902</v>
      </c>
      <c s="35" t="s">
        <v>5</v>
      </c>
      <c s="6" t="s">
        <v>3903</v>
      </c>
      <c s="36" t="s">
        <v>209</v>
      </c>
      <c s="37">
        <v>310</v>
      </c>
      <c s="36">
        <v>0</v>
      </c>
      <c s="36">
        <f>ROUND(G896*H896,6)</f>
      </c>
      <c r="L896" s="38">
        <v>0</v>
      </c>
      <c s="32">
        <f>ROUND(ROUND(L896,2)*ROUND(G896,3),2)</f>
      </c>
      <c s="36" t="s">
        <v>55</v>
      </c>
      <c>
        <f>(M896*21)/100</f>
      </c>
      <c t="s">
        <v>28</v>
      </c>
    </row>
    <row r="897" spans="1:5" ht="12.75">
      <c r="A897" s="35" t="s">
        <v>56</v>
      </c>
      <c r="E897" s="39" t="s">
        <v>3903</v>
      </c>
    </row>
    <row r="898" spans="1:5" ht="12.75">
      <c r="A898" s="35" t="s">
        <v>58</v>
      </c>
      <c r="E898" s="40" t="s">
        <v>5</v>
      </c>
    </row>
    <row r="899" spans="1:5" ht="204">
      <c r="A899" t="s">
        <v>59</v>
      </c>
      <c r="E899" s="39" t="s">
        <v>3904</v>
      </c>
    </row>
    <row r="900" spans="1:16" ht="12.75">
      <c r="A900" t="s">
        <v>50</v>
      </c>
      <c s="34" t="s">
        <v>1291</v>
      </c>
      <c s="34" t="s">
        <v>3905</v>
      </c>
      <c s="35" t="s">
        <v>5</v>
      </c>
      <c s="6" t="s">
        <v>3906</v>
      </c>
      <c s="36" t="s">
        <v>209</v>
      </c>
      <c s="37">
        <v>230</v>
      </c>
      <c s="36">
        <v>0</v>
      </c>
      <c s="36">
        <f>ROUND(G900*H900,6)</f>
      </c>
      <c r="L900" s="38">
        <v>0</v>
      </c>
      <c s="32">
        <f>ROUND(ROUND(L900,2)*ROUND(G900,3),2)</f>
      </c>
      <c s="36" t="s">
        <v>55</v>
      </c>
      <c>
        <f>(M900*21)/100</f>
      </c>
      <c t="s">
        <v>28</v>
      </c>
    </row>
    <row r="901" spans="1:5" ht="12.75">
      <c r="A901" s="35" t="s">
        <v>56</v>
      </c>
      <c r="E901" s="39" t="s">
        <v>3906</v>
      </c>
    </row>
    <row r="902" spans="1:5" ht="12.75">
      <c r="A902" s="35" t="s">
        <v>58</v>
      </c>
      <c r="E902" s="40" t="s">
        <v>5</v>
      </c>
    </row>
    <row r="903" spans="1:5" ht="204">
      <c r="A903" t="s">
        <v>59</v>
      </c>
      <c r="E903" s="39" t="s">
        <v>3907</v>
      </c>
    </row>
    <row r="904" spans="1:16" ht="12.75">
      <c r="A904" t="s">
        <v>50</v>
      </c>
      <c s="34" t="s">
        <v>1292</v>
      </c>
      <c s="34" t="s">
        <v>694</v>
      </c>
      <c s="35" t="s">
        <v>62</v>
      </c>
      <c s="6" t="s">
        <v>695</v>
      </c>
      <c s="36" t="s">
        <v>209</v>
      </c>
      <c s="37">
        <v>16350</v>
      </c>
      <c s="36">
        <v>0</v>
      </c>
      <c s="36">
        <f>ROUND(G904*H904,6)</f>
      </c>
      <c r="L904" s="38">
        <v>0</v>
      </c>
      <c s="32">
        <f>ROUND(ROUND(L904,2)*ROUND(G904,3),2)</f>
      </c>
      <c s="36" t="s">
        <v>55</v>
      </c>
      <c>
        <f>(M904*21)/100</f>
      </c>
      <c t="s">
        <v>28</v>
      </c>
    </row>
    <row r="905" spans="1:5" ht="12.75">
      <c r="A905" s="35" t="s">
        <v>56</v>
      </c>
      <c r="E905" s="39" t="s">
        <v>695</v>
      </c>
    </row>
    <row r="906" spans="1:5" ht="12.75">
      <c r="A906" s="35" t="s">
        <v>58</v>
      </c>
      <c r="E906" s="40" t="s">
        <v>5</v>
      </c>
    </row>
    <row r="907" spans="1:5" ht="204">
      <c r="A907" t="s">
        <v>59</v>
      </c>
      <c r="E907" s="39" t="s">
        <v>696</v>
      </c>
    </row>
    <row r="908" spans="1:16" ht="12.75">
      <c r="A908" t="s">
        <v>50</v>
      </c>
      <c s="34" t="s">
        <v>1293</v>
      </c>
      <c s="34" t="s">
        <v>3893</v>
      </c>
      <c s="35" t="s">
        <v>5</v>
      </c>
      <c s="6" t="s">
        <v>3894</v>
      </c>
      <c s="36" t="s">
        <v>209</v>
      </c>
      <c s="37">
        <v>32300</v>
      </c>
      <c s="36">
        <v>0</v>
      </c>
      <c s="36">
        <f>ROUND(G908*H908,6)</f>
      </c>
      <c r="L908" s="38">
        <v>0</v>
      </c>
      <c s="32">
        <f>ROUND(ROUND(L908,2)*ROUND(G908,3),2)</f>
      </c>
      <c s="36" t="s">
        <v>55</v>
      </c>
      <c>
        <f>(M908*21)/100</f>
      </c>
      <c t="s">
        <v>28</v>
      </c>
    </row>
    <row r="909" spans="1:5" ht="12.75">
      <c r="A909" s="35" t="s">
        <v>56</v>
      </c>
      <c r="E909" s="39" t="s">
        <v>3894</v>
      </c>
    </row>
    <row r="910" spans="1:5" ht="12.75">
      <c r="A910" s="35" t="s">
        <v>58</v>
      </c>
      <c r="E910" s="40" t="s">
        <v>5</v>
      </c>
    </row>
    <row r="911" spans="1:5" ht="204">
      <c r="A911" t="s">
        <v>59</v>
      </c>
      <c r="E911" s="39" t="s">
        <v>3895</v>
      </c>
    </row>
    <row r="912" spans="1:16" ht="12.75">
      <c r="A912" t="s">
        <v>50</v>
      </c>
      <c s="34" t="s">
        <v>1294</v>
      </c>
      <c s="34" t="s">
        <v>3896</v>
      </c>
      <c s="35" t="s">
        <v>28</v>
      </c>
      <c s="6" t="s">
        <v>3897</v>
      </c>
      <c s="36" t="s">
        <v>209</v>
      </c>
      <c s="37">
        <v>310</v>
      </c>
      <c s="36">
        <v>0</v>
      </c>
      <c s="36">
        <f>ROUND(G912*H912,6)</f>
      </c>
      <c r="L912" s="38">
        <v>0</v>
      </c>
      <c s="32">
        <f>ROUND(ROUND(L912,2)*ROUND(G912,3),2)</f>
      </c>
      <c s="36" t="s">
        <v>55</v>
      </c>
      <c>
        <f>(M912*21)/100</f>
      </c>
      <c t="s">
        <v>28</v>
      </c>
    </row>
    <row r="913" spans="1:5" ht="12.75">
      <c r="A913" s="35" t="s">
        <v>56</v>
      </c>
      <c r="E913" s="39" t="s">
        <v>3897</v>
      </c>
    </row>
    <row r="914" spans="1:5" ht="12.75">
      <c r="A914" s="35" t="s">
        <v>58</v>
      </c>
      <c r="E914" s="40" t="s">
        <v>5</v>
      </c>
    </row>
    <row r="915" spans="1:5" ht="204">
      <c r="A915" t="s">
        <v>59</v>
      </c>
      <c r="E915" s="39" t="s">
        <v>3898</v>
      </c>
    </row>
    <row r="916" spans="1:16" ht="12.75">
      <c r="A916" t="s">
        <v>50</v>
      </c>
      <c s="34" t="s">
        <v>1295</v>
      </c>
      <c s="34" t="s">
        <v>3899</v>
      </c>
      <c s="35" t="s">
        <v>62</v>
      </c>
      <c s="6" t="s">
        <v>3900</v>
      </c>
      <c s="36" t="s">
        <v>209</v>
      </c>
      <c s="37">
        <v>230</v>
      </c>
      <c s="36">
        <v>0</v>
      </c>
      <c s="36">
        <f>ROUND(G916*H916,6)</f>
      </c>
      <c r="L916" s="38">
        <v>0</v>
      </c>
      <c s="32">
        <f>ROUND(ROUND(L916,2)*ROUND(G916,3),2)</f>
      </c>
      <c s="36" t="s">
        <v>55</v>
      </c>
      <c>
        <f>(M916*21)/100</f>
      </c>
      <c t="s">
        <v>28</v>
      </c>
    </row>
    <row r="917" spans="1:5" ht="12.75">
      <c r="A917" s="35" t="s">
        <v>56</v>
      </c>
      <c r="E917" s="39" t="s">
        <v>3900</v>
      </c>
    </row>
    <row r="918" spans="1:5" ht="12.75">
      <c r="A918" s="35" t="s">
        <v>58</v>
      </c>
      <c r="E918" s="40" t="s">
        <v>5</v>
      </c>
    </row>
    <row r="919" spans="1:5" ht="204">
      <c r="A919" t="s">
        <v>59</v>
      </c>
      <c r="E919" s="39" t="s">
        <v>3901</v>
      </c>
    </row>
    <row r="920" spans="1:16" ht="12.75">
      <c r="A920" t="s">
        <v>50</v>
      </c>
      <c s="34" t="s">
        <v>1296</v>
      </c>
      <c s="34" t="s">
        <v>3905</v>
      </c>
      <c s="35" t="s">
        <v>62</v>
      </c>
      <c s="6" t="s">
        <v>3906</v>
      </c>
      <c s="36" t="s">
        <v>209</v>
      </c>
      <c s="37">
        <v>230</v>
      </c>
      <c s="36">
        <v>0</v>
      </c>
      <c s="36">
        <f>ROUND(G920*H920,6)</f>
      </c>
      <c r="L920" s="38">
        <v>0</v>
      </c>
      <c s="32">
        <f>ROUND(ROUND(L920,2)*ROUND(G920,3),2)</f>
      </c>
      <c s="36" t="s">
        <v>55</v>
      </c>
      <c>
        <f>(M920*21)/100</f>
      </c>
      <c t="s">
        <v>28</v>
      </c>
    </row>
    <row r="921" spans="1:5" ht="12.75">
      <c r="A921" s="35" t="s">
        <v>56</v>
      </c>
      <c r="E921" s="39" t="s">
        <v>3906</v>
      </c>
    </row>
    <row r="922" spans="1:5" ht="12.75">
      <c r="A922" s="35" t="s">
        <v>58</v>
      </c>
      <c r="E922" s="40" t="s">
        <v>5</v>
      </c>
    </row>
    <row r="923" spans="1:5" ht="204">
      <c r="A923" t="s">
        <v>59</v>
      </c>
      <c r="E923" s="39" t="s">
        <v>3907</v>
      </c>
    </row>
    <row r="924" spans="1:16" ht="12.75">
      <c r="A924" t="s">
        <v>50</v>
      </c>
      <c s="34" t="s">
        <v>1297</v>
      </c>
      <c s="34" t="s">
        <v>3902</v>
      </c>
      <c s="35" t="s">
        <v>62</v>
      </c>
      <c s="6" t="s">
        <v>3903</v>
      </c>
      <c s="36" t="s">
        <v>209</v>
      </c>
      <c s="37">
        <v>310</v>
      </c>
      <c s="36">
        <v>0</v>
      </c>
      <c s="36">
        <f>ROUND(G924*H924,6)</f>
      </c>
      <c r="L924" s="38">
        <v>0</v>
      </c>
      <c s="32">
        <f>ROUND(ROUND(L924,2)*ROUND(G924,3),2)</f>
      </c>
      <c s="36" t="s">
        <v>55</v>
      </c>
      <c>
        <f>(M924*21)/100</f>
      </c>
      <c t="s">
        <v>28</v>
      </c>
    </row>
    <row r="925" spans="1:5" ht="12.75">
      <c r="A925" s="35" t="s">
        <v>56</v>
      </c>
      <c r="E925" s="39" t="s">
        <v>3903</v>
      </c>
    </row>
    <row r="926" spans="1:5" ht="12.75">
      <c r="A926" s="35" t="s">
        <v>58</v>
      </c>
      <c r="E926" s="40" t="s">
        <v>5</v>
      </c>
    </row>
    <row r="927" spans="1:5" ht="204">
      <c r="A927" t="s">
        <v>59</v>
      </c>
      <c r="E927" s="39" t="s">
        <v>3904</v>
      </c>
    </row>
    <row r="928" spans="1:16" ht="12.75">
      <c r="A928" t="s">
        <v>50</v>
      </c>
      <c s="34" t="s">
        <v>1298</v>
      </c>
      <c s="34" t="s">
        <v>3908</v>
      </c>
      <c s="35" t="s">
        <v>5</v>
      </c>
      <c s="6" t="s">
        <v>3909</v>
      </c>
      <c s="36" t="s">
        <v>209</v>
      </c>
      <c s="37">
        <v>380</v>
      </c>
      <c s="36">
        <v>0</v>
      </c>
      <c s="36">
        <f>ROUND(G928*H928,6)</f>
      </c>
      <c r="L928" s="38">
        <v>0</v>
      </c>
      <c s="32">
        <f>ROUND(ROUND(L928,2)*ROUND(G928,3),2)</f>
      </c>
      <c s="36" t="s">
        <v>55</v>
      </c>
      <c>
        <f>(M928*21)/100</f>
      </c>
      <c t="s">
        <v>28</v>
      </c>
    </row>
    <row r="929" spans="1:5" ht="12.75">
      <c r="A929" s="35" t="s">
        <v>56</v>
      </c>
      <c r="E929" s="39" t="s">
        <v>3909</v>
      </c>
    </row>
    <row r="930" spans="1:5" ht="12.75">
      <c r="A930" s="35" t="s">
        <v>58</v>
      </c>
      <c r="E930" s="40" t="s">
        <v>5</v>
      </c>
    </row>
    <row r="931" spans="1:5" ht="204">
      <c r="A931" t="s">
        <v>59</v>
      </c>
      <c r="E931" s="39" t="s">
        <v>3910</v>
      </c>
    </row>
    <row r="932" spans="1:16" ht="12.75">
      <c r="A932" t="s">
        <v>50</v>
      </c>
      <c s="34" t="s">
        <v>1299</v>
      </c>
      <c s="34" t="s">
        <v>3908</v>
      </c>
      <c s="35" t="s">
        <v>62</v>
      </c>
      <c s="6" t="s">
        <v>3909</v>
      </c>
      <c s="36" t="s">
        <v>209</v>
      </c>
      <c s="37">
        <v>125</v>
      </c>
      <c s="36">
        <v>0</v>
      </c>
      <c s="36">
        <f>ROUND(G932*H932,6)</f>
      </c>
      <c r="L932" s="38">
        <v>0</v>
      </c>
      <c s="32">
        <f>ROUND(ROUND(L932,2)*ROUND(G932,3),2)</f>
      </c>
      <c s="36" t="s">
        <v>55</v>
      </c>
      <c>
        <f>(M932*21)/100</f>
      </c>
      <c t="s">
        <v>28</v>
      </c>
    </row>
    <row r="933" spans="1:5" ht="12.75">
      <c r="A933" s="35" t="s">
        <v>56</v>
      </c>
      <c r="E933" s="39" t="s">
        <v>3909</v>
      </c>
    </row>
    <row r="934" spans="1:5" ht="12.75">
      <c r="A934" s="35" t="s">
        <v>58</v>
      </c>
      <c r="E934" s="40" t="s">
        <v>5</v>
      </c>
    </row>
    <row r="935" spans="1:5" ht="204">
      <c r="A935" t="s">
        <v>59</v>
      </c>
      <c r="E935" s="39" t="s">
        <v>3910</v>
      </c>
    </row>
    <row r="936" spans="1:16" ht="12.75">
      <c r="A936" t="s">
        <v>50</v>
      </c>
      <c s="34" t="s">
        <v>1300</v>
      </c>
      <c s="34" t="s">
        <v>3911</v>
      </c>
      <c s="35" t="s">
        <v>5</v>
      </c>
      <c s="6" t="s">
        <v>3912</v>
      </c>
      <c s="36" t="s">
        <v>209</v>
      </c>
      <c s="37">
        <v>3150</v>
      </c>
      <c s="36">
        <v>0</v>
      </c>
      <c s="36">
        <f>ROUND(G936*H936,6)</f>
      </c>
      <c r="L936" s="38">
        <v>0</v>
      </c>
      <c s="32">
        <f>ROUND(ROUND(L936,2)*ROUND(G936,3),2)</f>
      </c>
      <c s="36" t="s">
        <v>55</v>
      </c>
      <c>
        <f>(M936*21)/100</f>
      </c>
      <c t="s">
        <v>28</v>
      </c>
    </row>
    <row r="937" spans="1:5" ht="12.75">
      <c r="A937" s="35" t="s">
        <v>56</v>
      </c>
      <c r="E937" s="39" t="s">
        <v>3912</v>
      </c>
    </row>
    <row r="938" spans="1:5" ht="12.75">
      <c r="A938" s="35" t="s">
        <v>58</v>
      </c>
      <c r="E938" s="40" t="s">
        <v>5</v>
      </c>
    </row>
    <row r="939" spans="1:5" ht="204">
      <c r="A939" t="s">
        <v>59</v>
      </c>
      <c r="E939" s="39" t="s">
        <v>3913</v>
      </c>
    </row>
    <row r="940" spans="1:16" ht="12.75">
      <c r="A940" t="s">
        <v>50</v>
      </c>
      <c s="34" t="s">
        <v>1301</v>
      </c>
      <c s="34" t="s">
        <v>3914</v>
      </c>
      <c s="35" t="s">
        <v>5</v>
      </c>
      <c s="6" t="s">
        <v>3915</v>
      </c>
      <c s="36" t="s">
        <v>209</v>
      </c>
      <c s="37">
        <v>11576</v>
      </c>
      <c s="36">
        <v>0</v>
      </c>
      <c s="36">
        <f>ROUND(G940*H940,6)</f>
      </c>
      <c r="L940" s="38">
        <v>0</v>
      </c>
      <c s="32">
        <f>ROUND(ROUND(L940,2)*ROUND(G940,3),2)</f>
      </c>
      <c s="36" t="s">
        <v>55</v>
      </c>
      <c>
        <f>(M940*21)/100</f>
      </c>
      <c t="s">
        <v>28</v>
      </c>
    </row>
    <row r="941" spans="1:5" ht="12.75">
      <c r="A941" s="35" t="s">
        <v>56</v>
      </c>
      <c r="E941" s="39" t="s">
        <v>3915</v>
      </c>
    </row>
    <row r="942" spans="1:5" ht="12.75">
      <c r="A942" s="35" t="s">
        <v>58</v>
      </c>
      <c r="E942" s="40" t="s">
        <v>5</v>
      </c>
    </row>
    <row r="943" spans="1:5" ht="204">
      <c r="A943" t="s">
        <v>59</v>
      </c>
      <c r="E943" s="39" t="s">
        <v>3916</v>
      </c>
    </row>
    <row r="944" spans="1:16" ht="12.75">
      <c r="A944" t="s">
        <v>50</v>
      </c>
      <c s="34" t="s">
        <v>1304</v>
      </c>
      <c s="34" t="s">
        <v>3917</v>
      </c>
      <c s="35" t="s">
        <v>5</v>
      </c>
      <c s="6" t="s">
        <v>3918</v>
      </c>
      <c s="36" t="s">
        <v>209</v>
      </c>
      <c s="37">
        <v>200</v>
      </c>
      <c s="36">
        <v>0</v>
      </c>
      <c s="36">
        <f>ROUND(G944*H944,6)</f>
      </c>
      <c r="L944" s="38">
        <v>0</v>
      </c>
      <c s="32">
        <f>ROUND(ROUND(L944,2)*ROUND(G944,3),2)</f>
      </c>
      <c s="36" t="s">
        <v>55</v>
      </c>
      <c>
        <f>(M944*21)/100</f>
      </c>
      <c t="s">
        <v>28</v>
      </c>
    </row>
    <row r="945" spans="1:5" ht="12.75">
      <c r="A945" s="35" t="s">
        <v>56</v>
      </c>
      <c r="E945" s="39" t="s">
        <v>3918</v>
      </c>
    </row>
    <row r="946" spans="1:5" ht="12.75">
      <c r="A946" s="35" t="s">
        <v>58</v>
      </c>
      <c r="E946" s="40" t="s">
        <v>5</v>
      </c>
    </row>
    <row r="947" spans="1:5" ht="204">
      <c r="A947" t="s">
        <v>59</v>
      </c>
      <c r="E947" s="39" t="s">
        <v>3919</v>
      </c>
    </row>
    <row r="948" spans="1:16" ht="12.75">
      <c r="A948" t="s">
        <v>50</v>
      </c>
      <c s="34" t="s">
        <v>1305</v>
      </c>
      <c s="34" t="s">
        <v>3917</v>
      </c>
      <c s="35" t="s">
        <v>62</v>
      </c>
      <c s="6" t="s">
        <v>3918</v>
      </c>
      <c s="36" t="s">
        <v>209</v>
      </c>
      <c s="37">
        <v>260</v>
      </c>
      <c s="36">
        <v>0</v>
      </c>
      <c s="36">
        <f>ROUND(G948*H948,6)</f>
      </c>
      <c r="L948" s="38">
        <v>0</v>
      </c>
      <c s="32">
        <f>ROUND(ROUND(L948,2)*ROUND(G948,3),2)</f>
      </c>
      <c s="36" t="s">
        <v>55</v>
      </c>
      <c>
        <f>(M948*21)/100</f>
      </c>
      <c t="s">
        <v>28</v>
      </c>
    </row>
    <row r="949" spans="1:5" ht="12.75">
      <c r="A949" s="35" t="s">
        <v>56</v>
      </c>
      <c r="E949" s="39" t="s">
        <v>3918</v>
      </c>
    </row>
    <row r="950" spans="1:5" ht="12.75">
      <c r="A950" s="35" t="s">
        <v>58</v>
      </c>
      <c r="E950" s="40" t="s">
        <v>5</v>
      </c>
    </row>
    <row r="951" spans="1:5" ht="204">
      <c r="A951" t="s">
        <v>59</v>
      </c>
      <c r="E951" s="39" t="s">
        <v>3919</v>
      </c>
    </row>
    <row r="952" spans="1:16" ht="25.5">
      <c r="A952" t="s">
        <v>50</v>
      </c>
      <c s="34" t="s">
        <v>1306</v>
      </c>
      <c s="34" t="s">
        <v>3920</v>
      </c>
      <c s="35" t="s">
        <v>5</v>
      </c>
      <c s="6" t="s">
        <v>3921</v>
      </c>
      <c s="36" t="s">
        <v>209</v>
      </c>
      <c s="37">
        <v>200</v>
      </c>
      <c s="36">
        <v>0</v>
      </c>
      <c s="36">
        <f>ROUND(G952*H952,6)</f>
      </c>
      <c r="L952" s="38">
        <v>0</v>
      </c>
      <c s="32">
        <f>ROUND(ROUND(L952,2)*ROUND(G952,3),2)</f>
      </c>
      <c s="36" t="s">
        <v>55</v>
      </c>
      <c>
        <f>(M952*21)/100</f>
      </c>
      <c t="s">
        <v>28</v>
      </c>
    </row>
    <row r="953" spans="1:5" ht="25.5">
      <c r="A953" s="35" t="s">
        <v>56</v>
      </c>
      <c r="E953" s="39" t="s">
        <v>3921</v>
      </c>
    </row>
    <row r="954" spans="1:5" ht="12.75">
      <c r="A954" s="35" t="s">
        <v>58</v>
      </c>
      <c r="E954" s="40" t="s">
        <v>5</v>
      </c>
    </row>
    <row r="955" spans="1:5" ht="255">
      <c r="A955" t="s">
        <v>59</v>
      </c>
      <c r="E955" s="39" t="s">
        <v>3922</v>
      </c>
    </row>
    <row r="956" spans="1:16" ht="25.5">
      <c r="A956" t="s">
        <v>50</v>
      </c>
      <c s="34" t="s">
        <v>1307</v>
      </c>
      <c s="34" t="s">
        <v>3920</v>
      </c>
      <c s="35" t="s">
        <v>62</v>
      </c>
      <c s="6" t="s">
        <v>3921</v>
      </c>
      <c s="36" t="s">
        <v>209</v>
      </c>
      <c s="37">
        <v>120</v>
      </c>
      <c s="36">
        <v>0</v>
      </c>
      <c s="36">
        <f>ROUND(G956*H956,6)</f>
      </c>
      <c r="L956" s="38">
        <v>0</v>
      </c>
      <c s="32">
        <f>ROUND(ROUND(L956,2)*ROUND(G956,3),2)</f>
      </c>
      <c s="36" t="s">
        <v>55</v>
      </c>
      <c>
        <f>(M956*21)/100</f>
      </c>
      <c t="s">
        <v>28</v>
      </c>
    </row>
    <row r="957" spans="1:5" ht="25.5">
      <c r="A957" s="35" t="s">
        <v>56</v>
      </c>
      <c r="E957" s="39" t="s">
        <v>3921</v>
      </c>
    </row>
    <row r="958" spans="1:5" ht="12.75">
      <c r="A958" s="35" t="s">
        <v>58</v>
      </c>
      <c r="E958" s="40" t="s">
        <v>5</v>
      </c>
    </row>
    <row r="959" spans="1:5" ht="255">
      <c r="A959" t="s">
        <v>59</v>
      </c>
      <c r="E959" s="39" t="s">
        <v>3922</v>
      </c>
    </row>
    <row r="960" spans="1:16" ht="25.5">
      <c r="A960" t="s">
        <v>50</v>
      </c>
      <c s="34" t="s">
        <v>1308</v>
      </c>
      <c s="34" t="s">
        <v>3923</v>
      </c>
      <c s="35" t="s">
        <v>5</v>
      </c>
      <c s="6" t="s">
        <v>3924</v>
      </c>
      <c s="36" t="s">
        <v>209</v>
      </c>
      <c s="37">
        <v>700</v>
      </c>
      <c s="36">
        <v>0</v>
      </c>
      <c s="36">
        <f>ROUND(G960*H960,6)</f>
      </c>
      <c r="L960" s="38">
        <v>0</v>
      </c>
      <c s="32">
        <f>ROUND(ROUND(L960,2)*ROUND(G960,3),2)</f>
      </c>
      <c s="36" t="s">
        <v>55</v>
      </c>
      <c>
        <f>(M960*21)/100</f>
      </c>
      <c t="s">
        <v>28</v>
      </c>
    </row>
    <row r="961" spans="1:5" ht="25.5">
      <c r="A961" s="35" t="s">
        <v>56</v>
      </c>
      <c r="E961" s="39" t="s">
        <v>3924</v>
      </c>
    </row>
    <row r="962" spans="1:5" ht="12.75">
      <c r="A962" s="35" t="s">
        <v>58</v>
      </c>
      <c r="E962" s="40" t="s">
        <v>5</v>
      </c>
    </row>
    <row r="963" spans="1:5" ht="255">
      <c r="A963" t="s">
        <v>59</v>
      </c>
      <c r="E963" s="39" t="s">
        <v>3925</v>
      </c>
    </row>
    <row r="964" spans="1:16" ht="25.5">
      <c r="A964" t="s">
        <v>50</v>
      </c>
      <c s="34" t="s">
        <v>1309</v>
      </c>
      <c s="34" t="s">
        <v>3926</v>
      </c>
      <c s="35" t="s">
        <v>62</v>
      </c>
      <c s="6" t="s">
        <v>3927</v>
      </c>
      <c s="36" t="s">
        <v>209</v>
      </c>
      <c s="37">
        <v>4250</v>
      </c>
      <c s="36">
        <v>0</v>
      </c>
      <c s="36">
        <f>ROUND(G964*H964,6)</f>
      </c>
      <c r="L964" s="38">
        <v>0</v>
      </c>
      <c s="32">
        <f>ROUND(ROUND(L964,2)*ROUND(G964,3),2)</f>
      </c>
      <c s="36" t="s">
        <v>55</v>
      </c>
      <c>
        <f>(M964*21)/100</f>
      </c>
      <c t="s">
        <v>28</v>
      </c>
    </row>
    <row r="965" spans="1:5" ht="25.5">
      <c r="A965" s="35" t="s">
        <v>56</v>
      </c>
      <c r="E965" s="39" t="s">
        <v>3927</v>
      </c>
    </row>
    <row r="966" spans="1:5" ht="12.75">
      <c r="A966" s="35" t="s">
        <v>58</v>
      </c>
      <c r="E966" s="40" t="s">
        <v>5</v>
      </c>
    </row>
    <row r="967" spans="1:5" ht="255">
      <c r="A967" t="s">
        <v>59</v>
      </c>
      <c r="E967" s="39" t="s">
        <v>3928</v>
      </c>
    </row>
    <row r="968" spans="1:16" ht="25.5">
      <c r="A968" t="s">
        <v>50</v>
      </c>
      <c s="34" t="s">
        <v>1310</v>
      </c>
      <c s="34" t="s">
        <v>3926</v>
      </c>
      <c s="35" t="s">
        <v>5</v>
      </c>
      <c s="6" t="s">
        <v>3927</v>
      </c>
      <c s="36" t="s">
        <v>209</v>
      </c>
      <c s="37">
        <v>250</v>
      </c>
      <c s="36">
        <v>0</v>
      </c>
      <c s="36">
        <f>ROUND(G968*H968,6)</f>
      </c>
      <c r="L968" s="38">
        <v>0</v>
      </c>
      <c s="32">
        <f>ROUND(ROUND(L968,2)*ROUND(G968,3),2)</f>
      </c>
      <c s="36" t="s">
        <v>55</v>
      </c>
      <c>
        <f>(M968*21)/100</f>
      </c>
      <c t="s">
        <v>28</v>
      </c>
    </row>
    <row r="969" spans="1:5" ht="25.5">
      <c r="A969" s="35" t="s">
        <v>56</v>
      </c>
      <c r="E969" s="39" t="s">
        <v>3927</v>
      </c>
    </row>
    <row r="970" spans="1:5" ht="12.75">
      <c r="A970" s="35" t="s">
        <v>58</v>
      </c>
      <c r="E970" s="40" t="s">
        <v>5</v>
      </c>
    </row>
    <row r="971" spans="1:5" ht="255">
      <c r="A971" t="s">
        <v>59</v>
      </c>
      <c r="E971" s="39" t="s">
        <v>3928</v>
      </c>
    </row>
    <row r="972" spans="1:16" ht="25.5">
      <c r="A972" t="s">
        <v>50</v>
      </c>
      <c s="34" t="s">
        <v>1311</v>
      </c>
      <c s="34" t="s">
        <v>3926</v>
      </c>
      <c s="35" t="s">
        <v>28</v>
      </c>
      <c s="6" t="s">
        <v>3927</v>
      </c>
      <c s="36" t="s">
        <v>209</v>
      </c>
      <c s="37">
        <v>4550</v>
      </c>
      <c s="36">
        <v>0</v>
      </c>
      <c s="36">
        <f>ROUND(G972*H972,6)</f>
      </c>
      <c r="L972" s="38">
        <v>0</v>
      </c>
      <c s="32">
        <f>ROUND(ROUND(L972,2)*ROUND(G972,3),2)</f>
      </c>
      <c s="36" t="s">
        <v>55</v>
      </c>
      <c>
        <f>(M972*21)/100</f>
      </c>
      <c t="s">
        <v>28</v>
      </c>
    </row>
    <row r="973" spans="1:5" ht="25.5">
      <c r="A973" s="35" t="s">
        <v>56</v>
      </c>
      <c r="E973" s="39" t="s">
        <v>3927</v>
      </c>
    </row>
    <row r="974" spans="1:5" ht="12.75">
      <c r="A974" s="35" t="s">
        <v>58</v>
      </c>
      <c r="E974" s="40" t="s">
        <v>5</v>
      </c>
    </row>
    <row r="975" spans="1:5" ht="255">
      <c r="A975" t="s">
        <v>59</v>
      </c>
      <c r="E975" s="39" t="s">
        <v>3928</v>
      </c>
    </row>
    <row r="976" spans="1:16" ht="25.5">
      <c r="A976" t="s">
        <v>50</v>
      </c>
      <c s="34" t="s">
        <v>1312</v>
      </c>
      <c s="34" t="s">
        <v>3929</v>
      </c>
      <c s="35" t="s">
        <v>5</v>
      </c>
      <c s="6" t="s">
        <v>3930</v>
      </c>
      <c s="36" t="s">
        <v>209</v>
      </c>
      <c s="37">
        <v>250</v>
      </c>
      <c s="36">
        <v>0</v>
      </c>
      <c s="36">
        <f>ROUND(G976*H976,6)</f>
      </c>
      <c r="L976" s="38">
        <v>0</v>
      </c>
      <c s="32">
        <f>ROUND(ROUND(L976,2)*ROUND(G976,3),2)</f>
      </c>
      <c s="36" t="s">
        <v>55</v>
      </c>
      <c>
        <f>(M976*21)/100</f>
      </c>
      <c t="s">
        <v>28</v>
      </c>
    </row>
    <row r="977" spans="1:5" ht="25.5">
      <c r="A977" s="35" t="s">
        <v>56</v>
      </c>
      <c r="E977" s="39" t="s">
        <v>3930</v>
      </c>
    </row>
    <row r="978" spans="1:5" ht="12.75">
      <c r="A978" s="35" t="s">
        <v>58</v>
      </c>
      <c r="E978" s="40" t="s">
        <v>5</v>
      </c>
    </row>
    <row r="979" spans="1:5" ht="255">
      <c r="A979" t="s">
        <v>59</v>
      </c>
      <c r="E979" s="39" t="s">
        <v>3931</v>
      </c>
    </row>
    <row r="980" spans="1:16" ht="25.5">
      <c r="A980" t="s">
        <v>50</v>
      </c>
      <c s="34" t="s">
        <v>1313</v>
      </c>
      <c s="34" t="s">
        <v>3932</v>
      </c>
      <c s="35" t="s">
        <v>5</v>
      </c>
      <c s="6" t="s">
        <v>3933</v>
      </c>
      <c s="36" t="s">
        <v>209</v>
      </c>
      <c s="37">
        <v>1250</v>
      </c>
      <c s="36">
        <v>0</v>
      </c>
      <c s="36">
        <f>ROUND(G980*H980,6)</f>
      </c>
      <c r="L980" s="38">
        <v>0</v>
      </c>
      <c s="32">
        <f>ROUND(ROUND(L980,2)*ROUND(G980,3),2)</f>
      </c>
      <c s="36" t="s">
        <v>55</v>
      </c>
      <c>
        <f>(M980*21)/100</f>
      </c>
      <c t="s">
        <v>28</v>
      </c>
    </row>
    <row r="981" spans="1:5" ht="25.5">
      <c r="A981" s="35" t="s">
        <v>56</v>
      </c>
      <c r="E981" s="39" t="s">
        <v>3933</v>
      </c>
    </row>
    <row r="982" spans="1:5" ht="12.75">
      <c r="A982" s="35" t="s">
        <v>58</v>
      </c>
      <c r="E982" s="40" t="s">
        <v>5</v>
      </c>
    </row>
    <row r="983" spans="1:5" ht="255">
      <c r="A983" t="s">
        <v>59</v>
      </c>
      <c r="E983" s="39" t="s">
        <v>3934</v>
      </c>
    </row>
    <row r="984" spans="1:16" ht="12.75">
      <c r="A984" t="s">
        <v>50</v>
      </c>
      <c s="34" t="s">
        <v>1314</v>
      </c>
      <c s="34" t="s">
        <v>224</v>
      </c>
      <c s="35" t="s">
        <v>62</v>
      </c>
      <c s="6" t="s">
        <v>225</v>
      </c>
      <c s="36" t="s">
        <v>209</v>
      </c>
      <c s="37">
        <v>1250</v>
      </c>
      <c s="36">
        <v>0</v>
      </c>
      <c s="36">
        <f>ROUND(G984*H984,6)</f>
      </c>
      <c r="L984" s="38">
        <v>0</v>
      </c>
      <c s="32">
        <f>ROUND(ROUND(L984,2)*ROUND(G984,3),2)</f>
      </c>
      <c s="36" t="s">
        <v>55</v>
      </c>
      <c>
        <f>(M984*21)/100</f>
      </c>
      <c t="s">
        <v>28</v>
      </c>
    </row>
    <row r="985" spans="1:5" ht="12.75">
      <c r="A985" s="35" t="s">
        <v>56</v>
      </c>
      <c r="E985" s="39" t="s">
        <v>225</v>
      </c>
    </row>
    <row r="986" spans="1:5" ht="12.75">
      <c r="A986" s="35" t="s">
        <v>58</v>
      </c>
      <c r="E986" s="40" t="s">
        <v>5</v>
      </c>
    </row>
    <row r="987" spans="1:5" ht="153">
      <c r="A987" t="s">
        <v>59</v>
      </c>
      <c r="E987" s="39" t="s">
        <v>226</v>
      </c>
    </row>
    <row r="988" spans="1:16" ht="12.75">
      <c r="A988" t="s">
        <v>50</v>
      </c>
      <c s="34" t="s">
        <v>1315</v>
      </c>
      <c s="34" t="s">
        <v>224</v>
      </c>
      <c s="35" t="s">
        <v>28</v>
      </c>
      <c s="6" t="s">
        <v>225</v>
      </c>
      <c s="36" t="s">
        <v>209</v>
      </c>
      <c s="37">
        <v>4565</v>
      </c>
      <c s="36">
        <v>0</v>
      </c>
      <c s="36">
        <f>ROUND(G988*H988,6)</f>
      </c>
      <c r="L988" s="38">
        <v>0</v>
      </c>
      <c s="32">
        <f>ROUND(ROUND(L988,2)*ROUND(G988,3),2)</f>
      </c>
      <c s="36" t="s">
        <v>55</v>
      </c>
      <c>
        <f>(M988*21)/100</f>
      </c>
      <c t="s">
        <v>28</v>
      </c>
    </row>
    <row r="989" spans="1:5" ht="12.75">
      <c r="A989" s="35" t="s">
        <v>56</v>
      </c>
      <c r="E989" s="39" t="s">
        <v>225</v>
      </c>
    </row>
    <row r="990" spans="1:5" ht="12.75">
      <c r="A990" s="35" t="s">
        <v>58</v>
      </c>
      <c r="E990" s="40" t="s">
        <v>5</v>
      </c>
    </row>
    <row r="991" spans="1:5" ht="153">
      <c r="A991" t="s">
        <v>59</v>
      </c>
      <c r="E991" s="39" t="s">
        <v>226</v>
      </c>
    </row>
    <row r="992" spans="1:16" ht="12.75">
      <c r="A992" t="s">
        <v>50</v>
      </c>
      <c s="34" t="s">
        <v>1316</v>
      </c>
      <c s="34" t="s">
        <v>224</v>
      </c>
      <c s="35" t="s">
        <v>5</v>
      </c>
      <c s="6" t="s">
        <v>225</v>
      </c>
      <c s="36" t="s">
        <v>209</v>
      </c>
      <c s="37">
        <v>1250</v>
      </c>
      <c s="36">
        <v>0</v>
      </c>
      <c s="36">
        <f>ROUND(G992*H992,6)</f>
      </c>
      <c r="L992" s="38">
        <v>0</v>
      </c>
      <c s="32">
        <f>ROUND(ROUND(L992,2)*ROUND(G992,3),2)</f>
      </c>
      <c s="36" t="s">
        <v>55</v>
      </c>
      <c>
        <f>(M992*21)/100</f>
      </c>
      <c t="s">
        <v>28</v>
      </c>
    </row>
    <row r="993" spans="1:5" ht="12.75">
      <c r="A993" s="35" t="s">
        <v>56</v>
      </c>
      <c r="E993" s="39" t="s">
        <v>225</v>
      </c>
    </row>
    <row r="994" spans="1:5" ht="12.75">
      <c r="A994" s="35" t="s">
        <v>58</v>
      </c>
      <c r="E994" s="40" t="s">
        <v>5</v>
      </c>
    </row>
    <row r="995" spans="1:5" ht="153">
      <c r="A995" t="s">
        <v>59</v>
      </c>
      <c r="E995" s="39" t="s">
        <v>226</v>
      </c>
    </row>
    <row r="996" spans="1:13" ht="12.75">
      <c r="A996" t="s">
        <v>47</v>
      </c>
      <c r="C996" s="31" t="s">
        <v>610</v>
      </c>
      <c r="E996" s="33" t="s">
        <v>3935</v>
      </c>
      <c r="J996" s="32">
        <f>0</f>
      </c>
      <c s="32">
        <f>0</f>
      </c>
      <c s="32">
        <f>0+L997+L1001+L1005+L1009+L1013+L1017+L1021+L1025+L1029+L1033+L1037+L1041+L1045+L1049+L1053+L1057+L1061+L1065+L1069+L1073+L1077+L1081+L1085+L1089+L1093+L1097+L1101+L1105+L1109+L1113+L1117+L1121+L1125+L1129+L1133+L1137+L1141+L1145+L1149+L1153+L1157+L1161+L1165+L1169+L1173+L1177+L1181+L1185+L1189+L1193+L1197+L1201+L1205+L1209+L1213+L1217+L1221+L1225+L1229+L1233+L1237+L1241+L1245+L1249+L1253+L1257+L1261+L1265+L1269+L1273+L1277+L1281+L1285+L1289+L1293+L1297+L1301+L1305+L1309+L1313+L1317+L1321+L1325+L1329+L1333+L1337+L1341+L1345+L1349+L1353+L1357+L1361+L1365+L1369+L1373+L1377+L1381+L1385+L1389+L1393+L1397+L1401+L1405+L1409</f>
      </c>
      <c s="32">
        <f>0+M997+M1001+M1005+M1009+M1013+M1017+M1021+M1025+M1029+M1033+M1037+M1041+M1045+M1049+M1053+M1057+M1061+M1065+M1069+M1073+M1077+M1081+M1085+M1089+M1093+M1097+M1101+M1105+M1109+M1113+M1117+M1121+M1125+M1129+M1133+M1137+M1141+M1145+M1149+M1153+M1157+M1161+M1165+M1169+M1173+M1177+M1181+M1185+M1189+M1193+M1197+M1201+M1205+M1209+M1213+M1217+M1221+M1225+M1229+M1233+M1237+M1241+M1245+M1249+M1253+M1257+M1261+M1265+M1269+M1273+M1277+M1281+M1285+M1289+M1293+M1297+M1301+M1305+M1309+M1313+M1317+M1321+M1325+M1329+M1333+M1337+M1341+M1345+M1349+M1353+M1357+M1361+M1365+M1369+M1373+M1377+M1381+M1385+M1389+M1393+M1397+M1401+M1405+M1409</f>
      </c>
    </row>
    <row r="997" spans="1:16" ht="12.75">
      <c r="A997" t="s">
        <v>50</v>
      </c>
      <c s="34" t="s">
        <v>1317</v>
      </c>
      <c s="34" t="s">
        <v>3936</v>
      </c>
      <c s="35" t="s">
        <v>5</v>
      </c>
      <c s="6" t="s">
        <v>3937</v>
      </c>
      <c s="36" t="s">
        <v>251</v>
      </c>
      <c s="37">
        <v>1</v>
      </c>
      <c s="36">
        <v>0</v>
      </c>
      <c s="36">
        <f>ROUND(G997*H997,6)</f>
      </c>
      <c r="L997" s="38">
        <v>0</v>
      </c>
      <c s="32">
        <f>ROUND(ROUND(L997,2)*ROUND(G997,3),2)</f>
      </c>
      <c s="36" t="s">
        <v>69</v>
      </c>
      <c>
        <f>(M997*21)/100</f>
      </c>
      <c t="s">
        <v>28</v>
      </c>
    </row>
    <row r="998" spans="1:5" ht="12.75">
      <c r="A998" s="35" t="s">
        <v>56</v>
      </c>
      <c r="E998" s="39" t="s">
        <v>3937</v>
      </c>
    </row>
    <row r="999" spans="1:5" ht="12.75">
      <c r="A999" s="35" t="s">
        <v>58</v>
      </c>
      <c r="E999" s="40" t="s">
        <v>5</v>
      </c>
    </row>
    <row r="1000" spans="1:5" ht="408">
      <c r="A1000" t="s">
        <v>59</v>
      </c>
      <c r="E1000" s="39" t="s">
        <v>3938</v>
      </c>
    </row>
    <row r="1001" spans="1:16" ht="12.75">
      <c r="A1001" t="s">
        <v>50</v>
      </c>
      <c s="34" t="s">
        <v>1318</v>
      </c>
      <c s="34" t="s">
        <v>3939</v>
      </c>
      <c s="35" t="s">
        <v>5</v>
      </c>
      <c s="6" t="s">
        <v>3940</v>
      </c>
      <c s="36" t="s">
        <v>251</v>
      </c>
      <c s="37">
        <v>1</v>
      </c>
      <c s="36">
        <v>0</v>
      </c>
      <c s="36">
        <f>ROUND(G1001*H1001,6)</f>
      </c>
      <c r="L1001" s="38">
        <v>0</v>
      </c>
      <c s="32">
        <f>ROUND(ROUND(L1001,2)*ROUND(G1001,3),2)</f>
      </c>
      <c s="36" t="s">
        <v>69</v>
      </c>
      <c>
        <f>(M1001*21)/100</f>
      </c>
      <c t="s">
        <v>28</v>
      </c>
    </row>
    <row r="1002" spans="1:5" ht="12.75">
      <c r="A1002" s="35" t="s">
        <v>56</v>
      </c>
      <c r="E1002" s="39" t="s">
        <v>3940</v>
      </c>
    </row>
    <row r="1003" spans="1:5" ht="12.75">
      <c r="A1003" s="35" t="s">
        <v>58</v>
      </c>
      <c r="E1003" s="40" t="s">
        <v>5</v>
      </c>
    </row>
    <row r="1004" spans="1:5" ht="357">
      <c r="A1004" t="s">
        <v>59</v>
      </c>
      <c r="E1004" s="39" t="s">
        <v>3941</v>
      </c>
    </row>
    <row r="1005" spans="1:16" ht="12.75">
      <c r="A1005" t="s">
        <v>50</v>
      </c>
      <c s="34" t="s">
        <v>1319</v>
      </c>
      <c s="34" t="s">
        <v>3942</v>
      </c>
      <c s="35" t="s">
        <v>5</v>
      </c>
      <c s="6" t="s">
        <v>3943</v>
      </c>
      <c s="36" t="s">
        <v>251</v>
      </c>
      <c s="37">
        <v>1</v>
      </c>
      <c s="36">
        <v>0</v>
      </c>
      <c s="36">
        <f>ROUND(G1005*H1005,6)</f>
      </c>
      <c r="L1005" s="38">
        <v>0</v>
      </c>
      <c s="32">
        <f>ROUND(ROUND(L1005,2)*ROUND(G1005,3),2)</f>
      </c>
      <c s="36" t="s">
        <v>69</v>
      </c>
      <c>
        <f>(M1005*21)/100</f>
      </c>
      <c t="s">
        <v>28</v>
      </c>
    </row>
    <row r="1006" spans="1:5" ht="12.75">
      <c r="A1006" s="35" t="s">
        <v>56</v>
      </c>
      <c r="E1006" s="39" t="s">
        <v>3943</v>
      </c>
    </row>
    <row r="1007" spans="1:5" ht="12.75">
      <c r="A1007" s="35" t="s">
        <v>58</v>
      </c>
      <c r="E1007" s="40" t="s">
        <v>5</v>
      </c>
    </row>
    <row r="1008" spans="1:5" ht="357">
      <c r="A1008" t="s">
        <v>59</v>
      </c>
      <c r="E1008" s="39" t="s">
        <v>3944</v>
      </c>
    </row>
    <row r="1009" spans="1:16" ht="12.75">
      <c r="A1009" t="s">
        <v>50</v>
      </c>
      <c s="34" t="s">
        <v>1320</v>
      </c>
      <c s="34" t="s">
        <v>3945</v>
      </c>
      <c s="35" t="s">
        <v>5</v>
      </c>
      <c s="6" t="s">
        <v>3946</v>
      </c>
      <c s="36" t="s">
        <v>251</v>
      </c>
      <c s="37">
        <v>1</v>
      </c>
      <c s="36">
        <v>0</v>
      </c>
      <c s="36">
        <f>ROUND(G1009*H1009,6)</f>
      </c>
      <c r="L1009" s="38">
        <v>0</v>
      </c>
      <c s="32">
        <f>ROUND(ROUND(L1009,2)*ROUND(G1009,3),2)</f>
      </c>
      <c s="36" t="s">
        <v>69</v>
      </c>
      <c>
        <f>(M1009*21)/100</f>
      </c>
      <c t="s">
        <v>28</v>
      </c>
    </row>
    <row r="1010" spans="1:5" ht="12.75">
      <c r="A1010" s="35" t="s">
        <v>56</v>
      </c>
      <c r="E1010" s="39" t="s">
        <v>3946</v>
      </c>
    </row>
    <row r="1011" spans="1:5" ht="12.75">
      <c r="A1011" s="35" t="s">
        <v>58</v>
      </c>
      <c r="E1011" s="40" t="s">
        <v>5</v>
      </c>
    </row>
    <row r="1012" spans="1:5" ht="357">
      <c r="A1012" t="s">
        <v>59</v>
      </c>
      <c r="E1012" s="39" t="s">
        <v>3947</v>
      </c>
    </row>
    <row r="1013" spans="1:16" ht="12.75">
      <c r="A1013" t="s">
        <v>50</v>
      </c>
      <c s="34" t="s">
        <v>1321</v>
      </c>
      <c s="34" t="s">
        <v>3948</v>
      </c>
      <c s="35" t="s">
        <v>5</v>
      </c>
      <c s="6" t="s">
        <v>3949</v>
      </c>
      <c s="36" t="s">
        <v>251</v>
      </c>
      <c s="37">
        <v>1</v>
      </c>
      <c s="36">
        <v>0</v>
      </c>
      <c s="36">
        <f>ROUND(G1013*H1013,6)</f>
      </c>
      <c r="L1013" s="38">
        <v>0</v>
      </c>
      <c s="32">
        <f>ROUND(ROUND(L1013,2)*ROUND(G1013,3),2)</f>
      </c>
      <c s="36" t="s">
        <v>69</v>
      </c>
      <c>
        <f>(M1013*21)/100</f>
      </c>
      <c t="s">
        <v>28</v>
      </c>
    </row>
    <row r="1014" spans="1:5" ht="12.75">
      <c r="A1014" s="35" t="s">
        <v>56</v>
      </c>
      <c r="E1014" s="39" t="s">
        <v>3949</v>
      </c>
    </row>
    <row r="1015" spans="1:5" ht="12.75">
      <c r="A1015" s="35" t="s">
        <v>58</v>
      </c>
      <c r="E1015" s="40" t="s">
        <v>5</v>
      </c>
    </row>
    <row r="1016" spans="1:5" ht="409.5">
      <c r="A1016" t="s">
        <v>59</v>
      </c>
      <c r="E1016" s="39" t="s">
        <v>3950</v>
      </c>
    </row>
    <row r="1017" spans="1:16" ht="12.75">
      <c r="A1017" t="s">
        <v>50</v>
      </c>
      <c s="34" t="s">
        <v>1322</v>
      </c>
      <c s="34" t="s">
        <v>3951</v>
      </c>
      <c s="35" t="s">
        <v>5</v>
      </c>
      <c s="6" t="s">
        <v>3952</v>
      </c>
      <c s="36" t="s">
        <v>251</v>
      </c>
      <c s="37">
        <v>1</v>
      </c>
      <c s="36">
        <v>0</v>
      </c>
      <c s="36">
        <f>ROUND(G1017*H1017,6)</f>
      </c>
      <c r="L1017" s="38">
        <v>0</v>
      </c>
      <c s="32">
        <f>ROUND(ROUND(L1017,2)*ROUND(G1017,3),2)</f>
      </c>
      <c s="36" t="s">
        <v>69</v>
      </c>
      <c>
        <f>(M1017*21)/100</f>
      </c>
      <c t="s">
        <v>28</v>
      </c>
    </row>
    <row r="1018" spans="1:5" ht="12.75">
      <c r="A1018" s="35" t="s">
        <v>56</v>
      </c>
      <c r="E1018" s="39" t="s">
        <v>3952</v>
      </c>
    </row>
    <row r="1019" spans="1:5" ht="12.75">
      <c r="A1019" s="35" t="s">
        <v>58</v>
      </c>
      <c r="E1019" s="40" t="s">
        <v>5</v>
      </c>
    </row>
    <row r="1020" spans="1:5" ht="409.5">
      <c r="A1020" t="s">
        <v>59</v>
      </c>
      <c r="E1020" s="39" t="s">
        <v>3953</v>
      </c>
    </row>
    <row r="1021" spans="1:16" ht="12.75">
      <c r="A1021" t="s">
        <v>50</v>
      </c>
      <c s="34" t="s">
        <v>1323</v>
      </c>
      <c s="34" t="s">
        <v>3954</v>
      </c>
      <c s="35" t="s">
        <v>5</v>
      </c>
      <c s="6" t="s">
        <v>3955</v>
      </c>
      <c s="36" t="s">
        <v>251</v>
      </c>
      <c s="37">
        <v>1</v>
      </c>
      <c s="36">
        <v>0</v>
      </c>
      <c s="36">
        <f>ROUND(G1021*H1021,6)</f>
      </c>
      <c r="L1021" s="38">
        <v>0</v>
      </c>
      <c s="32">
        <f>ROUND(ROUND(L1021,2)*ROUND(G1021,3),2)</f>
      </c>
      <c s="36" t="s">
        <v>69</v>
      </c>
      <c>
        <f>(M1021*21)/100</f>
      </c>
      <c t="s">
        <v>28</v>
      </c>
    </row>
    <row r="1022" spans="1:5" ht="12.75">
      <c r="A1022" s="35" t="s">
        <v>56</v>
      </c>
      <c r="E1022" s="39" t="s">
        <v>3955</v>
      </c>
    </row>
    <row r="1023" spans="1:5" ht="12.75">
      <c r="A1023" s="35" t="s">
        <v>58</v>
      </c>
      <c r="E1023" s="40" t="s">
        <v>5</v>
      </c>
    </row>
    <row r="1024" spans="1:5" ht="409.5">
      <c r="A1024" t="s">
        <v>59</v>
      </c>
      <c r="E1024" s="39" t="s">
        <v>3956</v>
      </c>
    </row>
    <row r="1025" spans="1:16" ht="12.75">
      <c r="A1025" t="s">
        <v>50</v>
      </c>
      <c s="34" t="s">
        <v>1324</v>
      </c>
      <c s="34" t="s">
        <v>3957</v>
      </c>
      <c s="35" t="s">
        <v>5</v>
      </c>
      <c s="6" t="s">
        <v>3958</v>
      </c>
      <c s="36" t="s">
        <v>251</v>
      </c>
      <c s="37">
        <v>1</v>
      </c>
      <c s="36">
        <v>0</v>
      </c>
      <c s="36">
        <f>ROUND(G1025*H1025,6)</f>
      </c>
      <c r="L1025" s="38">
        <v>0</v>
      </c>
      <c s="32">
        <f>ROUND(ROUND(L1025,2)*ROUND(G1025,3),2)</f>
      </c>
      <c s="36" t="s">
        <v>69</v>
      </c>
      <c>
        <f>(M1025*21)/100</f>
      </c>
      <c t="s">
        <v>28</v>
      </c>
    </row>
    <row r="1026" spans="1:5" ht="12.75">
      <c r="A1026" s="35" t="s">
        <v>56</v>
      </c>
      <c r="E1026" s="39" t="s">
        <v>3958</v>
      </c>
    </row>
    <row r="1027" spans="1:5" ht="12.75">
      <c r="A1027" s="35" t="s">
        <v>58</v>
      </c>
      <c r="E1027" s="40" t="s">
        <v>5</v>
      </c>
    </row>
    <row r="1028" spans="1:5" ht="409.5">
      <c r="A1028" t="s">
        <v>59</v>
      </c>
      <c r="E1028" s="39" t="s">
        <v>3959</v>
      </c>
    </row>
    <row r="1029" spans="1:16" ht="12.75">
      <c r="A1029" t="s">
        <v>50</v>
      </c>
      <c s="34" t="s">
        <v>1325</v>
      </c>
      <c s="34" t="s">
        <v>3960</v>
      </c>
      <c s="35" t="s">
        <v>5</v>
      </c>
      <c s="6" t="s">
        <v>3961</v>
      </c>
      <c s="36" t="s">
        <v>251</v>
      </c>
      <c s="37">
        <v>1</v>
      </c>
      <c s="36">
        <v>0</v>
      </c>
      <c s="36">
        <f>ROUND(G1029*H1029,6)</f>
      </c>
      <c r="L1029" s="38">
        <v>0</v>
      </c>
      <c s="32">
        <f>ROUND(ROUND(L1029,2)*ROUND(G1029,3),2)</f>
      </c>
      <c s="36" t="s">
        <v>69</v>
      </c>
      <c>
        <f>(M1029*21)/100</f>
      </c>
      <c t="s">
        <v>28</v>
      </c>
    </row>
    <row r="1030" spans="1:5" ht="12.75">
      <c r="A1030" s="35" t="s">
        <v>56</v>
      </c>
      <c r="E1030" s="39" t="s">
        <v>3961</v>
      </c>
    </row>
    <row r="1031" spans="1:5" ht="12.75">
      <c r="A1031" s="35" t="s">
        <v>58</v>
      </c>
      <c r="E1031" s="40" t="s">
        <v>5</v>
      </c>
    </row>
    <row r="1032" spans="1:5" ht="409.5">
      <c r="A1032" t="s">
        <v>59</v>
      </c>
      <c r="E1032" s="39" t="s">
        <v>3962</v>
      </c>
    </row>
    <row r="1033" spans="1:16" ht="12.75">
      <c r="A1033" t="s">
        <v>50</v>
      </c>
      <c s="34" t="s">
        <v>1326</v>
      </c>
      <c s="34" t="s">
        <v>3963</v>
      </c>
      <c s="35" t="s">
        <v>5</v>
      </c>
      <c s="6" t="s">
        <v>3964</v>
      </c>
      <c s="36" t="s">
        <v>251</v>
      </c>
      <c s="37">
        <v>1</v>
      </c>
      <c s="36">
        <v>0</v>
      </c>
      <c s="36">
        <f>ROUND(G1033*H1033,6)</f>
      </c>
      <c r="L1033" s="38">
        <v>0</v>
      </c>
      <c s="32">
        <f>ROUND(ROUND(L1033,2)*ROUND(G1033,3),2)</f>
      </c>
      <c s="36" t="s">
        <v>69</v>
      </c>
      <c>
        <f>(M1033*21)/100</f>
      </c>
      <c t="s">
        <v>28</v>
      </c>
    </row>
    <row r="1034" spans="1:5" ht="12.75">
      <c r="A1034" s="35" t="s">
        <v>56</v>
      </c>
      <c r="E1034" s="39" t="s">
        <v>3964</v>
      </c>
    </row>
    <row r="1035" spans="1:5" ht="12.75">
      <c r="A1035" s="35" t="s">
        <v>58</v>
      </c>
      <c r="E1035" s="40" t="s">
        <v>5</v>
      </c>
    </row>
    <row r="1036" spans="1:5" ht="409.5">
      <c r="A1036" t="s">
        <v>59</v>
      </c>
      <c r="E1036" s="39" t="s">
        <v>3965</v>
      </c>
    </row>
    <row r="1037" spans="1:16" ht="12.75">
      <c r="A1037" t="s">
        <v>50</v>
      </c>
      <c s="34" t="s">
        <v>1327</v>
      </c>
      <c s="34" t="s">
        <v>3966</v>
      </c>
      <c s="35" t="s">
        <v>5</v>
      </c>
      <c s="6" t="s">
        <v>3967</v>
      </c>
      <c s="36" t="s">
        <v>251</v>
      </c>
      <c s="37">
        <v>1</v>
      </c>
      <c s="36">
        <v>0</v>
      </c>
      <c s="36">
        <f>ROUND(G1037*H1037,6)</f>
      </c>
      <c r="L1037" s="38">
        <v>0</v>
      </c>
      <c s="32">
        <f>ROUND(ROUND(L1037,2)*ROUND(G1037,3),2)</f>
      </c>
      <c s="36" t="s">
        <v>69</v>
      </c>
      <c>
        <f>(M1037*21)/100</f>
      </c>
      <c t="s">
        <v>28</v>
      </c>
    </row>
    <row r="1038" spans="1:5" ht="12.75">
      <c r="A1038" s="35" t="s">
        <v>56</v>
      </c>
      <c r="E1038" s="39" t="s">
        <v>3967</v>
      </c>
    </row>
    <row r="1039" spans="1:5" ht="12.75">
      <c r="A1039" s="35" t="s">
        <v>58</v>
      </c>
      <c r="E1039" s="40" t="s">
        <v>5</v>
      </c>
    </row>
    <row r="1040" spans="1:5" ht="409.5">
      <c r="A1040" t="s">
        <v>59</v>
      </c>
      <c r="E1040" s="39" t="s">
        <v>3968</v>
      </c>
    </row>
    <row r="1041" spans="1:16" ht="12.75">
      <c r="A1041" t="s">
        <v>50</v>
      </c>
      <c s="34" t="s">
        <v>1329</v>
      </c>
      <c s="34" t="s">
        <v>3969</v>
      </c>
      <c s="35" t="s">
        <v>5</v>
      </c>
      <c s="6" t="s">
        <v>3970</v>
      </c>
      <c s="36" t="s">
        <v>251</v>
      </c>
      <c s="37">
        <v>1</v>
      </c>
      <c s="36">
        <v>0</v>
      </c>
      <c s="36">
        <f>ROUND(G1041*H1041,6)</f>
      </c>
      <c r="L1041" s="38">
        <v>0</v>
      </c>
      <c s="32">
        <f>ROUND(ROUND(L1041,2)*ROUND(G1041,3),2)</f>
      </c>
      <c s="36" t="s">
        <v>69</v>
      </c>
      <c>
        <f>(M1041*21)/100</f>
      </c>
      <c t="s">
        <v>28</v>
      </c>
    </row>
    <row r="1042" spans="1:5" ht="12.75">
      <c r="A1042" s="35" t="s">
        <v>56</v>
      </c>
      <c r="E1042" s="39" t="s">
        <v>3970</v>
      </c>
    </row>
    <row r="1043" spans="1:5" ht="12.75">
      <c r="A1043" s="35" t="s">
        <v>58</v>
      </c>
      <c r="E1043" s="40" t="s">
        <v>5</v>
      </c>
    </row>
    <row r="1044" spans="1:5" ht="409.5">
      <c r="A1044" t="s">
        <v>59</v>
      </c>
      <c r="E1044" s="39" t="s">
        <v>3971</v>
      </c>
    </row>
    <row r="1045" spans="1:16" ht="12.75">
      <c r="A1045" t="s">
        <v>50</v>
      </c>
      <c s="34" t="s">
        <v>1330</v>
      </c>
      <c s="34" t="s">
        <v>3972</v>
      </c>
      <c s="35" t="s">
        <v>5</v>
      </c>
      <c s="6" t="s">
        <v>3973</v>
      </c>
      <c s="36" t="s">
        <v>251</v>
      </c>
      <c s="37">
        <v>1</v>
      </c>
      <c s="36">
        <v>0</v>
      </c>
      <c s="36">
        <f>ROUND(G1045*H1045,6)</f>
      </c>
      <c r="L1045" s="38">
        <v>0</v>
      </c>
      <c s="32">
        <f>ROUND(ROUND(L1045,2)*ROUND(G1045,3),2)</f>
      </c>
      <c s="36" t="s">
        <v>69</v>
      </c>
      <c>
        <f>(M1045*21)/100</f>
      </c>
      <c t="s">
        <v>28</v>
      </c>
    </row>
    <row r="1046" spans="1:5" ht="12.75">
      <c r="A1046" s="35" t="s">
        <v>56</v>
      </c>
      <c r="E1046" s="39" t="s">
        <v>3973</v>
      </c>
    </row>
    <row r="1047" spans="1:5" ht="12.75">
      <c r="A1047" s="35" t="s">
        <v>58</v>
      </c>
      <c r="E1047" s="40" t="s">
        <v>5</v>
      </c>
    </row>
    <row r="1048" spans="1:5" ht="409.5">
      <c r="A1048" t="s">
        <v>59</v>
      </c>
      <c r="E1048" s="39" t="s">
        <v>3974</v>
      </c>
    </row>
    <row r="1049" spans="1:16" ht="12.75">
      <c r="A1049" t="s">
        <v>50</v>
      </c>
      <c s="34" t="s">
        <v>1331</v>
      </c>
      <c s="34" t="s">
        <v>3975</v>
      </c>
      <c s="35" t="s">
        <v>5</v>
      </c>
      <c s="6" t="s">
        <v>3976</v>
      </c>
      <c s="36" t="s">
        <v>251</v>
      </c>
      <c s="37">
        <v>1</v>
      </c>
      <c s="36">
        <v>0</v>
      </c>
      <c s="36">
        <f>ROUND(G1049*H1049,6)</f>
      </c>
      <c r="L1049" s="38">
        <v>0</v>
      </c>
      <c s="32">
        <f>ROUND(ROUND(L1049,2)*ROUND(G1049,3),2)</f>
      </c>
      <c s="36" t="s">
        <v>69</v>
      </c>
      <c>
        <f>(M1049*21)/100</f>
      </c>
      <c t="s">
        <v>28</v>
      </c>
    </row>
    <row r="1050" spans="1:5" ht="12.75">
      <c r="A1050" s="35" t="s">
        <v>56</v>
      </c>
      <c r="E1050" s="39" t="s">
        <v>3976</v>
      </c>
    </row>
    <row r="1051" spans="1:5" ht="12.75">
      <c r="A1051" s="35" t="s">
        <v>58</v>
      </c>
      <c r="E1051" s="40" t="s">
        <v>5</v>
      </c>
    </row>
    <row r="1052" spans="1:5" ht="409.5">
      <c r="A1052" t="s">
        <v>59</v>
      </c>
      <c r="E1052" s="39" t="s">
        <v>3977</v>
      </c>
    </row>
    <row r="1053" spans="1:16" ht="12.75">
      <c r="A1053" t="s">
        <v>50</v>
      </c>
      <c s="34" t="s">
        <v>1332</v>
      </c>
      <c s="34" t="s">
        <v>3978</v>
      </c>
      <c s="35" t="s">
        <v>5</v>
      </c>
      <c s="6" t="s">
        <v>3979</v>
      </c>
      <c s="36" t="s">
        <v>251</v>
      </c>
      <c s="37">
        <v>1</v>
      </c>
      <c s="36">
        <v>0</v>
      </c>
      <c s="36">
        <f>ROUND(G1053*H1053,6)</f>
      </c>
      <c r="L1053" s="38">
        <v>0</v>
      </c>
      <c s="32">
        <f>ROUND(ROUND(L1053,2)*ROUND(G1053,3),2)</f>
      </c>
      <c s="36" t="s">
        <v>69</v>
      </c>
      <c>
        <f>(M1053*21)/100</f>
      </c>
      <c t="s">
        <v>28</v>
      </c>
    </row>
    <row r="1054" spans="1:5" ht="12.75">
      <c r="A1054" s="35" t="s">
        <v>56</v>
      </c>
      <c r="E1054" s="39" t="s">
        <v>3979</v>
      </c>
    </row>
    <row r="1055" spans="1:5" ht="12.75">
      <c r="A1055" s="35" t="s">
        <v>58</v>
      </c>
      <c r="E1055" s="40" t="s">
        <v>5</v>
      </c>
    </row>
    <row r="1056" spans="1:5" ht="409.5">
      <c r="A1056" t="s">
        <v>59</v>
      </c>
      <c r="E1056" s="39" t="s">
        <v>3980</v>
      </c>
    </row>
    <row r="1057" spans="1:16" ht="12.75">
      <c r="A1057" t="s">
        <v>50</v>
      </c>
      <c s="34" t="s">
        <v>1333</v>
      </c>
      <c s="34" t="s">
        <v>3981</v>
      </c>
      <c s="35" t="s">
        <v>5</v>
      </c>
      <c s="6" t="s">
        <v>3982</v>
      </c>
      <c s="36" t="s">
        <v>251</v>
      </c>
      <c s="37">
        <v>1</v>
      </c>
      <c s="36">
        <v>0</v>
      </c>
      <c s="36">
        <f>ROUND(G1057*H1057,6)</f>
      </c>
      <c r="L1057" s="38">
        <v>0</v>
      </c>
      <c s="32">
        <f>ROUND(ROUND(L1057,2)*ROUND(G1057,3),2)</f>
      </c>
      <c s="36" t="s">
        <v>69</v>
      </c>
      <c>
        <f>(M1057*21)/100</f>
      </c>
      <c t="s">
        <v>28</v>
      </c>
    </row>
    <row r="1058" spans="1:5" ht="12.75">
      <c r="A1058" s="35" t="s">
        <v>56</v>
      </c>
      <c r="E1058" s="39" t="s">
        <v>3982</v>
      </c>
    </row>
    <row r="1059" spans="1:5" ht="12.75">
      <c r="A1059" s="35" t="s">
        <v>58</v>
      </c>
      <c r="E1059" s="40" t="s">
        <v>5</v>
      </c>
    </row>
    <row r="1060" spans="1:5" ht="409.5">
      <c r="A1060" t="s">
        <v>59</v>
      </c>
      <c r="E1060" s="39" t="s">
        <v>3983</v>
      </c>
    </row>
    <row r="1061" spans="1:16" ht="12.75">
      <c r="A1061" t="s">
        <v>50</v>
      </c>
      <c s="34" t="s">
        <v>1334</v>
      </c>
      <c s="34" t="s">
        <v>3984</v>
      </c>
      <c s="35" t="s">
        <v>5</v>
      </c>
      <c s="6" t="s">
        <v>3985</v>
      </c>
      <c s="36" t="s">
        <v>251</v>
      </c>
      <c s="37">
        <v>1</v>
      </c>
      <c s="36">
        <v>0</v>
      </c>
      <c s="36">
        <f>ROUND(G1061*H1061,6)</f>
      </c>
      <c r="L1061" s="38">
        <v>0</v>
      </c>
      <c s="32">
        <f>ROUND(ROUND(L1061,2)*ROUND(G1061,3),2)</f>
      </c>
      <c s="36" t="s">
        <v>69</v>
      </c>
      <c>
        <f>(M1061*21)/100</f>
      </c>
      <c t="s">
        <v>28</v>
      </c>
    </row>
    <row r="1062" spans="1:5" ht="12.75">
      <c r="A1062" s="35" t="s">
        <v>56</v>
      </c>
      <c r="E1062" s="39" t="s">
        <v>3985</v>
      </c>
    </row>
    <row r="1063" spans="1:5" ht="12.75">
      <c r="A1063" s="35" t="s">
        <v>58</v>
      </c>
      <c r="E1063" s="40" t="s">
        <v>5</v>
      </c>
    </row>
    <row r="1064" spans="1:5" ht="409.5">
      <c r="A1064" t="s">
        <v>59</v>
      </c>
      <c r="E1064" s="39" t="s">
        <v>3986</v>
      </c>
    </row>
    <row r="1065" spans="1:16" ht="12.75">
      <c r="A1065" t="s">
        <v>50</v>
      </c>
      <c s="34" t="s">
        <v>1335</v>
      </c>
      <c s="34" t="s">
        <v>3987</v>
      </c>
      <c s="35" t="s">
        <v>5</v>
      </c>
      <c s="6" t="s">
        <v>3988</v>
      </c>
      <c s="36" t="s">
        <v>251</v>
      </c>
      <c s="37">
        <v>1</v>
      </c>
      <c s="36">
        <v>0</v>
      </c>
      <c s="36">
        <f>ROUND(G1065*H1065,6)</f>
      </c>
      <c r="L1065" s="38">
        <v>0</v>
      </c>
      <c s="32">
        <f>ROUND(ROUND(L1065,2)*ROUND(G1065,3),2)</f>
      </c>
      <c s="36" t="s">
        <v>69</v>
      </c>
      <c>
        <f>(M1065*21)/100</f>
      </c>
      <c t="s">
        <v>28</v>
      </c>
    </row>
    <row r="1066" spans="1:5" ht="12.75">
      <c r="A1066" s="35" t="s">
        <v>56</v>
      </c>
      <c r="E1066" s="39" t="s">
        <v>3988</v>
      </c>
    </row>
    <row r="1067" spans="1:5" ht="12.75">
      <c r="A1067" s="35" t="s">
        <v>58</v>
      </c>
      <c r="E1067" s="40" t="s">
        <v>5</v>
      </c>
    </row>
    <row r="1068" spans="1:5" ht="409.5">
      <c r="A1068" t="s">
        <v>59</v>
      </c>
      <c r="E1068" s="39" t="s">
        <v>3989</v>
      </c>
    </row>
    <row r="1069" spans="1:16" ht="12.75">
      <c r="A1069" t="s">
        <v>50</v>
      </c>
      <c s="34" t="s">
        <v>1336</v>
      </c>
      <c s="34" t="s">
        <v>3990</v>
      </c>
      <c s="35" t="s">
        <v>5</v>
      </c>
      <c s="6" t="s">
        <v>3991</v>
      </c>
      <c s="36" t="s">
        <v>251</v>
      </c>
      <c s="37">
        <v>1</v>
      </c>
      <c s="36">
        <v>0</v>
      </c>
      <c s="36">
        <f>ROUND(G1069*H1069,6)</f>
      </c>
      <c r="L1069" s="38">
        <v>0</v>
      </c>
      <c s="32">
        <f>ROUND(ROUND(L1069,2)*ROUND(G1069,3),2)</f>
      </c>
      <c s="36" t="s">
        <v>69</v>
      </c>
      <c>
        <f>(M1069*21)/100</f>
      </c>
      <c t="s">
        <v>28</v>
      </c>
    </row>
    <row r="1070" spans="1:5" ht="12.75">
      <c r="A1070" s="35" t="s">
        <v>56</v>
      </c>
      <c r="E1070" s="39" t="s">
        <v>3991</v>
      </c>
    </row>
    <row r="1071" spans="1:5" ht="12.75">
      <c r="A1071" s="35" t="s">
        <v>58</v>
      </c>
      <c r="E1071" s="40" t="s">
        <v>5</v>
      </c>
    </row>
    <row r="1072" spans="1:5" ht="409.5">
      <c r="A1072" t="s">
        <v>59</v>
      </c>
      <c r="E1072" s="39" t="s">
        <v>3992</v>
      </c>
    </row>
    <row r="1073" spans="1:16" ht="12.75">
      <c r="A1073" t="s">
        <v>50</v>
      </c>
      <c s="34" t="s">
        <v>1337</v>
      </c>
      <c s="34" t="s">
        <v>3993</v>
      </c>
      <c s="35" t="s">
        <v>5</v>
      </c>
      <c s="6" t="s">
        <v>3994</v>
      </c>
      <c s="36" t="s">
        <v>251</v>
      </c>
      <c s="37">
        <v>1</v>
      </c>
      <c s="36">
        <v>0</v>
      </c>
      <c s="36">
        <f>ROUND(G1073*H1073,6)</f>
      </c>
      <c r="L1073" s="38">
        <v>0</v>
      </c>
      <c s="32">
        <f>ROUND(ROUND(L1073,2)*ROUND(G1073,3),2)</f>
      </c>
      <c s="36" t="s">
        <v>69</v>
      </c>
      <c>
        <f>(M1073*21)/100</f>
      </c>
      <c t="s">
        <v>28</v>
      </c>
    </row>
    <row r="1074" spans="1:5" ht="12.75">
      <c r="A1074" s="35" t="s">
        <v>56</v>
      </c>
      <c r="E1074" s="39" t="s">
        <v>3994</v>
      </c>
    </row>
    <row r="1075" spans="1:5" ht="12.75">
      <c r="A1075" s="35" t="s">
        <v>58</v>
      </c>
      <c r="E1075" s="40" t="s">
        <v>5</v>
      </c>
    </row>
    <row r="1076" spans="1:5" ht="409.5">
      <c r="A1076" t="s">
        <v>59</v>
      </c>
      <c r="E1076" s="39" t="s">
        <v>3995</v>
      </c>
    </row>
    <row r="1077" spans="1:16" ht="12.75">
      <c r="A1077" t="s">
        <v>50</v>
      </c>
      <c s="34" t="s">
        <v>1338</v>
      </c>
      <c s="34" t="s">
        <v>3996</v>
      </c>
      <c s="35" t="s">
        <v>5</v>
      </c>
      <c s="6" t="s">
        <v>3997</v>
      </c>
      <c s="36" t="s">
        <v>251</v>
      </c>
      <c s="37">
        <v>1</v>
      </c>
      <c s="36">
        <v>0</v>
      </c>
      <c s="36">
        <f>ROUND(G1077*H1077,6)</f>
      </c>
      <c r="L1077" s="38">
        <v>0</v>
      </c>
      <c s="32">
        <f>ROUND(ROUND(L1077,2)*ROUND(G1077,3),2)</f>
      </c>
      <c s="36" t="s">
        <v>69</v>
      </c>
      <c>
        <f>(M1077*21)/100</f>
      </c>
      <c t="s">
        <v>28</v>
      </c>
    </row>
    <row r="1078" spans="1:5" ht="12.75">
      <c r="A1078" s="35" t="s">
        <v>56</v>
      </c>
      <c r="E1078" s="39" t="s">
        <v>3997</v>
      </c>
    </row>
    <row r="1079" spans="1:5" ht="12.75">
      <c r="A1079" s="35" t="s">
        <v>58</v>
      </c>
      <c r="E1079" s="40" t="s">
        <v>5</v>
      </c>
    </row>
    <row r="1080" spans="1:5" ht="409.5">
      <c r="A1080" t="s">
        <v>59</v>
      </c>
      <c r="E1080" s="39" t="s">
        <v>3998</v>
      </c>
    </row>
    <row r="1081" spans="1:16" ht="12.75">
      <c r="A1081" t="s">
        <v>50</v>
      </c>
      <c s="34" t="s">
        <v>1339</v>
      </c>
      <c s="34" t="s">
        <v>3999</v>
      </c>
      <c s="35" t="s">
        <v>5</v>
      </c>
      <c s="6" t="s">
        <v>4000</v>
      </c>
      <c s="36" t="s">
        <v>251</v>
      </c>
      <c s="37">
        <v>1</v>
      </c>
      <c s="36">
        <v>0</v>
      </c>
      <c s="36">
        <f>ROUND(G1081*H1081,6)</f>
      </c>
      <c r="L1081" s="38">
        <v>0</v>
      </c>
      <c s="32">
        <f>ROUND(ROUND(L1081,2)*ROUND(G1081,3),2)</f>
      </c>
      <c s="36" t="s">
        <v>69</v>
      </c>
      <c>
        <f>(M1081*21)/100</f>
      </c>
      <c t="s">
        <v>28</v>
      </c>
    </row>
    <row r="1082" spans="1:5" ht="12.75">
      <c r="A1082" s="35" t="s">
        <v>56</v>
      </c>
      <c r="E1082" s="39" t="s">
        <v>4000</v>
      </c>
    </row>
    <row r="1083" spans="1:5" ht="12.75">
      <c r="A1083" s="35" t="s">
        <v>58</v>
      </c>
      <c r="E1083" s="40" t="s">
        <v>5</v>
      </c>
    </row>
    <row r="1084" spans="1:5" ht="409.5">
      <c r="A1084" t="s">
        <v>59</v>
      </c>
      <c r="E1084" s="39" t="s">
        <v>4001</v>
      </c>
    </row>
    <row r="1085" spans="1:16" ht="12.75">
      <c r="A1085" t="s">
        <v>50</v>
      </c>
      <c s="34" t="s">
        <v>1340</v>
      </c>
      <c s="34" t="s">
        <v>4002</v>
      </c>
      <c s="35" t="s">
        <v>5</v>
      </c>
      <c s="6" t="s">
        <v>4003</v>
      </c>
      <c s="36" t="s">
        <v>251</v>
      </c>
      <c s="37">
        <v>1</v>
      </c>
      <c s="36">
        <v>0</v>
      </c>
      <c s="36">
        <f>ROUND(G1085*H1085,6)</f>
      </c>
      <c r="L1085" s="38">
        <v>0</v>
      </c>
      <c s="32">
        <f>ROUND(ROUND(L1085,2)*ROUND(G1085,3),2)</f>
      </c>
      <c s="36" t="s">
        <v>69</v>
      </c>
      <c>
        <f>(M1085*21)/100</f>
      </c>
      <c t="s">
        <v>28</v>
      </c>
    </row>
    <row r="1086" spans="1:5" ht="12.75">
      <c r="A1086" s="35" t="s">
        <v>56</v>
      </c>
      <c r="E1086" s="39" t="s">
        <v>4003</v>
      </c>
    </row>
    <row r="1087" spans="1:5" ht="12.75">
      <c r="A1087" s="35" t="s">
        <v>58</v>
      </c>
      <c r="E1087" s="40" t="s">
        <v>5</v>
      </c>
    </row>
    <row r="1088" spans="1:5" ht="409.5">
      <c r="A1088" t="s">
        <v>59</v>
      </c>
      <c r="E1088" s="39" t="s">
        <v>4004</v>
      </c>
    </row>
    <row r="1089" spans="1:16" ht="12.75">
      <c r="A1089" t="s">
        <v>50</v>
      </c>
      <c s="34" t="s">
        <v>1341</v>
      </c>
      <c s="34" t="s">
        <v>4005</v>
      </c>
      <c s="35" t="s">
        <v>5</v>
      </c>
      <c s="6" t="s">
        <v>4006</v>
      </c>
      <c s="36" t="s">
        <v>251</v>
      </c>
      <c s="37">
        <v>1</v>
      </c>
      <c s="36">
        <v>0</v>
      </c>
      <c s="36">
        <f>ROUND(G1089*H1089,6)</f>
      </c>
      <c r="L1089" s="38">
        <v>0</v>
      </c>
      <c s="32">
        <f>ROUND(ROUND(L1089,2)*ROUND(G1089,3),2)</f>
      </c>
      <c s="36" t="s">
        <v>69</v>
      </c>
      <c>
        <f>(M1089*21)/100</f>
      </c>
      <c t="s">
        <v>28</v>
      </c>
    </row>
    <row r="1090" spans="1:5" ht="12.75">
      <c r="A1090" s="35" t="s">
        <v>56</v>
      </c>
      <c r="E1090" s="39" t="s">
        <v>4006</v>
      </c>
    </row>
    <row r="1091" spans="1:5" ht="12.75">
      <c r="A1091" s="35" t="s">
        <v>58</v>
      </c>
      <c r="E1091" s="40" t="s">
        <v>5</v>
      </c>
    </row>
    <row r="1092" spans="1:5" ht="409.5">
      <c r="A1092" t="s">
        <v>59</v>
      </c>
      <c r="E1092" s="39" t="s">
        <v>4007</v>
      </c>
    </row>
    <row r="1093" spans="1:16" ht="12.75">
      <c r="A1093" t="s">
        <v>50</v>
      </c>
      <c s="34" t="s">
        <v>1342</v>
      </c>
      <c s="34" t="s">
        <v>4008</v>
      </c>
      <c s="35" t="s">
        <v>5</v>
      </c>
      <c s="6" t="s">
        <v>4009</v>
      </c>
      <c s="36" t="s">
        <v>251</v>
      </c>
      <c s="37">
        <v>1</v>
      </c>
      <c s="36">
        <v>0</v>
      </c>
      <c s="36">
        <f>ROUND(G1093*H1093,6)</f>
      </c>
      <c r="L1093" s="38">
        <v>0</v>
      </c>
      <c s="32">
        <f>ROUND(ROUND(L1093,2)*ROUND(G1093,3),2)</f>
      </c>
      <c s="36" t="s">
        <v>69</v>
      </c>
      <c>
        <f>(M1093*21)/100</f>
      </c>
      <c t="s">
        <v>28</v>
      </c>
    </row>
    <row r="1094" spans="1:5" ht="12.75">
      <c r="A1094" s="35" t="s">
        <v>56</v>
      </c>
      <c r="E1094" s="39" t="s">
        <v>4009</v>
      </c>
    </row>
    <row r="1095" spans="1:5" ht="12.75">
      <c r="A1095" s="35" t="s">
        <v>58</v>
      </c>
      <c r="E1095" s="40" t="s">
        <v>5</v>
      </c>
    </row>
    <row r="1096" spans="1:5" ht="409.5">
      <c r="A1096" t="s">
        <v>59</v>
      </c>
      <c r="E1096" s="39" t="s">
        <v>4010</v>
      </c>
    </row>
    <row r="1097" spans="1:16" ht="12.75">
      <c r="A1097" t="s">
        <v>50</v>
      </c>
      <c s="34" t="s">
        <v>1343</v>
      </c>
      <c s="34" t="s">
        <v>4011</v>
      </c>
      <c s="35" t="s">
        <v>5</v>
      </c>
      <c s="6" t="s">
        <v>4012</v>
      </c>
      <c s="36" t="s">
        <v>251</v>
      </c>
      <c s="37">
        <v>1</v>
      </c>
      <c s="36">
        <v>0</v>
      </c>
      <c s="36">
        <f>ROUND(G1097*H1097,6)</f>
      </c>
      <c r="L1097" s="38">
        <v>0</v>
      </c>
      <c s="32">
        <f>ROUND(ROUND(L1097,2)*ROUND(G1097,3),2)</f>
      </c>
      <c s="36" t="s">
        <v>69</v>
      </c>
      <c>
        <f>(M1097*21)/100</f>
      </c>
      <c t="s">
        <v>28</v>
      </c>
    </row>
    <row r="1098" spans="1:5" ht="12.75">
      <c r="A1098" s="35" t="s">
        <v>56</v>
      </c>
      <c r="E1098" s="39" t="s">
        <v>4012</v>
      </c>
    </row>
    <row r="1099" spans="1:5" ht="12.75">
      <c r="A1099" s="35" t="s">
        <v>58</v>
      </c>
      <c r="E1099" s="40" t="s">
        <v>5</v>
      </c>
    </row>
    <row r="1100" spans="1:5" ht="409.5">
      <c r="A1100" t="s">
        <v>59</v>
      </c>
      <c r="E1100" s="39" t="s">
        <v>4013</v>
      </c>
    </row>
    <row r="1101" spans="1:16" ht="12.75">
      <c r="A1101" t="s">
        <v>50</v>
      </c>
      <c s="34" t="s">
        <v>1344</v>
      </c>
      <c s="34" t="s">
        <v>4014</v>
      </c>
      <c s="35" t="s">
        <v>5</v>
      </c>
      <c s="6" t="s">
        <v>4015</v>
      </c>
      <c s="36" t="s">
        <v>251</v>
      </c>
      <c s="37">
        <v>1</v>
      </c>
      <c s="36">
        <v>0</v>
      </c>
      <c s="36">
        <f>ROUND(G1101*H1101,6)</f>
      </c>
      <c r="L1101" s="38">
        <v>0</v>
      </c>
      <c s="32">
        <f>ROUND(ROUND(L1101,2)*ROUND(G1101,3),2)</f>
      </c>
      <c s="36" t="s">
        <v>69</v>
      </c>
      <c>
        <f>(M1101*21)/100</f>
      </c>
      <c t="s">
        <v>28</v>
      </c>
    </row>
    <row r="1102" spans="1:5" ht="12.75">
      <c r="A1102" s="35" t="s">
        <v>56</v>
      </c>
      <c r="E1102" s="39" t="s">
        <v>4015</v>
      </c>
    </row>
    <row r="1103" spans="1:5" ht="12.75">
      <c r="A1103" s="35" t="s">
        <v>58</v>
      </c>
      <c r="E1103" s="40" t="s">
        <v>5</v>
      </c>
    </row>
    <row r="1104" spans="1:5" ht="409.5">
      <c r="A1104" t="s">
        <v>59</v>
      </c>
      <c r="E1104" s="39" t="s">
        <v>4016</v>
      </c>
    </row>
    <row r="1105" spans="1:16" ht="12.75">
      <c r="A1105" t="s">
        <v>50</v>
      </c>
      <c s="34" t="s">
        <v>1345</v>
      </c>
      <c s="34" t="s">
        <v>4017</v>
      </c>
      <c s="35" t="s">
        <v>5</v>
      </c>
      <c s="6" t="s">
        <v>4018</v>
      </c>
      <c s="36" t="s">
        <v>251</v>
      </c>
      <c s="37">
        <v>1</v>
      </c>
      <c s="36">
        <v>0</v>
      </c>
      <c s="36">
        <f>ROUND(G1105*H1105,6)</f>
      </c>
      <c r="L1105" s="38">
        <v>0</v>
      </c>
      <c s="32">
        <f>ROUND(ROUND(L1105,2)*ROUND(G1105,3),2)</f>
      </c>
      <c s="36" t="s">
        <v>69</v>
      </c>
      <c>
        <f>(M1105*21)/100</f>
      </c>
      <c t="s">
        <v>28</v>
      </c>
    </row>
    <row r="1106" spans="1:5" ht="12.75">
      <c r="A1106" s="35" t="s">
        <v>56</v>
      </c>
      <c r="E1106" s="39" t="s">
        <v>4018</v>
      </c>
    </row>
    <row r="1107" spans="1:5" ht="12.75">
      <c r="A1107" s="35" t="s">
        <v>58</v>
      </c>
      <c r="E1107" s="40" t="s">
        <v>5</v>
      </c>
    </row>
    <row r="1108" spans="1:5" ht="409.5">
      <c r="A1108" t="s">
        <v>59</v>
      </c>
      <c r="E1108" s="39" t="s">
        <v>4019</v>
      </c>
    </row>
    <row r="1109" spans="1:16" ht="12.75">
      <c r="A1109" t="s">
        <v>50</v>
      </c>
      <c s="34" t="s">
        <v>1347</v>
      </c>
      <c s="34" t="s">
        <v>4020</v>
      </c>
      <c s="35" t="s">
        <v>5</v>
      </c>
      <c s="6" t="s">
        <v>4021</v>
      </c>
      <c s="36" t="s">
        <v>251</v>
      </c>
      <c s="37">
        <v>1</v>
      </c>
      <c s="36">
        <v>0</v>
      </c>
      <c s="36">
        <f>ROUND(G1109*H1109,6)</f>
      </c>
      <c r="L1109" s="38">
        <v>0</v>
      </c>
      <c s="32">
        <f>ROUND(ROUND(L1109,2)*ROUND(G1109,3),2)</f>
      </c>
      <c s="36" t="s">
        <v>69</v>
      </c>
      <c>
        <f>(M1109*21)/100</f>
      </c>
      <c t="s">
        <v>28</v>
      </c>
    </row>
    <row r="1110" spans="1:5" ht="12.75">
      <c r="A1110" s="35" t="s">
        <v>56</v>
      </c>
      <c r="E1110" s="39" t="s">
        <v>4021</v>
      </c>
    </row>
    <row r="1111" spans="1:5" ht="12.75">
      <c r="A1111" s="35" t="s">
        <v>58</v>
      </c>
      <c r="E1111" s="40" t="s">
        <v>5</v>
      </c>
    </row>
    <row r="1112" spans="1:5" ht="409.5">
      <c r="A1112" t="s">
        <v>59</v>
      </c>
      <c r="E1112" s="39" t="s">
        <v>4022</v>
      </c>
    </row>
    <row r="1113" spans="1:16" ht="12.75">
      <c r="A1113" t="s">
        <v>50</v>
      </c>
      <c s="34" t="s">
        <v>1348</v>
      </c>
      <c s="34" t="s">
        <v>4023</v>
      </c>
      <c s="35" t="s">
        <v>5</v>
      </c>
      <c s="6" t="s">
        <v>4024</v>
      </c>
      <c s="36" t="s">
        <v>251</v>
      </c>
      <c s="37">
        <v>1</v>
      </c>
      <c s="36">
        <v>0</v>
      </c>
      <c s="36">
        <f>ROUND(G1113*H1113,6)</f>
      </c>
      <c r="L1113" s="38">
        <v>0</v>
      </c>
      <c s="32">
        <f>ROUND(ROUND(L1113,2)*ROUND(G1113,3),2)</f>
      </c>
      <c s="36" t="s">
        <v>69</v>
      </c>
      <c>
        <f>(M1113*21)/100</f>
      </c>
      <c t="s">
        <v>28</v>
      </c>
    </row>
    <row r="1114" spans="1:5" ht="12.75">
      <c r="A1114" s="35" t="s">
        <v>56</v>
      </c>
      <c r="E1114" s="39" t="s">
        <v>4024</v>
      </c>
    </row>
    <row r="1115" spans="1:5" ht="12.75">
      <c r="A1115" s="35" t="s">
        <v>58</v>
      </c>
      <c r="E1115" s="40" t="s">
        <v>5</v>
      </c>
    </row>
    <row r="1116" spans="1:5" ht="409.5">
      <c r="A1116" t="s">
        <v>59</v>
      </c>
      <c r="E1116" s="39" t="s">
        <v>4025</v>
      </c>
    </row>
    <row r="1117" spans="1:16" ht="12.75">
      <c r="A1117" t="s">
        <v>50</v>
      </c>
      <c s="34" t="s">
        <v>1349</v>
      </c>
      <c s="34" t="s">
        <v>4026</v>
      </c>
      <c s="35" t="s">
        <v>5</v>
      </c>
      <c s="6" t="s">
        <v>4027</v>
      </c>
      <c s="36" t="s">
        <v>251</v>
      </c>
      <c s="37">
        <v>1</v>
      </c>
      <c s="36">
        <v>0</v>
      </c>
      <c s="36">
        <f>ROUND(G1117*H1117,6)</f>
      </c>
      <c r="L1117" s="38">
        <v>0</v>
      </c>
      <c s="32">
        <f>ROUND(ROUND(L1117,2)*ROUND(G1117,3),2)</f>
      </c>
      <c s="36" t="s">
        <v>69</v>
      </c>
      <c>
        <f>(M1117*21)/100</f>
      </c>
      <c t="s">
        <v>28</v>
      </c>
    </row>
    <row r="1118" spans="1:5" ht="12.75">
      <c r="A1118" s="35" t="s">
        <v>56</v>
      </c>
      <c r="E1118" s="39" t="s">
        <v>4027</v>
      </c>
    </row>
    <row r="1119" spans="1:5" ht="12.75">
      <c r="A1119" s="35" t="s">
        <v>58</v>
      </c>
      <c r="E1119" s="40" t="s">
        <v>5</v>
      </c>
    </row>
    <row r="1120" spans="1:5" ht="409.5">
      <c r="A1120" t="s">
        <v>59</v>
      </c>
      <c r="E1120" s="39" t="s">
        <v>4028</v>
      </c>
    </row>
    <row r="1121" spans="1:16" ht="12.75">
      <c r="A1121" t="s">
        <v>50</v>
      </c>
      <c s="34" t="s">
        <v>1350</v>
      </c>
      <c s="34" t="s">
        <v>4029</v>
      </c>
      <c s="35" t="s">
        <v>5</v>
      </c>
      <c s="6" t="s">
        <v>4030</v>
      </c>
      <c s="36" t="s">
        <v>251</v>
      </c>
      <c s="37">
        <v>1</v>
      </c>
      <c s="36">
        <v>0</v>
      </c>
      <c s="36">
        <f>ROUND(G1121*H1121,6)</f>
      </c>
      <c r="L1121" s="38">
        <v>0</v>
      </c>
      <c s="32">
        <f>ROUND(ROUND(L1121,2)*ROUND(G1121,3),2)</f>
      </c>
      <c s="36" t="s">
        <v>69</v>
      </c>
      <c>
        <f>(M1121*21)/100</f>
      </c>
      <c t="s">
        <v>28</v>
      </c>
    </row>
    <row r="1122" spans="1:5" ht="12.75">
      <c r="A1122" s="35" t="s">
        <v>56</v>
      </c>
      <c r="E1122" s="39" t="s">
        <v>4030</v>
      </c>
    </row>
    <row r="1123" spans="1:5" ht="12.75">
      <c r="A1123" s="35" t="s">
        <v>58</v>
      </c>
      <c r="E1123" s="40" t="s">
        <v>5</v>
      </c>
    </row>
    <row r="1124" spans="1:5" ht="409.5">
      <c r="A1124" t="s">
        <v>59</v>
      </c>
      <c r="E1124" s="39" t="s">
        <v>4031</v>
      </c>
    </row>
    <row r="1125" spans="1:16" ht="12.75">
      <c r="A1125" t="s">
        <v>50</v>
      </c>
      <c s="34" t="s">
        <v>1351</v>
      </c>
      <c s="34" t="s">
        <v>4032</v>
      </c>
      <c s="35" t="s">
        <v>5</v>
      </c>
      <c s="6" t="s">
        <v>4033</v>
      </c>
      <c s="36" t="s">
        <v>251</v>
      </c>
      <c s="37">
        <v>1</v>
      </c>
      <c s="36">
        <v>0</v>
      </c>
      <c s="36">
        <f>ROUND(G1125*H1125,6)</f>
      </c>
      <c r="L1125" s="38">
        <v>0</v>
      </c>
      <c s="32">
        <f>ROUND(ROUND(L1125,2)*ROUND(G1125,3),2)</f>
      </c>
      <c s="36" t="s">
        <v>69</v>
      </c>
      <c>
        <f>(M1125*21)/100</f>
      </c>
      <c t="s">
        <v>28</v>
      </c>
    </row>
    <row r="1126" spans="1:5" ht="12.75">
      <c r="A1126" s="35" t="s">
        <v>56</v>
      </c>
      <c r="E1126" s="39" t="s">
        <v>4033</v>
      </c>
    </row>
    <row r="1127" spans="1:5" ht="12.75">
      <c r="A1127" s="35" t="s">
        <v>58</v>
      </c>
      <c r="E1127" s="40" t="s">
        <v>5</v>
      </c>
    </row>
    <row r="1128" spans="1:5" ht="409.5">
      <c r="A1128" t="s">
        <v>59</v>
      </c>
      <c r="E1128" s="39" t="s">
        <v>4034</v>
      </c>
    </row>
    <row r="1129" spans="1:16" ht="12.75">
      <c r="A1129" t="s">
        <v>50</v>
      </c>
      <c s="34" t="s">
        <v>1352</v>
      </c>
      <c s="34" t="s">
        <v>4035</v>
      </c>
      <c s="35" t="s">
        <v>5</v>
      </c>
      <c s="6" t="s">
        <v>4036</v>
      </c>
      <c s="36" t="s">
        <v>251</v>
      </c>
      <c s="37">
        <v>1</v>
      </c>
      <c s="36">
        <v>0</v>
      </c>
      <c s="36">
        <f>ROUND(G1129*H1129,6)</f>
      </c>
      <c r="L1129" s="38">
        <v>0</v>
      </c>
      <c s="32">
        <f>ROUND(ROUND(L1129,2)*ROUND(G1129,3),2)</f>
      </c>
      <c s="36" t="s">
        <v>69</v>
      </c>
      <c>
        <f>(M1129*21)/100</f>
      </c>
      <c t="s">
        <v>28</v>
      </c>
    </row>
    <row r="1130" spans="1:5" ht="12.75">
      <c r="A1130" s="35" t="s">
        <v>56</v>
      </c>
      <c r="E1130" s="39" t="s">
        <v>4036</v>
      </c>
    </row>
    <row r="1131" spans="1:5" ht="12.75">
      <c r="A1131" s="35" t="s">
        <v>58</v>
      </c>
      <c r="E1131" s="40" t="s">
        <v>5</v>
      </c>
    </row>
    <row r="1132" spans="1:5" ht="409.5">
      <c r="A1132" t="s">
        <v>59</v>
      </c>
      <c r="E1132" s="39" t="s">
        <v>4037</v>
      </c>
    </row>
    <row r="1133" spans="1:16" ht="12.75">
      <c r="A1133" t="s">
        <v>50</v>
      </c>
      <c s="34" t="s">
        <v>1353</v>
      </c>
      <c s="34" t="s">
        <v>4038</v>
      </c>
      <c s="35" t="s">
        <v>5</v>
      </c>
      <c s="6" t="s">
        <v>4039</v>
      </c>
      <c s="36" t="s">
        <v>251</v>
      </c>
      <c s="37">
        <v>1</v>
      </c>
      <c s="36">
        <v>0</v>
      </c>
      <c s="36">
        <f>ROUND(G1133*H1133,6)</f>
      </c>
      <c r="L1133" s="38">
        <v>0</v>
      </c>
      <c s="32">
        <f>ROUND(ROUND(L1133,2)*ROUND(G1133,3),2)</f>
      </c>
      <c s="36" t="s">
        <v>69</v>
      </c>
      <c>
        <f>(M1133*21)/100</f>
      </c>
      <c t="s">
        <v>28</v>
      </c>
    </row>
    <row r="1134" spans="1:5" ht="12.75">
      <c r="A1134" s="35" t="s">
        <v>56</v>
      </c>
      <c r="E1134" s="39" t="s">
        <v>4039</v>
      </c>
    </row>
    <row r="1135" spans="1:5" ht="12.75">
      <c r="A1135" s="35" t="s">
        <v>58</v>
      </c>
      <c r="E1135" s="40" t="s">
        <v>5</v>
      </c>
    </row>
    <row r="1136" spans="1:5" ht="409.5">
      <c r="A1136" t="s">
        <v>59</v>
      </c>
      <c r="E1136" s="39" t="s">
        <v>4040</v>
      </c>
    </row>
    <row r="1137" spans="1:16" ht="12.75">
      <c r="A1137" t="s">
        <v>50</v>
      </c>
      <c s="34" t="s">
        <v>1354</v>
      </c>
      <c s="34" t="s">
        <v>4041</v>
      </c>
      <c s="35" t="s">
        <v>5</v>
      </c>
      <c s="6" t="s">
        <v>4042</v>
      </c>
      <c s="36" t="s">
        <v>251</v>
      </c>
      <c s="37">
        <v>1</v>
      </c>
      <c s="36">
        <v>0</v>
      </c>
      <c s="36">
        <f>ROUND(G1137*H1137,6)</f>
      </c>
      <c r="L1137" s="38">
        <v>0</v>
      </c>
      <c s="32">
        <f>ROUND(ROUND(L1137,2)*ROUND(G1137,3),2)</f>
      </c>
      <c s="36" t="s">
        <v>69</v>
      </c>
      <c>
        <f>(M1137*21)/100</f>
      </c>
      <c t="s">
        <v>28</v>
      </c>
    </row>
    <row r="1138" spans="1:5" ht="12.75">
      <c r="A1138" s="35" t="s">
        <v>56</v>
      </c>
      <c r="E1138" s="39" t="s">
        <v>4042</v>
      </c>
    </row>
    <row r="1139" spans="1:5" ht="12.75">
      <c r="A1139" s="35" t="s">
        <v>58</v>
      </c>
      <c r="E1139" s="40" t="s">
        <v>5</v>
      </c>
    </row>
    <row r="1140" spans="1:5" ht="409.5">
      <c r="A1140" t="s">
        <v>59</v>
      </c>
      <c r="E1140" s="39" t="s">
        <v>4043</v>
      </c>
    </row>
    <row r="1141" spans="1:16" ht="12.75">
      <c r="A1141" t="s">
        <v>50</v>
      </c>
      <c s="34" t="s">
        <v>1355</v>
      </c>
      <c s="34" t="s">
        <v>1881</v>
      </c>
      <c s="35" t="s">
        <v>5</v>
      </c>
      <c s="6" t="s">
        <v>4044</v>
      </c>
      <c s="36" t="s">
        <v>251</v>
      </c>
      <c s="37">
        <v>1</v>
      </c>
      <c s="36">
        <v>0</v>
      </c>
      <c s="36">
        <f>ROUND(G1141*H1141,6)</f>
      </c>
      <c r="L1141" s="38">
        <v>0</v>
      </c>
      <c s="32">
        <f>ROUND(ROUND(L1141,2)*ROUND(G1141,3),2)</f>
      </c>
      <c s="36" t="s">
        <v>69</v>
      </c>
      <c>
        <f>(M1141*21)/100</f>
      </c>
      <c t="s">
        <v>28</v>
      </c>
    </row>
    <row r="1142" spans="1:5" ht="12.75">
      <c r="A1142" s="35" t="s">
        <v>56</v>
      </c>
      <c r="E1142" s="39" t="s">
        <v>4044</v>
      </c>
    </row>
    <row r="1143" spans="1:5" ht="12.75">
      <c r="A1143" s="35" t="s">
        <v>58</v>
      </c>
      <c r="E1143" s="40" t="s">
        <v>5</v>
      </c>
    </row>
    <row r="1144" spans="1:5" ht="409.5">
      <c r="A1144" t="s">
        <v>59</v>
      </c>
      <c r="E1144" s="39" t="s">
        <v>4045</v>
      </c>
    </row>
    <row r="1145" spans="1:16" ht="12.75">
      <c r="A1145" t="s">
        <v>50</v>
      </c>
      <c s="34" t="s">
        <v>1356</v>
      </c>
      <c s="34" t="s">
        <v>1903</v>
      </c>
      <c s="35" t="s">
        <v>5</v>
      </c>
      <c s="6" t="s">
        <v>4046</v>
      </c>
      <c s="36" t="s">
        <v>251</v>
      </c>
      <c s="37">
        <v>1</v>
      </c>
      <c s="36">
        <v>0</v>
      </c>
      <c s="36">
        <f>ROUND(G1145*H1145,6)</f>
      </c>
      <c r="L1145" s="38">
        <v>0</v>
      </c>
      <c s="32">
        <f>ROUND(ROUND(L1145,2)*ROUND(G1145,3),2)</f>
      </c>
      <c s="36" t="s">
        <v>69</v>
      </c>
      <c>
        <f>(M1145*21)/100</f>
      </c>
      <c t="s">
        <v>28</v>
      </c>
    </row>
    <row r="1146" spans="1:5" ht="12.75">
      <c r="A1146" s="35" t="s">
        <v>56</v>
      </c>
      <c r="E1146" s="39" t="s">
        <v>4046</v>
      </c>
    </row>
    <row r="1147" spans="1:5" ht="12.75">
      <c r="A1147" s="35" t="s">
        <v>58</v>
      </c>
      <c r="E1147" s="40" t="s">
        <v>5</v>
      </c>
    </row>
    <row r="1148" spans="1:5" ht="357">
      <c r="A1148" t="s">
        <v>59</v>
      </c>
      <c r="E1148" s="39" t="s">
        <v>4047</v>
      </c>
    </row>
    <row r="1149" spans="1:16" ht="12.75">
      <c r="A1149" t="s">
        <v>50</v>
      </c>
      <c s="34" t="s">
        <v>1357</v>
      </c>
      <c s="34" t="s">
        <v>1906</v>
      </c>
      <c s="35" t="s">
        <v>5</v>
      </c>
      <c s="6" t="s">
        <v>4048</v>
      </c>
      <c s="36" t="s">
        <v>251</v>
      </c>
      <c s="37">
        <v>1</v>
      </c>
      <c s="36">
        <v>0</v>
      </c>
      <c s="36">
        <f>ROUND(G1149*H1149,6)</f>
      </c>
      <c r="L1149" s="38">
        <v>0</v>
      </c>
      <c s="32">
        <f>ROUND(ROUND(L1149,2)*ROUND(G1149,3),2)</f>
      </c>
      <c s="36" t="s">
        <v>69</v>
      </c>
      <c>
        <f>(M1149*21)/100</f>
      </c>
      <c t="s">
        <v>28</v>
      </c>
    </row>
    <row r="1150" spans="1:5" ht="12.75">
      <c r="A1150" s="35" t="s">
        <v>56</v>
      </c>
      <c r="E1150" s="39" t="s">
        <v>4048</v>
      </c>
    </row>
    <row r="1151" spans="1:5" ht="12.75">
      <c r="A1151" s="35" t="s">
        <v>58</v>
      </c>
      <c r="E1151" s="40" t="s">
        <v>5</v>
      </c>
    </row>
    <row r="1152" spans="1:5" ht="409.5">
      <c r="A1152" t="s">
        <v>59</v>
      </c>
      <c r="E1152" s="39" t="s">
        <v>4049</v>
      </c>
    </row>
    <row r="1153" spans="1:16" ht="12.75">
      <c r="A1153" t="s">
        <v>50</v>
      </c>
      <c s="34" t="s">
        <v>1358</v>
      </c>
      <c s="34" t="s">
        <v>1909</v>
      </c>
      <c s="35" t="s">
        <v>5</v>
      </c>
      <c s="6" t="s">
        <v>4050</v>
      </c>
      <c s="36" t="s">
        <v>251</v>
      </c>
      <c s="37">
        <v>1</v>
      </c>
      <c s="36">
        <v>0</v>
      </c>
      <c s="36">
        <f>ROUND(G1153*H1153,6)</f>
      </c>
      <c r="L1153" s="38">
        <v>0</v>
      </c>
      <c s="32">
        <f>ROUND(ROUND(L1153,2)*ROUND(G1153,3),2)</f>
      </c>
      <c s="36" t="s">
        <v>69</v>
      </c>
      <c>
        <f>(M1153*21)/100</f>
      </c>
      <c t="s">
        <v>28</v>
      </c>
    </row>
    <row r="1154" spans="1:5" ht="12.75">
      <c r="A1154" s="35" t="s">
        <v>56</v>
      </c>
      <c r="E1154" s="39" t="s">
        <v>4050</v>
      </c>
    </row>
    <row r="1155" spans="1:5" ht="12.75">
      <c r="A1155" s="35" t="s">
        <v>58</v>
      </c>
      <c r="E1155" s="40" t="s">
        <v>5</v>
      </c>
    </row>
    <row r="1156" spans="1:5" ht="409.5">
      <c r="A1156" t="s">
        <v>59</v>
      </c>
      <c r="E1156" s="39" t="s">
        <v>4051</v>
      </c>
    </row>
    <row r="1157" spans="1:16" ht="12.75">
      <c r="A1157" t="s">
        <v>50</v>
      </c>
      <c s="34" t="s">
        <v>1359</v>
      </c>
      <c s="34" t="s">
        <v>1912</v>
      </c>
      <c s="35" t="s">
        <v>5</v>
      </c>
      <c s="6" t="s">
        <v>4052</v>
      </c>
      <c s="36" t="s">
        <v>251</v>
      </c>
      <c s="37">
        <v>1</v>
      </c>
      <c s="36">
        <v>0</v>
      </c>
      <c s="36">
        <f>ROUND(G1157*H1157,6)</f>
      </c>
      <c r="L1157" s="38">
        <v>0</v>
      </c>
      <c s="32">
        <f>ROUND(ROUND(L1157,2)*ROUND(G1157,3),2)</f>
      </c>
      <c s="36" t="s">
        <v>69</v>
      </c>
      <c>
        <f>(M1157*21)/100</f>
      </c>
      <c t="s">
        <v>28</v>
      </c>
    </row>
    <row r="1158" spans="1:5" ht="12.75">
      <c r="A1158" s="35" t="s">
        <v>56</v>
      </c>
      <c r="E1158" s="39" t="s">
        <v>4052</v>
      </c>
    </row>
    <row r="1159" spans="1:5" ht="12.75">
      <c r="A1159" s="35" t="s">
        <v>58</v>
      </c>
      <c r="E1159" s="40" t="s">
        <v>5</v>
      </c>
    </row>
    <row r="1160" spans="1:5" ht="409.5">
      <c r="A1160" t="s">
        <v>59</v>
      </c>
      <c r="E1160" s="39" t="s">
        <v>4053</v>
      </c>
    </row>
    <row r="1161" spans="1:16" ht="12.75">
      <c r="A1161" t="s">
        <v>50</v>
      </c>
      <c s="34" t="s">
        <v>1360</v>
      </c>
      <c s="34" t="s">
        <v>1939</v>
      </c>
      <c s="35" t="s">
        <v>5</v>
      </c>
      <c s="6" t="s">
        <v>4054</v>
      </c>
      <c s="36" t="s">
        <v>251</v>
      </c>
      <c s="37">
        <v>1</v>
      </c>
      <c s="36">
        <v>0</v>
      </c>
      <c s="36">
        <f>ROUND(G1161*H1161,6)</f>
      </c>
      <c r="L1161" s="38">
        <v>0</v>
      </c>
      <c s="32">
        <f>ROUND(ROUND(L1161,2)*ROUND(G1161,3),2)</f>
      </c>
      <c s="36" t="s">
        <v>69</v>
      </c>
      <c>
        <f>(M1161*21)/100</f>
      </c>
      <c t="s">
        <v>28</v>
      </c>
    </row>
    <row r="1162" spans="1:5" ht="12.75">
      <c r="A1162" s="35" t="s">
        <v>56</v>
      </c>
      <c r="E1162" s="39" t="s">
        <v>4054</v>
      </c>
    </row>
    <row r="1163" spans="1:5" ht="12.75">
      <c r="A1163" s="35" t="s">
        <v>58</v>
      </c>
      <c r="E1163" s="40" t="s">
        <v>5</v>
      </c>
    </row>
    <row r="1164" spans="1:5" ht="409.5">
      <c r="A1164" t="s">
        <v>59</v>
      </c>
      <c r="E1164" s="39" t="s">
        <v>4055</v>
      </c>
    </row>
    <row r="1165" spans="1:16" ht="12.75">
      <c r="A1165" t="s">
        <v>50</v>
      </c>
      <c s="34" t="s">
        <v>1361</v>
      </c>
      <c s="34" t="s">
        <v>1942</v>
      </c>
      <c s="35" t="s">
        <v>5</v>
      </c>
      <c s="6" t="s">
        <v>4056</v>
      </c>
      <c s="36" t="s">
        <v>251</v>
      </c>
      <c s="37">
        <v>1</v>
      </c>
      <c s="36">
        <v>0</v>
      </c>
      <c s="36">
        <f>ROUND(G1165*H1165,6)</f>
      </c>
      <c r="L1165" s="38">
        <v>0</v>
      </c>
      <c s="32">
        <f>ROUND(ROUND(L1165,2)*ROUND(G1165,3),2)</f>
      </c>
      <c s="36" t="s">
        <v>69</v>
      </c>
      <c>
        <f>(M1165*21)/100</f>
      </c>
      <c t="s">
        <v>28</v>
      </c>
    </row>
    <row r="1166" spans="1:5" ht="12.75">
      <c r="A1166" s="35" t="s">
        <v>56</v>
      </c>
      <c r="E1166" s="39" t="s">
        <v>4056</v>
      </c>
    </row>
    <row r="1167" spans="1:5" ht="12.75">
      <c r="A1167" s="35" t="s">
        <v>58</v>
      </c>
      <c r="E1167" s="40" t="s">
        <v>5</v>
      </c>
    </row>
    <row r="1168" spans="1:5" ht="409.5">
      <c r="A1168" t="s">
        <v>59</v>
      </c>
      <c r="E1168" s="39" t="s">
        <v>4057</v>
      </c>
    </row>
    <row r="1169" spans="1:16" ht="12.75">
      <c r="A1169" t="s">
        <v>50</v>
      </c>
      <c s="34" t="s">
        <v>1362</v>
      </c>
      <c s="34" t="s">
        <v>1945</v>
      </c>
      <c s="35" t="s">
        <v>5</v>
      </c>
      <c s="6" t="s">
        <v>4058</v>
      </c>
      <c s="36" t="s">
        <v>251</v>
      </c>
      <c s="37">
        <v>1</v>
      </c>
      <c s="36">
        <v>0</v>
      </c>
      <c s="36">
        <f>ROUND(G1169*H1169,6)</f>
      </c>
      <c r="L1169" s="38">
        <v>0</v>
      </c>
      <c s="32">
        <f>ROUND(ROUND(L1169,2)*ROUND(G1169,3),2)</f>
      </c>
      <c s="36" t="s">
        <v>69</v>
      </c>
      <c>
        <f>(M1169*21)/100</f>
      </c>
      <c t="s">
        <v>28</v>
      </c>
    </row>
    <row r="1170" spans="1:5" ht="12.75">
      <c r="A1170" s="35" t="s">
        <v>56</v>
      </c>
      <c r="E1170" s="39" t="s">
        <v>4058</v>
      </c>
    </row>
    <row r="1171" spans="1:5" ht="12.75">
      <c r="A1171" s="35" t="s">
        <v>58</v>
      </c>
      <c r="E1171" s="40" t="s">
        <v>5</v>
      </c>
    </row>
    <row r="1172" spans="1:5" ht="409.5">
      <c r="A1172" t="s">
        <v>59</v>
      </c>
      <c r="E1172" s="39" t="s">
        <v>4059</v>
      </c>
    </row>
    <row r="1173" spans="1:16" ht="12.75">
      <c r="A1173" t="s">
        <v>50</v>
      </c>
      <c s="34" t="s">
        <v>1363</v>
      </c>
      <c s="34" t="s">
        <v>1975</v>
      </c>
      <c s="35" t="s">
        <v>5</v>
      </c>
      <c s="6" t="s">
        <v>4060</v>
      </c>
      <c s="36" t="s">
        <v>251</v>
      </c>
      <c s="37">
        <v>1</v>
      </c>
      <c s="36">
        <v>0</v>
      </c>
      <c s="36">
        <f>ROUND(G1173*H1173,6)</f>
      </c>
      <c r="L1173" s="38">
        <v>0</v>
      </c>
      <c s="32">
        <f>ROUND(ROUND(L1173,2)*ROUND(G1173,3),2)</f>
      </c>
      <c s="36" t="s">
        <v>69</v>
      </c>
      <c>
        <f>(M1173*21)/100</f>
      </c>
      <c t="s">
        <v>28</v>
      </c>
    </row>
    <row r="1174" spans="1:5" ht="12.75">
      <c r="A1174" s="35" t="s">
        <v>56</v>
      </c>
      <c r="E1174" s="39" t="s">
        <v>4060</v>
      </c>
    </row>
    <row r="1175" spans="1:5" ht="12.75">
      <c r="A1175" s="35" t="s">
        <v>58</v>
      </c>
      <c r="E1175" s="40" t="s">
        <v>5</v>
      </c>
    </row>
    <row r="1176" spans="1:5" ht="409.5">
      <c r="A1176" t="s">
        <v>59</v>
      </c>
      <c r="E1176" s="39" t="s">
        <v>4061</v>
      </c>
    </row>
    <row r="1177" spans="1:16" ht="12.75">
      <c r="A1177" t="s">
        <v>50</v>
      </c>
      <c s="34" t="s">
        <v>1365</v>
      </c>
      <c s="34" t="s">
        <v>4062</v>
      </c>
      <c s="35" t="s">
        <v>5</v>
      </c>
      <c s="6" t="s">
        <v>4063</v>
      </c>
      <c s="36" t="s">
        <v>251</v>
      </c>
      <c s="37">
        <v>1</v>
      </c>
      <c s="36">
        <v>0</v>
      </c>
      <c s="36">
        <f>ROUND(G1177*H1177,6)</f>
      </c>
      <c r="L1177" s="38">
        <v>0</v>
      </c>
      <c s="32">
        <f>ROUND(ROUND(L1177,2)*ROUND(G1177,3),2)</f>
      </c>
      <c s="36" t="s">
        <v>69</v>
      </c>
      <c>
        <f>(M1177*21)/100</f>
      </c>
      <c t="s">
        <v>28</v>
      </c>
    </row>
    <row r="1178" spans="1:5" ht="12.75">
      <c r="A1178" s="35" t="s">
        <v>56</v>
      </c>
      <c r="E1178" s="39" t="s">
        <v>4063</v>
      </c>
    </row>
    <row r="1179" spans="1:5" ht="12.75">
      <c r="A1179" s="35" t="s">
        <v>58</v>
      </c>
      <c r="E1179" s="40" t="s">
        <v>5</v>
      </c>
    </row>
    <row r="1180" spans="1:5" ht="409.5">
      <c r="A1180" t="s">
        <v>59</v>
      </c>
      <c r="E1180" s="39" t="s">
        <v>4064</v>
      </c>
    </row>
    <row r="1181" spans="1:16" ht="12.75">
      <c r="A1181" t="s">
        <v>50</v>
      </c>
      <c s="34" t="s">
        <v>1366</v>
      </c>
      <c s="34" t="s">
        <v>4065</v>
      </c>
      <c s="35" t="s">
        <v>5</v>
      </c>
      <c s="6" t="s">
        <v>4066</v>
      </c>
      <c s="36" t="s">
        <v>251</v>
      </c>
      <c s="37">
        <v>1</v>
      </c>
      <c s="36">
        <v>0</v>
      </c>
      <c s="36">
        <f>ROUND(G1181*H1181,6)</f>
      </c>
      <c r="L1181" s="38">
        <v>0</v>
      </c>
      <c s="32">
        <f>ROUND(ROUND(L1181,2)*ROUND(G1181,3),2)</f>
      </c>
      <c s="36" t="s">
        <v>69</v>
      </c>
      <c>
        <f>(M1181*21)/100</f>
      </c>
      <c t="s">
        <v>28</v>
      </c>
    </row>
    <row r="1182" spans="1:5" ht="12.75">
      <c r="A1182" s="35" t="s">
        <v>56</v>
      </c>
      <c r="E1182" s="39" t="s">
        <v>4066</v>
      </c>
    </row>
    <row r="1183" spans="1:5" ht="12.75">
      <c r="A1183" s="35" t="s">
        <v>58</v>
      </c>
      <c r="E1183" s="40" t="s">
        <v>5</v>
      </c>
    </row>
    <row r="1184" spans="1:5" ht="409.5">
      <c r="A1184" t="s">
        <v>59</v>
      </c>
      <c r="E1184" s="39" t="s">
        <v>4067</v>
      </c>
    </row>
    <row r="1185" spans="1:16" ht="12.75">
      <c r="A1185" t="s">
        <v>50</v>
      </c>
      <c s="34" t="s">
        <v>1367</v>
      </c>
      <c s="34" t="s">
        <v>4068</v>
      </c>
      <c s="35" t="s">
        <v>5</v>
      </c>
      <c s="6" t="s">
        <v>4069</v>
      </c>
      <c s="36" t="s">
        <v>251</v>
      </c>
      <c s="37">
        <v>1</v>
      </c>
      <c s="36">
        <v>0</v>
      </c>
      <c s="36">
        <f>ROUND(G1185*H1185,6)</f>
      </c>
      <c r="L1185" s="38">
        <v>0</v>
      </c>
      <c s="32">
        <f>ROUND(ROUND(L1185,2)*ROUND(G1185,3),2)</f>
      </c>
      <c s="36" t="s">
        <v>69</v>
      </c>
      <c>
        <f>(M1185*21)/100</f>
      </c>
      <c t="s">
        <v>28</v>
      </c>
    </row>
    <row r="1186" spans="1:5" ht="12.75">
      <c r="A1186" s="35" t="s">
        <v>56</v>
      </c>
      <c r="E1186" s="39" t="s">
        <v>4069</v>
      </c>
    </row>
    <row r="1187" spans="1:5" ht="12.75">
      <c r="A1187" s="35" t="s">
        <v>58</v>
      </c>
      <c r="E1187" s="40" t="s">
        <v>5</v>
      </c>
    </row>
    <row r="1188" spans="1:5" ht="409.5">
      <c r="A1188" t="s">
        <v>59</v>
      </c>
      <c r="E1188" s="39" t="s">
        <v>4070</v>
      </c>
    </row>
    <row r="1189" spans="1:16" ht="12.75">
      <c r="A1189" t="s">
        <v>50</v>
      </c>
      <c s="34" t="s">
        <v>1368</v>
      </c>
      <c s="34" t="s">
        <v>4071</v>
      </c>
      <c s="35" t="s">
        <v>5</v>
      </c>
      <c s="6" t="s">
        <v>4072</v>
      </c>
      <c s="36" t="s">
        <v>251</v>
      </c>
      <c s="37">
        <v>1</v>
      </c>
      <c s="36">
        <v>0</v>
      </c>
      <c s="36">
        <f>ROUND(G1189*H1189,6)</f>
      </c>
      <c r="L1189" s="38">
        <v>0</v>
      </c>
      <c s="32">
        <f>ROUND(ROUND(L1189,2)*ROUND(G1189,3),2)</f>
      </c>
      <c s="36" t="s">
        <v>69</v>
      </c>
      <c>
        <f>(M1189*21)/100</f>
      </c>
      <c t="s">
        <v>28</v>
      </c>
    </row>
    <row r="1190" spans="1:5" ht="12.75">
      <c r="A1190" s="35" t="s">
        <v>56</v>
      </c>
      <c r="E1190" s="39" t="s">
        <v>4072</v>
      </c>
    </row>
    <row r="1191" spans="1:5" ht="12.75">
      <c r="A1191" s="35" t="s">
        <v>58</v>
      </c>
      <c r="E1191" s="40" t="s">
        <v>5</v>
      </c>
    </row>
    <row r="1192" spans="1:5" ht="409.5">
      <c r="A1192" t="s">
        <v>59</v>
      </c>
      <c r="E1192" s="39" t="s">
        <v>4073</v>
      </c>
    </row>
    <row r="1193" spans="1:16" ht="12.75">
      <c r="A1193" t="s">
        <v>50</v>
      </c>
      <c s="34" t="s">
        <v>1369</v>
      </c>
      <c s="34" t="s">
        <v>4074</v>
      </c>
      <c s="35" t="s">
        <v>5</v>
      </c>
      <c s="6" t="s">
        <v>4075</v>
      </c>
      <c s="36" t="s">
        <v>251</v>
      </c>
      <c s="37">
        <v>1</v>
      </c>
      <c s="36">
        <v>0</v>
      </c>
      <c s="36">
        <f>ROUND(G1193*H1193,6)</f>
      </c>
      <c r="L1193" s="38">
        <v>0</v>
      </c>
      <c s="32">
        <f>ROUND(ROUND(L1193,2)*ROUND(G1193,3),2)</f>
      </c>
      <c s="36" t="s">
        <v>69</v>
      </c>
      <c>
        <f>(M1193*21)/100</f>
      </c>
      <c t="s">
        <v>28</v>
      </c>
    </row>
    <row r="1194" spans="1:5" ht="12.75">
      <c r="A1194" s="35" t="s">
        <v>56</v>
      </c>
      <c r="E1194" s="39" t="s">
        <v>4075</v>
      </c>
    </row>
    <row r="1195" spans="1:5" ht="12.75">
      <c r="A1195" s="35" t="s">
        <v>58</v>
      </c>
      <c r="E1195" s="40" t="s">
        <v>5</v>
      </c>
    </row>
    <row r="1196" spans="1:5" ht="409.5">
      <c r="A1196" t="s">
        <v>59</v>
      </c>
      <c r="E1196" s="39" t="s">
        <v>4076</v>
      </c>
    </row>
    <row r="1197" spans="1:16" ht="12.75">
      <c r="A1197" t="s">
        <v>50</v>
      </c>
      <c s="34" t="s">
        <v>1370</v>
      </c>
      <c s="34" t="s">
        <v>4077</v>
      </c>
      <c s="35" t="s">
        <v>5</v>
      </c>
      <c s="6" t="s">
        <v>4078</v>
      </c>
      <c s="36" t="s">
        <v>251</v>
      </c>
      <c s="37">
        <v>1</v>
      </c>
      <c s="36">
        <v>0</v>
      </c>
      <c s="36">
        <f>ROUND(G1197*H1197,6)</f>
      </c>
      <c r="L1197" s="38">
        <v>0</v>
      </c>
      <c s="32">
        <f>ROUND(ROUND(L1197,2)*ROUND(G1197,3),2)</f>
      </c>
      <c s="36" t="s">
        <v>69</v>
      </c>
      <c>
        <f>(M1197*21)/100</f>
      </c>
      <c t="s">
        <v>28</v>
      </c>
    </row>
    <row r="1198" spans="1:5" ht="12.75">
      <c r="A1198" s="35" t="s">
        <v>56</v>
      </c>
      <c r="E1198" s="39" t="s">
        <v>4078</v>
      </c>
    </row>
    <row r="1199" spans="1:5" ht="12.75">
      <c r="A1199" s="35" t="s">
        <v>58</v>
      </c>
      <c r="E1199" s="40" t="s">
        <v>5</v>
      </c>
    </row>
    <row r="1200" spans="1:5" ht="409.5">
      <c r="A1200" t="s">
        <v>59</v>
      </c>
      <c r="E1200" s="39" t="s">
        <v>4079</v>
      </c>
    </row>
    <row r="1201" spans="1:16" ht="12.75">
      <c r="A1201" t="s">
        <v>50</v>
      </c>
      <c s="34" t="s">
        <v>1371</v>
      </c>
      <c s="34" t="s">
        <v>4080</v>
      </c>
      <c s="35" t="s">
        <v>5</v>
      </c>
      <c s="6" t="s">
        <v>4081</v>
      </c>
      <c s="36" t="s">
        <v>251</v>
      </c>
      <c s="37">
        <v>1</v>
      </c>
      <c s="36">
        <v>0</v>
      </c>
      <c s="36">
        <f>ROUND(G1201*H1201,6)</f>
      </c>
      <c r="L1201" s="38">
        <v>0</v>
      </c>
      <c s="32">
        <f>ROUND(ROUND(L1201,2)*ROUND(G1201,3),2)</f>
      </c>
      <c s="36" t="s">
        <v>69</v>
      </c>
      <c>
        <f>(M1201*21)/100</f>
      </c>
      <c t="s">
        <v>28</v>
      </c>
    </row>
    <row r="1202" spans="1:5" ht="12.75">
      <c r="A1202" s="35" t="s">
        <v>56</v>
      </c>
      <c r="E1202" s="39" t="s">
        <v>4081</v>
      </c>
    </row>
    <row r="1203" spans="1:5" ht="12.75">
      <c r="A1203" s="35" t="s">
        <v>58</v>
      </c>
      <c r="E1203" s="40" t="s">
        <v>5</v>
      </c>
    </row>
    <row r="1204" spans="1:5" ht="409.5">
      <c r="A1204" t="s">
        <v>59</v>
      </c>
      <c r="E1204" s="39" t="s">
        <v>4082</v>
      </c>
    </row>
    <row r="1205" spans="1:16" ht="12.75">
      <c r="A1205" t="s">
        <v>50</v>
      </c>
      <c s="34" t="s">
        <v>1372</v>
      </c>
      <c s="34" t="s">
        <v>4083</v>
      </c>
      <c s="35" t="s">
        <v>5</v>
      </c>
      <c s="6" t="s">
        <v>4084</v>
      </c>
      <c s="36" t="s">
        <v>251</v>
      </c>
      <c s="37">
        <v>1</v>
      </c>
      <c s="36">
        <v>0</v>
      </c>
      <c s="36">
        <f>ROUND(G1205*H1205,6)</f>
      </c>
      <c r="L1205" s="38">
        <v>0</v>
      </c>
      <c s="32">
        <f>ROUND(ROUND(L1205,2)*ROUND(G1205,3),2)</f>
      </c>
      <c s="36" t="s">
        <v>69</v>
      </c>
      <c>
        <f>(M1205*21)/100</f>
      </c>
      <c t="s">
        <v>28</v>
      </c>
    </row>
    <row r="1206" spans="1:5" ht="12.75">
      <c r="A1206" s="35" t="s">
        <v>56</v>
      </c>
      <c r="E1206" s="39" t="s">
        <v>4084</v>
      </c>
    </row>
    <row r="1207" spans="1:5" ht="12.75">
      <c r="A1207" s="35" t="s">
        <v>58</v>
      </c>
      <c r="E1207" s="40" t="s">
        <v>5</v>
      </c>
    </row>
    <row r="1208" spans="1:5" ht="409.5">
      <c r="A1208" t="s">
        <v>59</v>
      </c>
      <c r="E1208" s="39" t="s">
        <v>4085</v>
      </c>
    </row>
    <row r="1209" spans="1:16" ht="12.75">
      <c r="A1209" t="s">
        <v>50</v>
      </c>
      <c s="34" t="s">
        <v>1373</v>
      </c>
      <c s="34" t="s">
        <v>4086</v>
      </c>
      <c s="35" t="s">
        <v>5</v>
      </c>
      <c s="6" t="s">
        <v>4087</v>
      </c>
      <c s="36" t="s">
        <v>251</v>
      </c>
      <c s="37">
        <v>1</v>
      </c>
      <c s="36">
        <v>0</v>
      </c>
      <c s="36">
        <f>ROUND(G1209*H1209,6)</f>
      </c>
      <c r="L1209" s="38">
        <v>0</v>
      </c>
      <c s="32">
        <f>ROUND(ROUND(L1209,2)*ROUND(G1209,3),2)</f>
      </c>
      <c s="36" t="s">
        <v>69</v>
      </c>
      <c>
        <f>(M1209*21)/100</f>
      </c>
      <c t="s">
        <v>28</v>
      </c>
    </row>
    <row r="1210" spans="1:5" ht="12.75">
      <c r="A1210" s="35" t="s">
        <v>56</v>
      </c>
      <c r="E1210" s="39" t="s">
        <v>4087</v>
      </c>
    </row>
    <row r="1211" spans="1:5" ht="12.75">
      <c r="A1211" s="35" t="s">
        <v>58</v>
      </c>
      <c r="E1211" s="40" t="s">
        <v>5</v>
      </c>
    </row>
    <row r="1212" spans="1:5" ht="409.5">
      <c r="A1212" t="s">
        <v>59</v>
      </c>
      <c r="E1212" s="39" t="s">
        <v>4088</v>
      </c>
    </row>
    <row r="1213" spans="1:16" ht="12.75">
      <c r="A1213" t="s">
        <v>50</v>
      </c>
      <c s="34" t="s">
        <v>1374</v>
      </c>
      <c s="34" t="s">
        <v>4089</v>
      </c>
      <c s="35" t="s">
        <v>5</v>
      </c>
      <c s="6" t="s">
        <v>4090</v>
      </c>
      <c s="36" t="s">
        <v>251</v>
      </c>
      <c s="37">
        <v>1</v>
      </c>
      <c s="36">
        <v>0</v>
      </c>
      <c s="36">
        <f>ROUND(G1213*H1213,6)</f>
      </c>
      <c r="L1213" s="38">
        <v>0</v>
      </c>
      <c s="32">
        <f>ROUND(ROUND(L1213,2)*ROUND(G1213,3),2)</f>
      </c>
      <c s="36" t="s">
        <v>69</v>
      </c>
      <c>
        <f>(M1213*21)/100</f>
      </c>
      <c t="s">
        <v>28</v>
      </c>
    </row>
    <row r="1214" spans="1:5" ht="12.75">
      <c r="A1214" s="35" t="s">
        <v>56</v>
      </c>
      <c r="E1214" s="39" t="s">
        <v>4090</v>
      </c>
    </row>
    <row r="1215" spans="1:5" ht="12.75">
      <c r="A1215" s="35" t="s">
        <v>58</v>
      </c>
      <c r="E1215" s="40" t="s">
        <v>5</v>
      </c>
    </row>
    <row r="1216" spans="1:5" ht="409.5">
      <c r="A1216" t="s">
        <v>59</v>
      </c>
      <c r="E1216" s="39" t="s">
        <v>4091</v>
      </c>
    </row>
    <row r="1217" spans="1:16" ht="12.75">
      <c r="A1217" t="s">
        <v>50</v>
      </c>
      <c s="34" t="s">
        <v>1375</v>
      </c>
      <c s="34" t="s">
        <v>4092</v>
      </c>
      <c s="35" t="s">
        <v>5</v>
      </c>
      <c s="6" t="s">
        <v>4093</v>
      </c>
      <c s="36" t="s">
        <v>251</v>
      </c>
      <c s="37">
        <v>1</v>
      </c>
      <c s="36">
        <v>0</v>
      </c>
      <c s="36">
        <f>ROUND(G1217*H1217,6)</f>
      </c>
      <c r="L1217" s="38">
        <v>0</v>
      </c>
      <c s="32">
        <f>ROUND(ROUND(L1217,2)*ROUND(G1217,3),2)</f>
      </c>
      <c s="36" t="s">
        <v>69</v>
      </c>
      <c>
        <f>(M1217*21)/100</f>
      </c>
      <c t="s">
        <v>28</v>
      </c>
    </row>
    <row r="1218" spans="1:5" ht="12.75">
      <c r="A1218" s="35" t="s">
        <v>56</v>
      </c>
      <c r="E1218" s="39" t="s">
        <v>4093</v>
      </c>
    </row>
    <row r="1219" spans="1:5" ht="12.75">
      <c r="A1219" s="35" t="s">
        <v>58</v>
      </c>
      <c r="E1219" s="40" t="s">
        <v>5</v>
      </c>
    </row>
    <row r="1220" spans="1:5" ht="409.5">
      <c r="A1220" t="s">
        <v>59</v>
      </c>
      <c r="E1220" s="39" t="s">
        <v>4094</v>
      </c>
    </row>
    <row r="1221" spans="1:16" ht="12.75">
      <c r="A1221" t="s">
        <v>50</v>
      </c>
      <c s="34" t="s">
        <v>1376</v>
      </c>
      <c s="34" t="s">
        <v>4095</v>
      </c>
      <c s="35" t="s">
        <v>5</v>
      </c>
      <c s="6" t="s">
        <v>4096</v>
      </c>
      <c s="36" t="s">
        <v>251</v>
      </c>
      <c s="37">
        <v>1</v>
      </c>
      <c s="36">
        <v>0</v>
      </c>
      <c s="36">
        <f>ROUND(G1221*H1221,6)</f>
      </c>
      <c r="L1221" s="38">
        <v>0</v>
      </c>
      <c s="32">
        <f>ROUND(ROUND(L1221,2)*ROUND(G1221,3),2)</f>
      </c>
      <c s="36" t="s">
        <v>69</v>
      </c>
      <c>
        <f>(M1221*21)/100</f>
      </c>
      <c t="s">
        <v>28</v>
      </c>
    </row>
    <row r="1222" spans="1:5" ht="12.75">
      <c r="A1222" s="35" t="s">
        <v>56</v>
      </c>
      <c r="E1222" s="39" t="s">
        <v>4096</v>
      </c>
    </row>
    <row r="1223" spans="1:5" ht="12.75">
      <c r="A1223" s="35" t="s">
        <v>58</v>
      </c>
      <c r="E1223" s="40" t="s">
        <v>5</v>
      </c>
    </row>
    <row r="1224" spans="1:5" ht="409.5">
      <c r="A1224" t="s">
        <v>59</v>
      </c>
      <c r="E1224" s="39" t="s">
        <v>4097</v>
      </c>
    </row>
    <row r="1225" spans="1:16" ht="12.75">
      <c r="A1225" t="s">
        <v>50</v>
      </c>
      <c s="34" t="s">
        <v>1377</v>
      </c>
      <c s="34" t="s">
        <v>4098</v>
      </c>
      <c s="35" t="s">
        <v>5</v>
      </c>
      <c s="6" t="s">
        <v>4099</v>
      </c>
      <c s="36" t="s">
        <v>251</v>
      </c>
      <c s="37">
        <v>1</v>
      </c>
      <c s="36">
        <v>0</v>
      </c>
      <c s="36">
        <f>ROUND(G1225*H1225,6)</f>
      </c>
      <c r="L1225" s="38">
        <v>0</v>
      </c>
      <c s="32">
        <f>ROUND(ROUND(L1225,2)*ROUND(G1225,3),2)</f>
      </c>
      <c s="36" t="s">
        <v>69</v>
      </c>
      <c>
        <f>(M1225*21)/100</f>
      </c>
      <c t="s">
        <v>28</v>
      </c>
    </row>
    <row r="1226" spans="1:5" ht="12.75">
      <c r="A1226" s="35" t="s">
        <v>56</v>
      </c>
      <c r="E1226" s="39" t="s">
        <v>4099</v>
      </c>
    </row>
    <row r="1227" spans="1:5" ht="12.75">
      <c r="A1227" s="35" t="s">
        <v>58</v>
      </c>
      <c r="E1227" s="40" t="s">
        <v>5</v>
      </c>
    </row>
    <row r="1228" spans="1:5" ht="409.5">
      <c r="A1228" t="s">
        <v>59</v>
      </c>
      <c r="E1228" s="39" t="s">
        <v>4100</v>
      </c>
    </row>
    <row r="1229" spans="1:16" ht="12.75">
      <c r="A1229" t="s">
        <v>50</v>
      </c>
      <c s="34" t="s">
        <v>1378</v>
      </c>
      <c s="34" t="s">
        <v>4101</v>
      </c>
      <c s="35" t="s">
        <v>5</v>
      </c>
      <c s="6" t="s">
        <v>4102</v>
      </c>
      <c s="36" t="s">
        <v>251</v>
      </c>
      <c s="37">
        <v>1</v>
      </c>
      <c s="36">
        <v>0</v>
      </c>
      <c s="36">
        <f>ROUND(G1229*H1229,6)</f>
      </c>
      <c r="L1229" s="38">
        <v>0</v>
      </c>
      <c s="32">
        <f>ROUND(ROUND(L1229,2)*ROUND(G1229,3),2)</f>
      </c>
      <c s="36" t="s">
        <v>69</v>
      </c>
      <c>
        <f>(M1229*21)/100</f>
      </c>
      <c t="s">
        <v>28</v>
      </c>
    </row>
    <row r="1230" spans="1:5" ht="12.75">
      <c r="A1230" s="35" t="s">
        <v>56</v>
      </c>
      <c r="E1230" s="39" t="s">
        <v>4102</v>
      </c>
    </row>
    <row r="1231" spans="1:5" ht="12.75">
      <c r="A1231" s="35" t="s">
        <v>58</v>
      </c>
      <c r="E1231" s="40" t="s">
        <v>5</v>
      </c>
    </row>
    <row r="1232" spans="1:5" ht="409.5">
      <c r="A1232" t="s">
        <v>59</v>
      </c>
      <c r="E1232" s="39" t="s">
        <v>4103</v>
      </c>
    </row>
    <row r="1233" spans="1:16" ht="12.75">
      <c r="A1233" t="s">
        <v>50</v>
      </c>
      <c s="34" t="s">
        <v>1379</v>
      </c>
      <c s="34" t="s">
        <v>4104</v>
      </c>
      <c s="35" t="s">
        <v>5</v>
      </c>
      <c s="6" t="s">
        <v>4105</v>
      </c>
      <c s="36" t="s">
        <v>251</v>
      </c>
      <c s="37">
        <v>1</v>
      </c>
      <c s="36">
        <v>0</v>
      </c>
      <c s="36">
        <f>ROUND(G1233*H1233,6)</f>
      </c>
      <c r="L1233" s="38">
        <v>0</v>
      </c>
      <c s="32">
        <f>ROUND(ROUND(L1233,2)*ROUND(G1233,3),2)</f>
      </c>
      <c s="36" t="s">
        <v>69</v>
      </c>
      <c>
        <f>(M1233*21)/100</f>
      </c>
      <c t="s">
        <v>28</v>
      </c>
    </row>
    <row r="1234" spans="1:5" ht="12.75">
      <c r="A1234" s="35" t="s">
        <v>56</v>
      </c>
      <c r="E1234" s="39" t="s">
        <v>4105</v>
      </c>
    </row>
    <row r="1235" spans="1:5" ht="12.75">
      <c r="A1235" s="35" t="s">
        <v>58</v>
      </c>
      <c r="E1235" s="40" t="s">
        <v>5</v>
      </c>
    </row>
    <row r="1236" spans="1:5" ht="409.5">
      <c r="A1236" t="s">
        <v>59</v>
      </c>
      <c r="E1236" s="39" t="s">
        <v>4106</v>
      </c>
    </row>
    <row r="1237" spans="1:16" ht="12.75">
      <c r="A1237" t="s">
        <v>50</v>
      </c>
      <c s="34" t="s">
        <v>1380</v>
      </c>
      <c s="34" t="s">
        <v>4107</v>
      </c>
      <c s="35" t="s">
        <v>5</v>
      </c>
      <c s="6" t="s">
        <v>4108</v>
      </c>
      <c s="36" t="s">
        <v>251</v>
      </c>
      <c s="37">
        <v>1</v>
      </c>
      <c s="36">
        <v>0</v>
      </c>
      <c s="36">
        <f>ROUND(G1237*H1237,6)</f>
      </c>
      <c r="L1237" s="38">
        <v>0</v>
      </c>
      <c s="32">
        <f>ROUND(ROUND(L1237,2)*ROUND(G1237,3),2)</f>
      </c>
      <c s="36" t="s">
        <v>69</v>
      </c>
      <c>
        <f>(M1237*21)/100</f>
      </c>
      <c t="s">
        <v>28</v>
      </c>
    </row>
    <row r="1238" spans="1:5" ht="12.75">
      <c r="A1238" s="35" t="s">
        <v>56</v>
      </c>
      <c r="E1238" s="39" t="s">
        <v>4108</v>
      </c>
    </row>
    <row r="1239" spans="1:5" ht="12.75">
      <c r="A1239" s="35" t="s">
        <v>58</v>
      </c>
      <c r="E1239" s="40" t="s">
        <v>5</v>
      </c>
    </row>
    <row r="1240" spans="1:5" ht="409.5">
      <c r="A1240" t="s">
        <v>59</v>
      </c>
      <c r="E1240" s="39" t="s">
        <v>4109</v>
      </c>
    </row>
    <row r="1241" spans="1:16" ht="12.75">
      <c r="A1241" t="s">
        <v>50</v>
      </c>
      <c s="34" t="s">
        <v>1381</v>
      </c>
      <c s="34" t="s">
        <v>4110</v>
      </c>
      <c s="35" t="s">
        <v>5</v>
      </c>
      <c s="6" t="s">
        <v>4111</v>
      </c>
      <c s="36" t="s">
        <v>251</v>
      </c>
      <c s="37">
        <v>1</v>
      </c>
      <c s="36">
        <v>0</v>
      </c>
      <c s="36">
        <f>ROUND(G1241*H1241,6)</f>
      </c>
      <c r="L1241" s="38">
        <v>0</v>
      </c>
      <c s="32">
        <f>ROUND(ROUND(L1241,2)*ROUND(G1241,3),2)</f>
      </c>
      <c s="36" t="s">
        <v>69</v>
      </c>
      <c>
        <f>(M1241*21)/100</f>
      </c>
      <c t="s">
        <v>28</v>
      </c>
    </row>
    <row r="1242" spans="1:5" ht="12.75">
      <c r="A1242" s="35" t="s">
        <v>56</v>
      </c>
      <c r="E1242" s="39" t="s">
        <v>4111</v>
      </c>
    </row>
    <row r="1243" spans="1:5" ht="12.75">
      <c r="A1243" s="35" t="s">
        <v>58</v>
      </c>
      <c r="E1243" s="40" t="s">
        <v>5</v>
      </c>
    </row>
    <row r="1244" spans="1:5" ht="409.5">
      <c r="A1244" t="s">
        <v>59</v>
      </c>
      <c r="E1244" s="39" t="s">
        <v>4112</v>
      </c>
    </row>
    <row r="1245" spans="1:16" ht="12.75">
      <c r="A1245" t="s">
        <v>50</v>
      </c>
      <c s="34" t="s">
        <v>1383</v>
      </c>
      <c s="34" t="s">
        <v>4113</v>
      </c>
      <c s="35" t="s">
        <v>5</v>
      </c>
      <c s="6" t="s">
        <v>4114</v>
      </c>
      <c s="36" t="s">
        <v>251</v>
      </c>
      <c s="37">
        <v>1</v>
      </c>
      <c s="36">
        <v>0</v>
      </c>
      <c s="36">
        <f>ROUND(G1245*H1245,6)</f>
      </c>
      <c r="L1245" s="38">
        <v>0</v>
      </c>
      <c s="32">
        <f>ROUND(ROUND(L1245,2)*ROUND(G1245,3),2)</f>
      </c>
      <c s="36" t="s">
        <v>69</v>
      </c>
      <c>
        <f>(M1245*21)/100</f>
      </c>
      <c t="s">
        <v>28</v>
      </c>
    </row>
    <row r="1246" spans="1:5" ht="12.75">
      <c r="A1246" s="35" t="s">
        <v>56</v>
      </c>
      <c r="E1246" s="39" t="s">
        <v>4114</v>
      </c>
    </row>
    <row r="1247" spans="1:5" ht="12.75">
      <c r="A1247" s="35" t="s">
        <v>58</v>
      </c>
      <c r="E1247" s="40" t="s">
        <v>5</v>
      </c>
    </row>
    <row r="1248" spans="1:5" ht="409.5">
      <c r="A1248" t="s">
        <v>59</v>
      </c>
      <c r="E1248" s="39" t="s">
        <v>4115</v>
      </c>
    </row>
    <row r="1249" spans="1:16" ht="12.75">
      <c r="A1249" t="s">
        <v>50</v>
      </c>
      <c s="34" t="s">
        <v>1384</v>
      </c>
      <c s="34" t="s">
        <v>4116</v>
      </c>
      <c s="35" t="s">
        <v>5</v>
      </c>
      <c s="6" t="s">
        <v>4117</v>
      </c>
      <c s="36" t="s">
        <v>251</v>
      </c>
      <c s="37">
        <v>1</v>
      </c>
      <c s="36">
        <v>0</v>
      </c>
      <c s="36">
        <f>ROUND(G1249*H1249,6)</f>
      </c>
      <c r="L1249" s="38">
        <v>0</v>
      </c>
      <c s="32">
        <f>ROUND(ROUND(L1249,2)*ROUND(G1249,3),2)</f>
      </c>
      <c s="36" t="s">
        <v>69</v>
      </c>
      <c>
        <f>(M1249*21)/100</f>
      </c>
      <c t="s">
        <v>28</v>
      </c>
    </row>
    <row r="1250" spans="1:5" ht="12.75">
      <c r="A1250" s="35" t="s">
        <v>56</v>
      </c>
      <c r="E1250" s="39" t="s">
        <v>4117</v>
      </c>
    </row>
    <row r="1251" spans="1:5" ht="12.75">
      <c r="A1251" s="35" t="s">
        <v>58</v>
      </c>
      <c r="E1251" s="40" t="s">
        <v>5</v>
      </c>
    </row>
    <row r="1252" spans="1:5" ht="409.5">
      <c r="A1252" t="s">
        <v>59</v>
      </c>
      <c r="E1252" s="39" t="s">
        <v>4118</v>
      </c>
    </row>
    <row r="1253" spans="1:16" ht="12.75">
      <c r="A1253" t="s">
        <v>50</v>
      </c>
      <c s="34" t="s">
        <v>1385</v>
      </c>
      <c s="34" t="s">
        <v>4119</v>
      </c>
      <c s="35" t="s">
        <v>5</v>
      </c>
      <c s="6" t="s">
        <v>4120</v>
      </c>
      <c s="36" t="s">
        <v>251</v>
      </c>
      <c s="37">
        <v>1</v>
      </c>
      <c s="36">
        <v>0</v>
      </c>
      <c s="36">
        <f>ROUND(G1253*H1253,6)</f>
      </c>
      <c r="L1253" s="38">
        <v>0</v>
      </c>
      <c s="32">
        <f>ROUND(ROUND(L1253,2)*ROUND(G1253,3),2)</f>
      </c>
      <c s="36" t="s">
        <v>69</v>
      </c>
      <c>
        <f>(M1253*21)/100</f>
      </c>
      <c t="s">
        <v>28</v>
      </c>
    </row>
    <row r="1254" spans="1:5" ht="12.75">
      <c r="A1254" s="35" t="s">
        <v>56</v>
      </c>
      <c r="E1254" s="39" t="s">
        <v>4120</v>
      </c>
    </row>
    <row r="1255" spans="1:5" ht="12.75">
      <c r="A1255" s="35" t="s">
        <v>58</v>
      </c>
      <c r="E1255" s="40" t="s">
        <v>5</v>
      </c>
    </row>
    <row r="1256" spans="1:5" ht="409.5">
      <c r="A1256" t="s">
        <v>59</v>
      </c>
      <c r="E1256" s="39" t="s">
        <v>4121</v>
      </c>
    </row>
    <row r="1257" spans="1:16" ht="12.75">
      <c r="A1257" t="s">
        <v>50</v>
      </c>
      <c s="34" t="s">
        <v>1386</v>
      </c>
      <c s="34" t="s">
        <v>4122</v>
      </c>
      <c s="35" t="s">
        <v>5</v>
      </c>
      <c s="6" t="s">
        <v>4123</v>
      </c>
      <c s="36" t="s">
        <v>251</v>
      </c>
      <c s="37">
        <v>1</v>
      </c>
      <c s="36">
        <v>0</v>
      </c>
      <c s="36">
        <f>ROUND(G1257*H1257,6)</f>
      </c>
      <c r="L1257" s="38">
        <v>0</v>
      </c>
      <c s="32">
        <f>ROUND(ROUND(L1257,2)*ROUND(G1257,3),2)</f>
      </c>
      <c s="36" t="s">
        <v>69</v>
      </c>
      <c>
        <f>(M1257*21)/100</f>
      </c>
      <c t="s">
        <v>28</v>
      </c>
    </row>
    <row r="1258" spans="1:5" ht="12.75">
      <c r="A1258" s="35" t="s">
        <v>56</v>
      </c>
      <c r="E1258" s="39" t="s">
        <v>4123</v>
      </c>
    </row>
    <row r="1259" spans="1:5" ht="12.75">
      <c r="A1259" s="35" t="s">
        <v>58</v>
      </c>
      <c r="E1259" s="40" t="s">
        <v>5</v>
      </c>
    </row>
    <row r="1260" spans="1:5" ht="409.5">
      <c r="A1260" t="s">
        <v>59</v>
      </c>
      <c r="E1260" s="39" t="s">
        <v>4124</v>
      </c>
    </row>
    <row r="1261" spans="1:16" ht="12.75">
      <c r="A1261" t="s">
        <v>50</v>
      </c>
      <c s="34" t="s">
        <v>1387</v>
      </c>
      <c s="34" t="s">
        <v>4125</v>
      </c>
      <c s="35" t="s">
        <v>5</v>
      </c>
      <c s="6" t="s">
        <v>4126</v>
      </c>
      <c s="36" t="s">
        <v>251</v>
      </c>
      <c s="37">
        <v>1</v>
      </c>
      <c s="36">
        <v>0</v>
      </c>
      <c s="36">
        <f>ROUND(G1261*H1261,6)</f>
      </c>
      <c r="L1261" s="38">
        <v>0</v>
      </c>
      <c s="32">
        <f>ROUND(ROUND(L1261,2)*ROUND(G1261,3),2)</f>
      </c>
      <c s="36" t="s">
        <v>69</v>
      </c>
      <c>
        <f>(M1261*21)/100</f>
      </c>
      <c t="s">
        <v>28</v>
      </c>
    </row>
    <row r="1262" spans="1:5" ht="12.75">
      <c r="A1262" s="35" t="s">
        <v>56</v>
      </c>
      <c r="E1262" s="39" t="s">
        <v>4126</v>
      </c>
    </row>
    <row r="1263" spans="1:5" ht="12.75">
      <c r="A1263" s="35" t="s">
        <v>58</v>
      </c>
      <c r="E1263" s="40" t="s">
        <v>5</v>
      </c>
    </row>
    <row r="1264" spans="1:5" ht="409.5">
      <c r="A1264" t="s">
        <v>59</v>
      </c>
      <c r="E1264" s="39" t="s">
        <v>4127</v>
      </c>
    </row>
    <row r="1265" spans="1:16" ht="12.75">
      <c r="A1265" t="s">
        <v>50</v>
      </c>
      <c s="34" t="s">
        <v>1388</v>
      </c>
      <c s="34" t="s">
        <v>4128</v>
      </c>
      <c s="35" t="s">
        <v>5</v>
      </c>
      <c s="6" t="s">
        <v>4129</v>
      </c>
      <c s="36" t="s">
        <v>251</v>
      </c>
      <c s="37">
        <v>1</v>
      </c>
      <c s="36">
        <v>0</v>
      </c>
      <c s="36">
        <f>ROUND(G1265*H1265,6)</f>
      </c>
      <c r="L1265" s="38">
        <v>0</v>
      </c>
      <c s="32">
        <f>ROUND(ROUND(L1265,2)*ROUND(G1265,3),2)</f>
      </c>
      <c s="36" t="s">
        <v>69</v>
      </c>
      <c>
        <f>(M1265*21)/100</f>
      </c>
      <c t="s">
        <v>28</v>
      </c>
    </row>
    <row r="1266" spans="1:5" ht="12.75">
      <c r="A1266" s="35" t="s">
        <v>56</v>
      </c>
      <c r="E1266" s="39" t="s">
        <v>4129</v>
      </c>
    </row>
    <row r="1267" spans="1:5" ht="12.75">
      <c r="A1267" s="35" t="s">
        <v>58</v>
      </c>
      <c r="E1267" s="40" t="s">
        <v>5</v>
      </c>
    </row>
    <row r="1268" spans="1:5" ht="409.5">
      <c r="A1268" t="s">
        <v>59</v>
      </c>
      <c r="E1268" s="39" t="s">
        <v>4130</v>
      </c>
    </row>
    <row r="1269" spans="1:16" ht="12.75">
      <c r="A1269" t="s">
        <v>50</v>
      </c>
      <c s="34" t="s">
        <v>1389</v>
      </c>
      <c s="34" t="s">
        <v>4131</v>
      </c>
      <c s="35" t="s">
        <v>5</v>
      </c>
      <c s="6" t="s">
        <v>4132</v>
      </c>
      <c s="36" t="s">
        <v>251</v>
      </c>
      <c s="37">
        <v>1</v>
      </c>
      <c s="36">
        <v>0</v>
      </c>
      <c s="36">
        <f>ROUND(G1269*H1269,6)</f>
      </c>
      <c r="L1269" s="38">
        <v>0</v>
      </c>
      <c s="32">
        <f>ROUND(ROUND(L1269,2)*ROUND(G1269,3),2)</f>
      </c>
      <c s="36" t="s">
        <v>69</v>
      </c>
      <c>
        <f>(M1269*21)/100</f>
      </c>
      <c t="s">
        <v>28</v>
      </c>
    </row>
    <row r="1270" spans="1:5" ht="12.75">
      <c r="A1270" s="35" t="s">
        <v>56</v>
      </c>
      <c r="E1270" s="39" t="s">
        <v>4132</v>
      </c>
    </row>
    <row r="1271" spans="1:5" ht="12.75">
      <c r="A1271" s="35" t="s">
        <v>58</v>
      </c>
      <c r="E1271" s="40" t="s">
        <v>5</v>
      </c>
    </row>
    <row r="1272" spans="1:5" ht="409.5">
      <c r="A1272" t="s">
        <v>59</v>
      </c>
      <c r="E1272" s="39" t="s">
        <v>4133</v>
      </c>
    </row>
    <row r="1273" spans="1:16" ht="12.75">
      <c r="A1273" t="s">
        <v>50</v>
      </c>
      <c s="34" t="s">
        <v>1390</v>
      </c>
      <c s="34" t="s">
        <v>4134</v>
      </c>
      <c s="35" t="s">
        <v>5</v>
      </c>
      <c s="6" t="s">
        <v>4135</v>
      </c>
      <c s="36" t="s">
        <v>251</v>
      </c>
      <c s="37">
        <v>1</v>
      </c>
      <c s="36">
        <v>0</v>
      </c>
      <c s="36">
        <f>ROUND(G1273*H1273,6)</f>
      </c>
      <c r="L1273" s="38">
        <v>0</v>
      </c>
      <c s="32">
        <f>ROUND(ROUND(L1273,2)*ROUND(G1273,3),2)</f>
      </c>
      <c s="36" t="s">
        <v>69</v>
      </c>
      <c>
        <f>(M1273*21)/100</f>
      </c>
      <c t="s">
        <v>28</v>
      </c>
    </row>
    <row r="1274" spans="1:5" ht="12.75">
      <c r="A1274" s="35" t="s">
        <v>56</v>
      </c>
      <c r="E1274" s="39" t="s">
        <v>4135</v>
      </c>
    </row>
    <row r="1275" spans="1:5" ht="12.75">
      <c r="A1275" s="35" t="s">
        <v>58</v>
      </c>
      <c r="E1275" s="40" t="s">
        <v>5</v>
      </c>
    </row>
    <row r="1276" spans="1:5" ht="409.5">
      <c r="A1276" t="s">
        <v>59</v>
      </c>
      <c r="E1276" s="39" t="s">
        <v>4136</v>
      </c>
    </row>
    <row r="1277" spans="1:16" ht="12.75">
      <c r="A1277" t="s">
        <v>50</v>
      </c>
      <c s="34" t="s">
        <v>1391</v>
      </c>
      <c s="34" t="s">
        <v>4137</v>
      </c>
      <c s="35" t="s">
        <v>5</v>
      </c>
      <c s="6" t="s">
        <v>4138</v>
      </c>
      <c s="36" t="s">
        <v>251</v>
      </c>
      <c s="37">
        <v>1</v>
      </c>
      <c s="36">
        <v>0</v>
      </c>
      <c s="36">
        <f>ROUND(G1277*H1277,6)</f>
      </c>
      <c r="L1277" s="38">
        <v>0</v>
      </c>
      <c s="32">
        <f>ROUND(ROUND(L1277,2)*ROUND(G1277,3),2)</f>
      </c>
      <c s="36" t="s">
        <v>69</v>
      </c>
      <c>
        <f>(M1277*21)/100</f>
      </c>
      <c t="s">
        <v>28</v>
      </c>
    </row>
    <row r="1278" spans="1:5" ht="12.75">
      <c r="A1278" s="35" t="s">
        <v>56</v>
      </c>
      <c r="E1278" s="39" t="s">
        <v>4138</v>
      </c>
    </row>
    <row r="1279" spans="1:5" ht="12.75">
      <c r="A1279" s="35" t="s">
        <v>58</v>
      </c>
      <c r="E1279" s="40" t="s">
        <v>5</v>
      </c>
    </row>
    <row r="1280" spans="1:5" ht="409.5">
      <c r="A1280" t="s">
        <v>59</v>
      </c>
      <c r="E1280" s="39" t="s">
        <v>4139</v>
      </c>
    </row>
    <row r="1281" spans="1:16" ht="12.75">
      <c r="A1281" t="s">
        <v>50</v>
      </c>
      <c s="34" t="s">
        <v>1392</v>
      </c>
      <c s="34" t="s">
        <v>4140</v>
      </c>
      <c s="35" t="s">
        <v>5</v>
      </c>
      <c s="6" t="s">
        <v>4141</v>
      </c>
      <c s="36" t="s">
        <v>251</v>
      </c>
      <c s="37">
        <v>1</v>
      </c>
      <c s="36">
        <v>0</v>
      </c>
      <c s="36">
        <f>ROUND(G1281*H1281,6)</f>
      </c>
      <c r="L1281" s="38">
        <v>0</v>
      </c>
      <c s="32">
        <f>ROUND(ROUND(L1281,2)*ROUND(G1281,3),2)</f>
      </c>
      <c s="36" t="s">
        <v>69</v>
      </c>
      <c>
        <f>(M1281*21)/100</f>
      </c>
      <c t="s">
        <v>28</v>
      </c>
    </row>
    <row r="1282" spans="1:5" ht="12.75">
      <c r="A1282" s="35" t="s">
        <v>56</v>
      </c>
      <c r="E1282" s="39" t="s">
        <v>4141</v>
      </c>
    </row>
    <row r="1283" spans="1:5" ht="12.75">
      <c r="A1283" s="35" t="s">
        <v>58</v>
      </c>
      <c r="E1283" s="40" t="s">
        <v>5</v>
      </c>
    </row>
    <row r="1284" spans="1:5" ht="409.5">
      <c r="A1284" t="s">
        <v>59</v>
      </c>
      <c r="E1284" s="39" t="s">
        <v>4142</v>
      </c>
    </row>
    <row r="1285" spans="1:16" ht="12.75">
      <c r="A1285" t="s">
        <v>50</v>
      </c>
      <c s="34" t="s">
        <v>1393</v>
      </c>
      <c s="34" t="s">
        <v>4143</v>
      </c>
      <c s="35" t="s">
        <v>5</v>
      </c>
      <c s="6" t="s">
        <v>4144</v>
      </c>
      <c s="36" t="s">
        <v>251</v>
      </c>
      <c s="37">
        <v>1</v>
      </c>
      <c s="36">
        <v>0</v>
      </c>
      <c s="36">
        <f>ROUND(G1285*H1285,6)</f>
      </c>
      <c r="L1285" s="38">
        <v>0</v>
      </c>
      <c s="32">
        <f>ROUND(ROUND(L1285,2)*ROUND(G1285,3),2)</f>
      </c>
      <c s="36" t="s">
        <v>69</v>
      </c>
      <c>
        <f>(M1285*21)/100</f>
      </c>
      <c t="s">
        <v>28</v>
      </c>
    </row>
    <row r="1286" spans="1:5" ht="12.75">
      <c r="A1286" s="35" t="s">
        <v>56</v>
      </c>
      <c r="E1286" s="39" t="s">
        <v>4144</v>
      </c>
    </row>
    <row r="1287" spans="1:5" ht="12.75">
      <c r="A1287" s="35" t="s">
        <v>58</v>
      </c>
      <c r="E1287" s="40" t="s">
        <v>5</v>
      </c>
    </row>
    <row r="1288" spans="1:5" ht="409.5">
      <c r="A1288" t="s">
        <v>59</v>
      </c>
      <c r="E1288" s="39" t="s">
        <v>4145</v>
      </c>
    </row>
    <row r="1289" spans="1:16" ht="12.75">
      <c r="A1289" t="s">
        <v>50</v>
      </c>
      <c s="34" t="s">
        <v>1394</v>
      </c>
      <c s="34" t="s">
        <v>4146</v>
      </c>
      <c s="35" t="s">
        <v>5</v>
      </c>
      <c s="6" t="s">
        <v>4147</v>
      </c>
      <c s="36" t="s">
        <v>251</v>
      </c>
      <c s="37">
        <v>1</v>
      </c>
      <c s="36">
        <v>0</v>
      </c>
      <c s="36">
        <f>ROUND(G1289*H1289,6)</f>
      </c>
      <c r="L1289" s="38">
        <v>0</v>
      </c>
      <c s="32">
        <f>ROUND(ROUND(L1289,2)*ROUND(G1289,3),2)</f>
      </c>
      <c s="36" t="s">
        <v>69</v>
      </c>
      <c>
        <f>(M1289*21)/100</f>
      </c>
      <c t="s">
        <v>28</v>
      </c>
    </row>
    <row r="1290" spans="1:5" ht="12.75">
      <c r="A1290" s="35" t="s">
        <v>56</v>
      </c>
      <c r="E1290" s="39" t="s">
        <v>4147</v>
      </c>
    </row>
    <row r="1291" spans="1:5" ht="12.75">
      <c r="A1291" s="35" t="s">
        <v>58</v>
      </c>
      <c r="E1291" s="40" t="s">
        <v>5</v>
      </c>
    </row>
    <row r="1292" spans="1:5" ht="409.5">
      <c r="A1292" t="s">
        <v>59</v>
      </c>
      <c r="E1292" s="39" t="s">
        <v>4148</v>
      </c>
    </row>
    <row r="1293" spans="1:16" ht="12.75">
      <c r="A1293" t="s">
        <v>50</v>
      </c>
      <c s="34" t="s">
        <v>1395</v>
      </c>
      <c s="34" t="s">
        <v>4149</v>
      </c>
      <c s="35" t="s">
        <v>5</v>
      </c>
      <c s="6" t="s">
        <v>4150</v>
      </c>
      <c s="36" t="s">
        <v>251</v>
      </c>
      <c s="37">
        <v>1</v>
      </c>
      <c s="36">
        <v>0</v>
      </c>
      <c s="36">
        <f>ROUND(G1293*H1293,6)</f>
      </c>
      <c r="L1293" s="38">
        <v>0</v>
      </c>
      <c s="32">
        <f>ROUND(ROUND(L1293,2)*ROUND(G1293,3),2)</f>
      </c>
      <c s="36" t="s">
        <v>69</v>
      </c>
      <c>
        <f>(M1293*21)/100</f>
      </c>
      <c t="s">
        <v>28</v>
      </c>
    </row>
    <row r="1294" spans="1:5" ht="12.75">
      <c r="A1294" s="35" t="s">
        <v>56</v>
      </c>
      <c r="E1294" s="39" t="s">
        <v>4150</v>
      </c>
    </row>
    <row r="1295" spans="1:5" ht="12.75">
      <c r="A1295" s="35" t="s">
        <v>58</v>
      </c>
      <c r="E1295" s="40" t="s">
        <v>5</v>
      </c>
    </row>
    <row r="1296" spans="1:5" ht="409.5">
      <c r="A1296" t="s">
        <v>59</v>
      </c>
      <c r="E1296" s="39" t="s">
        <v>4151</v>
      </c>
    </row>
    <row r="1297" spans="1:16" ht="12.75">
      <c r="A1297" t="s">
        <v>50</v>
      </c>
      <c s="34" t="s">
        <v>1396</v>
      </c>
      <c s="34" t="s">
        <v>4152</v>
      </c>
      <c s="35" t="s">
        <v>5</v>
      </c>
      <c s="6" t="s">
        <v>4153</v>
      </c>
      <c s="36" t="s">
        <v>251</v>
      </c>
      <c s="37">
        <v>1</v>
      </c>
      <c s="36">
        <v>0</v>
      </c>
      <c s="36">
        <f>ROUND(G1297*H1297,6)</f>
      </c>
      <c r="L1297" s="38">
        <v>0</v>
      </c>
      <c s="32">
        <f>ROUND(ROUND(L1297,2)*ROUND(G1297,3),2)</f>
      </c>
      <c s="36" t="s">
        <v>69</v>
      </c>
      <c>
        <f>(M1297*21)/100</f>
      </c>
      <c t="s">
        <v>28</v>
      </c>
    </row>
    <row r="1298" spans="1:5" ht="12.75">
      <c r="A1298" s="35" t="s">
        <v>56</v>
      </c>
      <c r="E1298" s="39" t="s">
        <v>4153</v>
      </c>
    </row>
    <row r="1299" spans="1:5" ht="12.75">
      <c r="A1299" s="35" t="s">
        <v>58</v>
      </c>
      <c r="E1299" s="40" t="s">
        <v>5</v>
      </c>
    </row>
    <row r="1300" spans="1:5" ht="409.5">
      <c r="A1300" t="s">
        <v>59</v>
      </c>
      <c r="E1300" s="39" t="s">
        <v>4154</v>
      </c>
    </row>
    <row r="1301" spans="1:16" ht="12.75">
      <c r="A1301" t="s">
        <v>50</v>
      </c>
      <c s="34" t="s">
        <v>1397</v>
      </c>
      <c s="34" t="s">
        <v>4155</v>
      </c>
      <c s="35" t="s">
        <v>5</v>
      </c>
      <c s="6" t="s">
        <v>4156</v>
      </c>
      <c s="36" t="s">
        <v>251</v>
      </c>
      <c s="37">
        <v>1</v>
      </c>
      <c s="36">
        <v>0</v>
      </c>
      <c s="36">
        <f>ROUND(G1301*H1301,6)</f>
      </c>
      <c r="L1301" s="38">
        <v>0</v>
      </c>
      <c s="32">
        <f>ROUND(ROUND(L1301,2)*ROUND(G1301,3),2)</f>
      </c>
      <c s="36" t="s">
        <v>69</v>
      </c>
      <c>
        <f>(M1301*21)/100</f>
      </c>
      <c t="s">
        <v>28</v>
      </c>
    </row>
    <row r="1302" spans="1:5" ht="12.75">
      <c r="A1302" s="35" t="s">
        <v>56</v>
      </c>
      <c r="E1302" s="39" t="s">
        <v>4156</v>
      </c>
    </row>
    <row r="1303" spans="1:5" ht="12.75">
      <c r="A1303" s="35" t="s">
        <v>58</v>
      </c>
      <c r="E1303" s="40" t="s">
        <v>5</v>
      </c>
    </row>
    <row r="1304" spans="1:5" ht="409.5">
      <c r="A1304" t="s">
        <v>59</v>
      </c>
      <c r="E1304" s="39" t="s">
        <v>4157</v>
      </c>
    </row>
    <row r="1305" spans="1:16" ht="12.75">
      <c r="A1305" t="s">
        <v>50</v>
      </c>
      <c s="34" t="s">
        <v>1398</v>
      </c>
      <c s="34" t="s">
        <v>4158</v>
      </c>
      <c s="35" t="s">
        <v>5</v>
      </c>
      <c s="6" t="s">
        <v>4159</v>
      </c>
      <c s="36" t="s">
        <v>251</v>
      </c>
      <c s="37">
        <v>1</v>
      </c>
      <c s="36">
        <v>0</v>
      </c>
      <c s="36">
        <f>ROUND(G1305*H1305,6)</f>
      </c>
      <c r="L1305" s="38">
        <v>0</v>
      </c>
      <c s="32">
        <f>ROUND(ROUND(L1305,2)*ROUND(G1305,3),2)</f>
      </c>
      <c s="36" t="s">
        <v>69</v>
      </c>
      <c>
        <f>(M1305*21)/100</f>
      </c>
      <c t="s">
        <v>28</v>
      </c>
    </row>
    <row r="1306" spans="1:5" ht="12.75">
      <c r="A1306" s="35" t="s">
        <v>56</v>
      </c>
      <c r="E1306" s="39" t="s">
        <v>4159</v>
      </c>
    </row>
    <row r="1307" spans="1:5" ht="12.75">
      <c r="A1307" s="35" t="s">
        <v>58</v>
      </c>
      <c r="E1307" s="40" t="s">
        <v>5</v>
      </c>
    </row>
    <row r="1308" spans="1:5" ht="409.5">
      <c r="A1308" t="s">
        <v>59</v>
      </c>
      <c r="E1308" s="39" t="s">
        <v>4160</v>
      </c>
    </row>
    <row r="1309" spans="1:16" ht="12.75">
      <c r="A1309" t="s">
        <v>50</v>
      </c>
      <c s="34" t="s">
        <v>1399</v>
      </c>
      <c s="34" t="s">
        <v>4161</v>
      </c>
      <c s="35" t="s">
        <v>5</v>
      </c>
      <c s="6" t="s">
        <v>4162</v>
      </c>
      <c s="36" t="s">
        <v>251</v>
      </c>
      <c s="37">
        <v>1</v>
      </c>
      <c s="36">
        <v>0</v>
      </c>
      <c s="36">
        <f>ROUND(G1309*H1309,6)</f>
      </c>
      <c r="L1309" s="38">
        <v>0</v>
      </c>
      <c s="32">
        <f>ROUND(ROUND(L1309,2)*ROUND(G1309,3),2)</f>
      </c>
      <c s="36" t="s">
        <v>69</v>
      </c>
      <c>
        <f>(M1309*21)/100</f>
      </c>
      <c t="s">
        <v>28</v>
      </c>
    </row>
    <row r="1310" spans="1:5" ht="12.75">
      <c r="A1310" s="35" t="s">
        <v>56</v>
      </c>
      <c r="E1310" s="39" t="s">
        <v>4162</v>
      </c>
    </row>
    <row r="1311" spans="1:5" ht="12.75">
      <c r="A1311" s="35" t="s">
        <v>58</v>
      </c>
      <c r="E1311" s="40" t="s">
        <v>5</v>
      </c>
    </row>
    <row r="1312" spans="1:5" ht="409.5">
      <c r="A1312" t="s">
        <v>59</v>
      </c>
      <c r="E1312" s="39" t="s">
        <v>4163</v>
      </c>
    </row>
    <row r="1313" spans="1:16" ht="12.75">
      <c r="A1313" t="s">
        <v>50</v>
      </c>
      <c s="34" t="s">
        <v>1402</v>
      </c>
      <c s="34" t="s">
        <v>4164</v>
      </c>
      <c s="35" t="s">
        <v>5</v>
      </c>
      <c s="6" t="s">
        <v>4165</v>
      </c>
      <c s="36" t="s">
        <v>251</v>
      </c>
      <c s="37">
        <v>1</v>
      </c>
      <c s="36">
        <v>0</v>
      </c>
      <c s="36">
        <f>ROUND(G1313*H1313,6)</f>
      </c>
      <c r="L1313" s="38">
        <v>0</v>
      </c>
      <c s="32">
        <f>ROUND(ROUND(L1313,2)*ROUND(G1313,3),2)</f>
      </c>
      <c s="36" t="s">
        <v>69</v>
      </c>
      <c>
        <f>(M1313*21)/100</f>
      </c>
      <c t="s">
        <v>28</v>
      </c>
    </row>
    <row r="1314" spans="1:5" ht="12.75">
      <c r="A1314" s="35" t="s">
        <v>56</v>
      </c>
      <c r="E1314" s="39" t="s">
        <v>4165</v>
      </c>
    </row>
    <row r="1315" spans="1:5" ht="12.75">
      <c r="A1315" s="35" t="s">
        <v>58</v>
      </c>
      <c r="E1315" s="40" t="s">
        <v>5</v>
      </c>
    </row>
    <row r="1316" spans="1:5" ht="409.5">
      <c r="A1316" t="s">
        <v>59</v>
      </c>
      <c r="E1316" s="39" t="s">
        <v>4166</v>
      </c>
    </row>
    <row r="1317" spans="1:16" ht="12.75">
      <c r="A1317" t="s">
        <v>50</v>
      </c>
      <c s="34" t="s">
        <v>1403</v>
      </c>
      <c s="34" t="s">
        <v>4167</v>
      </c>
      <c s="35" t="s">
        <v>5</v>
      </c>
      <c s="6" t="s">
        <v>4168</v>
      </c>
      <c s="36" t="s">
        <v>251</v>
      </c>
      <c s="37">
        <v>1</v>
      </c>
      <c s="36">
        <v>0</v>
      </c>
      <c s="36">
        <f>ROUND(G1317*H1317,6)</f>
      </c>
      <c r="L1317" s="38">
        <v>0</v>
      </c>
      <c s="32">
        <f>ROUND(ROUND(L1317,2)*ROUND(G1317,3),2)</f>
      </c>
      <c s="36" t="s">
        <v>69</v>
      </c>
      <c>
        <f>(M1317*21)/100</f>
      </c>
      <c t="s">
        <v>28</v>
      </c>
    </row>
    <row r="1318" spans="1:5" ht="12.75">
      <c r="A1318" s="35" t="s">
        <v>56</v>
      </c>
      <c r="E1318" s="39" t="s">
        <v>4168</v>
      </c>
    </row>
    <row r="1319" spans="1:5" ht="12.75">
      <c r="A1319" s="35" t="s">
        <v>58</v>
      </c>
      <c r="E1319" s="40" t="s">
        <v>5</v>
      </c>
    </row>
    <row r="1320" spans="1:5" ht="409.5">
      <c r="A1320" t="s">
        <v>59</v>
      </c>
      <c r="E1320" s="39" t="s">
        <v>4169</v>
      </c>
    </row>
    <row r="1321" spans="1:16" ht="12.75">
      <c r="A1321" t="s">
        <v>50</v>
      </c>
      <c s="34" t="s">
        <v>1404</v>
      </c>
      <c s="34" t="s">
        <v>4170</v>
      </c>
      <c s="35" t="s">
        <v>5</v>
      </c>
      <c s="6" t="s">
        <v>4171</v>
      </c>
      <c s="36" t="s">
        <v>251</v>
      </c>
      <c s="37">
        <v>1</v>
      </c>
      <c s="36">
        <v>0</v>
      </c>
      <c s="36">
        <f>ROUND(G1321*H1321,6)</f>
      </c>
      <c r="L1321" s="38">
        <v>0</v>
      </c>
      <c s="32">
        <f>ROUND(ROUND(L1321,2)*ROUND(G1321,3),2)</f>
      </c>
      <c s="36" t="s">
        <v>69</v>
      </c>
      <c>
        <f>(M1321*21)/100</f>
      </c>
      <c t="s">
        <v>28</v>
      </c>
    </row>
    <row r="1322" spans="1:5" ht="12.75">
      <c r="A1322" s="35" t="s">
        <v>56</v>
      </c>
      <c r="E1322" s="39" t="s">
        <v>4171</v>
      </c>
    </row>
    <row r="1323" spans="1:5" ht="12.75">
      <c r="A1323" s="35" t="s">
        <v>58</v>
      </c>
      <c r="E1323" s="40" t="s">
        <v>5</v>
      </c>
    </row>
    <row r="1324" spans="1:5" ht="409.5">
      <c r="A1324" t="s">
        <v>59</v>
      </c>
      <c r="E1324" s="39" t="s">
        <v>4172</v>
      </c>
    </row>
    <row r="1325" spans="1:16" ht="12.75">
      <c r="A1325" t="s">
        <v>50</v>
      </c>
      <c s="34" t="s">
        <v>1405</v>
      </c>
      <c s="34" t="s">
        <v>4173</v>
      </c>
      <c s="35" t="s">
        <v>5</v>
      </c>
      <c s="6" t="s">
        <v>4174</v>
      </c>
      <c s="36" t="s">
        <v>251</v>
      </c>
      <c s="37">
        <v>1</v>
      </c>
      <c s="36">
        <v>0</v>
      </c>
      <c s="36">
        <f>ROUND(G1325*H1325,6)</f>
      </c>
      <c r="L1325" s="38">
        <v>0</v>
      </c>
      <c s="32">
        <f>ROUND(ROUND(L1325,2)*ROUND(G1325,3),2)</f>
      </c>
      <c s="36" t="s">
        <v>69</v>
      </c>
      <c>
        <f>(M1325*21)/100</f>
      </c>
      <c t="s">
        <v>28</v>
      </c>
    </row>
    <row r="1326" spans="1:5" ht="12.75">
      <c r="A1326" s="35" t="s">
        <v>56</v>
      </c>
      <c r="E1326" s="39" t="s">
        <v>4174</v>
      </c>
    </row>
    <row r="1327" spans="1:5" ht="12.75">
      <c r="A1327" s="35" t="s">
        <v>58</v>
      </c>
      <c r="E1327" s="40" t="s">
        <v>5</v>
      </c>
    </row>
    <row r="1328" spans="1:5" ht="409.5">
      <c r="A1328" t="s">
        <v>59</v>
      </c>
      <c r="E1328" s="39" t="s">
        <v>4175</v>
      </c>
    </row>
    <row r="1329" spans="1:16" ht="12.75">
      <c r="A1329" t="s">
        <v>50</v>
      </c>
      <c s="34" t="s">
        <v>1406</v>
      </c>
      <c s="34" t="s">
        <v>4176</v>
      </c>
      <c s="35" t="s">
        <v>5</v>
      </c>
      <c s="6" t="s">
        <v>4177</v>
      </c>
      <c s="36" t="s">
        <v>251</v>
      </c>
      <c s="37">
        <v>1</v>
      </c>
      <c s="36">
        <v>0</v>
      </c>
      <c s="36">
        <f>ROUND(G1329*H1329,6)</f>
      </c>
      <c r="L1329" s="38">
        <v>0</v>
      </c>
      <c s="32">
        <f>ROUND(ROUND(L1329,2)*ROUND(G1329,3),2)</f>
      </c>
      <c s="36" t="s">
        <v>69</v>
      </c>
      <c>
        <f>(M1329*21)/100</f>
      </c>
      <c t="s">
        <v>28</v>
      </c>
    </row>
    <row r="1330" spans="1:5" ht="12.75">
      <c r="A1330" s="35" t="s">
        <v>56</v>
      </c>
      <c r="E1330" s="39" t="s">
        <v>4177</v>
      </c>
    </row>
    <row r="1331" spans="1:5" ht="12.75">
      <c r="A1331" s="35" t="s">
        <v>58</v>
      </c>
      <c r="E1331" s="40" t="s">
        <v>5</v>
      </c>
    </row>
    <row r="1332" spans="1:5" ht="409.5">
      <c r="A1332" t="s">
        <v>59</v>
      </c>
      <c r="E1332" s="39" t="s">
        <v>4178</v>
      </c>
    </row>
    <row r="1333" spans="1:16" ht="12.75">
      <c r="A1333" t="s">
        <v>50</v>
      </c>
      <c s="34" t="s">
        <v>1407</v>
      </c>
      <c s="34" t="s">
        <v>4179</v>
      </c>
      <c s="35" t="s">
        <v>5</v>
      </c>
      <c s="6" t="s">
        <v>4180</v>
      </c>
      <c s="36" t="s">
        <v>251</v>
      </c>
      <c s="37">
        <v>1</v>
      </c>
      <c s="36">
        <v>0</v>
      </c>
      <c s="36">
        <f>ROUND(G1333*H1333,6)</f>
      </c>
      <c r="L1333" s="38">
        <v>0</v>
      </c>
      <c s="32">
        <f>ROUND(ROUND(L1333,2)*ROUND(G1333,3),2)</f>
      </c>
      <c s="36" t="s">
        <v>69</v>
      </c>
      <c>
        <f>(M1333*21)/100</f>
      </c>
      <c t="s">
        <v>28</v>
      </c>
    </row>
    <row r="1334" spans="1:5" ht="12.75">
      <c r="A1334" s="35" t="s">
        <v>56</v>
      </c>
      <c r="E1334" s="39" t="s">
        <v>4180</v>
      </c>
    </row>
    <row r="1335" spans="1:5" ht="12.75">
      <c r="A1335" s="35" t="s">
        <v>58</v>
      </c>
      <c r="E1335" s="40" t="s">
        <v>5</v>
      </c>
    </row>
    <row r="1336" spans="1:5" ht="409.5">
      <c r="A1336" t="s">
        <v>59</v>
      </c>
      <c r="E1336" s="39" t="s">
        <v>4181</v>
      </c>
    </row>
    <row r="1337" spans="1:16" ht="12.75">
      <c r="A1337" t="s">
        <v>50</v>
      </c>
      <c s="34" t="s">
        <v>1408</v>
      </c>
      <c s="34" t="s">
        <v>4182</v>
      </c>
      <c s="35" t="s">
        <v>5</v>
      </c>
      <c s="6" t="s">
        <v>4183</v>
      </c>
      <c s="36" t="s">
        <v>251</v>
      </c>
      <c s="37">
        <v>1</v>
      </c>
      <c s="36">
        <v>0</v>
      </c>
      <c s="36">
        <f>ROUND(G1337*H1337,6)</f>
      </c>
      <c r="L1337" s="38">
        <v>0</v>
      </c>
      <c s="32">
        <f>ROUND(ROUND(L1337,2)*ROUND(G1337,3),2)</f>
      </c>
      <c s="36" t="s">
        <v>69</v>
      </c>
      <c>
        <f>(M1337*21)/100</f>
      </c>
      <c t="s">
        <v>28</v>
      </c>
    </row>
    <row r="1338" spans="1:5" ht="12.75">
      <c r="A1338" s="35" t="s">
        <v>56</v>
      </c>
      <c r="E1338" s="39" t="s">
        <v>4183</v>
      </c>
    </row>
    <row r="1339" spans="1:5" ht="12.75">
      <c r="A1339" s="35" t="s">
        <v>58</v>
      </c>
      <c r="E1339" s="40" t="s">
        <v>5</v>
      </c>
    </row>
    <row r="1340" spans="1:5" ht="409.5">
      <c r="A1340" t="s">
        <v>59</v>
      </c>
      <c r="E1340" s="39" t="s">
        <v>4184</v>
      </c>
    </row>
    <row r="1341" spans="1:16" ht="12.75">
      <c r="A1341" t="s">
        <v>50</v>
      </c>
      <c s="34" t="s">
        <v>1409</v>
      </c>
      <c s="34" t="s">
        <v>4185</v>
      </c>
      <c s="35" t="s">
        <v>5</v>
      </c>
      <c s="6" t="s">
        <v>4186</v>
      </c>
      <c s="36" t="s">
        <v>251</v>
      </c>
      <c s="37">
        <v>1</v>
      </c>
      <c s="36">
        <v>0</v>
      </c>
      <c s="36">
        <f>ROUND(G1341*H1341,6)</f>
      </c>
      <c r="L1341" s="38">
        <v>0</v>
      </c>
      <c s="32">
        <f>ROUND(ROUND(L1341,2)*ROUND(G1341,3),2)</f>
      </c>
      <c s="36" t="s">
        <v>69</v>
      </c>
      <c>
        <f>(M1341*21)/100</f>
      </c>
      <c t="s">
        <v>28</v>
      </c>
    </row>
    <row r="1342" spans="1:5" ht="12.75">
      <c r="A1342" s="35" t="s">
        <v>56</v>
      </c>
      <c r="E1342" s="39" t="s">
        <v>4186</v>
      </c>
    </row>
    <row r="1343" spans="1:5" ht="12.75">
      <c r="A1343" s="35" t="s">
        <v>58</v>
      </c>
      <c r="E1343" s="40" t="s">
        <v>5</v>
      </c>
    </row>
    <row r="1344" spans="1:5" ht="409.5">
      <c r="A1344" t="s">
        <v>59</v>
      </c>
      <c r="E1344" s="39" t="s">
        <v>4187</v>
      </c>
    </row>
    <row r="1345" spans="1:16" ht="12.75">
      <c r="A1345" t="s">
        <v>50</v>
      </c>
      <c s="34" t="s">
        <v>1410</v>
      </c>
      <c s="34" t="s">
        <v>4188</v>
      </c>
      <c s="35" t="s">
        <v>5</v>
      </c>
      <c s="6" t="s">
        <v>4189</v>
      </c>
      <c s="36" t="s">
        <v>251</v>
      </c>
      <c s="37">
        <v>1</v>
      </c>
      <c s="36">
        <v>0</v>
      </c>
      <c s="36">
        <f>ROUND(G1345*H1345,6)</f>
      </c>
      <c r="L1345" s="38">
        <v>0</v>
      </c>
      <c s="32">
        <f>ROUND(ROUND(L1345,2)*ROUND(G1345,3),2)</f>
      </c>
      <c s="36" t="s">
        <v>69</v>
      </c>
      <c>
        <f>(M1345*21)/100</f>
      </c>
      <c t="s">
        <v>28</v>
      </c>
    </row>
    <row r="1346" spans="1:5" ht="12.75">
      <c r="A1346" s="35" t="s">
        <v>56</v>
      </c>
      <c r="E1346" s="39" t="s">
        <v>4189</v>
      </c>
    </row>
    <row r="1347" spans="1:5" ht="12.75">
      <c r="A1347" s="35" t="s">
        <v>58</v>
      </c>
      <c r="E1347" s="40" t="s">
        <v>5</v>
      </c>
    </row>
    <row r="1348" spans="1:5" ht="409.5">
      <c r="A1348" t="s">
        <v>59</v>
      </c>
      <c r="E1348" s="39" t="s">
        <v>4190</v>
      </c>
    </row>
    <row r="1349" spans="1:16" ht="12.75">
      <c r="A1349" t="s">
        <v>50</v>
      </c>
      <c s="34" t="s">
        <v>1411</v>
      </c>
      <c s="34" t="s">
        <v>4191</v>
      </c>
      <c s="35" t="s">
        <v>5</v>
      </c>
      <c s="6" t="s">
        <v>4192</v>
      </c>
      <c s="36" t="s">
        <v>251</v>
      </c>
      <c s="37">
        <v>1</v>
      </c>
      <c s="36">
        <v>0</v>
      </c>
      <c s="36">
        <f>ROUND(G1349*H1349,6)</f>
      </c>
      <c r="L1349" s="38">
        <v>0</v>
      </c>
      <c s="32">
        <f>ROUND(ROUND(L1349,2)*ROUND(G1349,3),2)</f>
      </c>
      <c s="36" t="s">
        <v>69</v>
      </c>
      <c>
        <f>(M1349*21)/100</f>
      </c>
      <c t="s">
        <v>28</v>
      </c>
    </row>
    <row r="1350" spans="1:5" ht="12.75">
      <c r="A1350" s="35" t="s">
        <v>56</v>
      </c>
      <c r="E1350" s="39" t="s">
        <v>4192</v>
      </c>
    </row>
    <row r="1351" spans="1:5" ht="12.75">
      <c r="A1351" s="35" t="s">
        <v>58</v>
      </c>
      <c r="E1351" s="40" t="s">
        <v>5</v>
      </c>
    </row>
    <row r="1352" spans="1:5" ht="409.5">
      <c r="A1352" t="s">
        <v>59</v>
      </c>
      <c r="E1352" s="39" t="s">
        <v>4193</v>
      </c>
    </row>
    <row r="1353" spans="1:16" ht="12.75">
      <c r="A1353" t="s">
        <v>50</v>
      </c>
      <c s="34" t="s">
        <v>1412</v>
      </c>
      <c s="34" t="s">
        <v>4194</v>
      </c>
      <c s="35" t="s">
        <v>5</v>
      </c>
      <c s="6" t="s">
        <v>4195</v>
      </c>
      <c s="36" t="s">
        <v>251</v>
      </c>
      <c s="37">
        <v>1</v>
      </c>
      <c s="36">
        <v>0</v>
      </c>
      <c s="36">
        <f>ROUND(G1353*H1353,6)</f>
      </c>
      <c r="L1353" s="38">
        <v>0</v>
      </c>
      <c s="32">
        <f>ROUND(ROUND(L1353,2)*ROUND(G1353,3),2)</f>
      </c>
      <c s="36" t="s">
        <v>69</v>
      </c>
      <c>
        <f>(M1353*21)/100</f>
      </c>
      <c t="s">
        <v>28</v>
      </c>
    </row>
    <row r="1354" spans="1:5" ht="12.75">
      <c r="A1354" s="35" t="s">
        <v>56</v>
      </c>
      <c r="E1354" s="39" t="s">
        <v>4195</v>
      </c>
    </row>
    <row r="1355" spans="1:5" ht="12.75">
      <c r="A1355" s="35" t="s">
        <v>58</v>
      </c>
      <c r="E1355" s="40" t="s">
        <v>5</v>
      </c>
    </row>
    <row r="1356" spans="1:5" ht="409.5">
      <c r="A1356" t="s">
        <v>59</v>
      </c>
      <c r="E1356" s="39" t="s">
        <v>4196</v>
      </c>
    </row>
    <row r="1357" spans="1:16" ht="12.75">
      <c r="A1357" t="s">
        <v>50</v>
      </c>
      <c s="34" t="s">
        <v>1413</v>
      </c>
      <c s="34" t="s">
        <v>4197</v>
      </c>
      <c s="35" t="s">
        <v>5</v>
      </c>
      <c s="6" t="s">
        <v>4198</v>
      </c>
      <c s="36" t="s">
        <v>251</v>
      </c>
      <c s="37">
        <v>1</v>
      </c>
      <c s="36">
        <v>0</v>
      </c>
      <c s="36">
        <f>ROUND(G1357*H1357,6)</f>
      </c>
      <c r="L1357" s="38">
        <v>0</v>
      </c>
      <c s="32">
        <f>ROUND(ROUND(L1357,2)*ROUND(G1357,3),2)</f>
      </c>
      <c s="36" t="s">
        <v>69</v>
      </c>
      <c>
        <f>(M1357*21)/100</f>
      </c>
      <c t="s">
        <v>28</v>
      </c>
    </row>
    <row r="1358" spans="1:5" ht="12.75">
      <c r="A1358" s="35" t="s">
        <v>56</v>
      </c>
      <c r="E1358" s="39" t="s">
        <v>4198</v>
      </c>
    </row>
    <row r="1359" spans="1:5" ht="12.75">
      <c r="A1359" s="35" t="s">
        <v>58</v>
      </c>
      <c r="E1359" s="40" t="s">
        <v>5</v>
      </c>
    </row>
    <row r="1360" spans="1:5" ht="409.5">
      <c r="A1360" t="s">
        <v>59</v>
      </c>
      <c r="E1360" s="39" t="s">
        <v>4199</v>
      </c>
    </row>
    <row r="1361" spans="1:16" ht="12.75">
      <c r="A1361" t="s">
        <v>50</v>
      </c>
      <c s="34" t="s">
        <v>1414</v>
      </c>
      <c s="34" t="s">
        <v>4200</v>
      </c>
      <c s="35" t="s">
        <v>5</v>
      </c>
      <c s="6" t="s">
        <v>4201</v>
      </c>
      <c s="36" t="s">
        <v>251</v>
      </c>
      <c s="37">
        <v>1</v>
      </c>
      <c s="36">
        <v>0</v>
      </c>
      <c s="36">
        <f>ROUND(G1361*H1361,6)</f>
      </c>
      <c r="L1361" s="38">
        <v>0</v>
      </c>
      <c s="32">
        <f>ROUND(ROUND(L1361,2)*ROUND(G1361,3),2)</f>
      </c>
      <c s="36" t="s">
        <v>69</v>
      </c>
      <c>
        <f>(M1361*21)/100</f>
      </c>
      <c t="s">
        <v>28</v>
      </c>
    </row>
    <row r="1362" spans="1:5" ht="12.75">
      <c r="A1362" s="35" t="s">
        <v>56</v>
      </c>
      <c r="E1362" s="39" t="s">
        <v>4201</v>
      </c>
    </row>
    <row r="1363" spans="1:5" ht="12.75">
      <c r="A1363" s="35" t="s">
        <v>58</v>
      </c>
      <c r="E1363" s="40" t="s">
        <v>5</v>
      </c>
    </row>
    <row r="1364" spans="1:5" ht="409.5">
      <c r="A1364" t="s">
        <v>59</v>
      </c>
      <c r="E1364" s="39" t="s">
        <v>4202</v>
      </c>
    </row>
    <row r="1365" spans="1:16" ht="12.75">
      <c r="A1365" t="s">
        <v>50</v>
      </c>
      <c s="34" t="s">
        <v>1415</v>
      </c>
      <c s="34" t="s">
        <v>4203</v>
      </c>
      <c s="35" t="s">
        <v>5</v>
      </c>
      <c s="6" t="s">
        <v>4204</v>
      </c>
      <c s="36" t="s">
        <v>251</v>
      </c>
      <c s="37">
        <v>1</v>
      </c>
      <c s="36">
        <v>0</v>
      </c>
      <c s="36">
        <f>ROUND(G1365*H1365,6)</f>
      </c>
      <c r="L1365" s="38">
        <v>0</v>
      </c>
      <c s="32">
        <f>ROUND(ROUND(L1365,2)*ROUND(G1365,3),2)</f>
      </c>
      <c s="36" t="s">
        <v>69</v>
      </c>
      <c>
        <f>(M1365*21)/100</f>
      </c>
      <c t="s">
        <v>28</v>
      </c>
    </row>
    <row r="1366" spans="1:5" ht="12.75">
      <c r="A1366" s="35" t="s">
        <v>56</v>
      </c>
      <c r="E1366" s="39" t="s">
        <v>4204</v>
      </c>
    </row>
    <row r="1367" spans="1:5" ht="12.75">
      <c r="A1367" s="35" t="s">
        <v>58</v>
      </c>
      <c r="E1367" s="40" t="s">
        <v>5</v>
      </c>
    </row>
    <row r="1368" spans="1:5" ht="409.5">
      <c r="A1368" t="s">
        <v>59</v>
      </c>
      <c r="E1368" s="39" t="s">
        <v>4205</v>
      </c>
    </row>
    <row r="1369" spans="1:16" ht="12.75">
      <c r="A1369" t="s">
        <v>50</v>
      </c>
      <c s="34" t="s">
        <v>1416</v>
      </c>
      <c s="34" t="s">
        <v>4206</v>
      </c>
      <c s="35" t="s">
        <v>5</v>
      </c>
      <c s="6" t="s">
        <v>4207</v>
      </c>
      <c s="36" t="s">
        <v>251</v>
      </c>
      <c s="37">
        <v>1</v>
      </c>
      <c s="36">
        <v>0</v>
      </c>
      <c s="36">
        <f>ROUND(G1369*H1369,6)</f>
      </c>
      <c r="L1369" s="38">
        <v>0</v>
      </c>
      <c s="32">
        <f>ROUND(ROUND(L1369,2)*ROUND(G1369,3),2)</f>
      </c>
      <c s="36" t="s">
        <v>69</v>
      </c>
      <c>
        <f>(M1369*21)/100</f>
      </c>
      <c t="s">
        <v>28</v>
      </c>
    </row>
    <row r="1370" spans="1:5" ht="12.75">
      <c r="A1370" s="35" t="s">
        <v>56</v>
      </c>
      <c r="E1370" s="39" t="s">
        <v>4207</v>
      </c>
    </row>
    <row r="1371" spans="1:5" ht="12.75">
      <c r="A1371" s="35" t="s">
        <v>58</v>
      </c>
      <c r="E1371" s="40" t="s">
        <v>5</v>
      </c>
    </row>
    <row r="1372" spans="1:5" ht="409.5">
      <c r="A1372" t="s">
        <v>59</v>
      </c>
      <c r="E1372" s="39" t="s">
        <v>4208</v>
      </c>
    </row>
    <row r="1373" spans="1:16" ht="12.75">
      <c r="A1373" t="s">
        <v>50</v>
      </c>
      <c s="34" t="s">
        <v>1417</v>
      </c>
      <c s="34" t="s">
        <v>4209</v>
      </c>
      <c s="35" t="s">
        <v>5</v>
      </c>
      <c s="6" t="s">
        <v>4210</v>
      </c>
      <c s="36" t="s">
        <v>251</v>
      </c>
      <c s="37">
        <v>1</v>
      </c>
      <c s="36">
        <v>0</v>
      </c>
      <c s="36">
        <f>ROUND(G1373*H1373,6)</f>
      </c>
      <c r="L1373" s="38">
        <v>0</v>
      </c>
      <c s="32">
        <f>ROUND(ROUND(L1373,2)*ROUND(G1373,3),2)</f>
      </c>
      <c s="36" t="s">
        <v>69</v>
      </c>
      <c>
        <f>(M1373*21)/100</f>
      </c>
      <c t="s">
        <v>28</v>
      </c>
    </row>
    <row r="1374" spans="1:5" ht="12.75">
      <c r="A1374" s="35" t="s">
        <v>56</v>
      </c>
      <c r="E1374" s="39" t="s">
        <v>4210</v>
      </c>
    </row>
    <row r="1375" spans="1:5" ht="12.75">
      <c r="A1375" s="35" t="s">
        <v>58</v>
      </c>
      <c r="E1375" s="40" t="s">
        <v>5</v>
      </c>
    </row>
    <row r="1376" spans="1:5" ht="409.5">
      <c r="A1376" t="s">
        <v>59</v>
      </c>
      <c r="E1376" s="39" t="s">
        <v>4211</v>
      </c>
    </row>
    <row r="1377" spans="1:16" ht="12.75">
      <c r="A1377" t="s">
        <v>50</v>
      </c>
      <c s="34" t="s">
        <v>1418</v>
      </c>
      <c s="34" t="s">
        <v>4212</v>
      </c>
      <c s="35" t="s">
        <v>5</v>
      </c>
      <c s="6" t="s">
        <v>4213</v>
      </c>
      <c s="36" t="s">
        <v>251</v>
      </c>
      <c s="37">
        <v>1</v>
      </c>
      <c s="36">
        <v>0</v>
      </c>
      <c s="36">
        <f>ROUND(G1377*H1377,6)</f>
      </c>
      <c r="L1377" s="38">
        <v>0</v>
      </c>
      <c s="32">
        <f>ROUND(ROUND(L1377,2)*ROUND(G1377,3),2)</f>
      </c>
      <c s="36" t="s">
        <v>69</v>
      </c>
      <c>
        <f>(M1377*21)/100</f>
      </c>
      <c t="s">
        <v>28</v>
      </c>
    </row>
    <row r="1378" spans="1:5" ht="12.75">
      <c r="A1378" s="35" t="s">
        <v>56</v>
      </c>
      <c r="E1378" s="39" t="s">
        <v>4213</v>
      </c>
    </row>
    <row r="1379" spans="1:5" ht="12.75">
      <c r="A1379" s="35" t="s">
        <v>58</v>
      </c>
      <c r="E1379" s="40" t="s">
        <v>5</v>
      </c>
    </row>
    <row r="1380" spans="1:5" ht="409.5">
      <c r="A1380" t="s">
        <v>59</v>
      </c>
      <c r="E1380" s="39" t="s">
        <v>4214</v>
      </c>
    </row>
    <row r="1381" spans="1:16" ht="12.75">
      <c r="A1381" t="s">
        <v>50</v>
      </c>
      <c s="34" t="s">
        <v>1419</v>
      </c>
      <c s="34" t="s">
        <v>4215</v>
      </c>
      <c s="35" t="s">
        <v>5</v>
      </c>
      <c s="6" t="s">
        <v>4216</v>
      </c>
      <c s="36" t="s">
        <v>251</v>
      </c>
      <c s="37">
        <v>1</v>
      </c>
      <c s="36">
        <v>0</v>
      </c>
      <c s="36">
        <f>ROUND(G1381*H1381,6)</f>
      </c>
      <c r="L1381" s="38">
        <v>0</v>
      </c>
      <c s="32">
        <f>ROUND(ROUND(L1381,2)*ROUND(G1381,3),2)</f>
      </c>
      <c s="36" t="s">
        <v>69</v>
      </c>
      <c>
        <f>(M1381*21)/100</f>
      </c>
      <c t="s">
        <v>28</v>
      </c>
    </row>
    <row r="1382" spans="1:5" ht="12.75">
      <c r="A1382" s="35" t="s">
        <v>56</v>
      </c>
      <c r="E1382" s="39" t="s">
        <v>4216</v>
      </c>
    </row>
    <row r="1383" spans="1:5" ht="12.75">
      <c r="A1383" s="35" t="s">
        <v>58</v>
      </c>
      <c r="E1383" s="40" t="s">
        <v>5</v>
      </c>
    </row>
    <row r="1384" spans="1:5" ht="409.5">
      <c r="A1384" t="s">
        <v>59</v>
      </c>
      <c r="E1384" s="39" t="s">
        <v>4217</v>
      </c>
    </row>
    <row r="1385" spans="1:16" ht="12.75">
      <c r="A1385" t="s">
        <v>50</v>
      </c>
      <c s="34" t="s">
        <v>1420</v>
      </c>
      <c s="34" t="s">
        <v>4218</v>
      </c>
      <c s="35" t="s">
        <v>5</v>
      </c>
      <c s="6" t="s">
        <v>4219</v>
      </c>
      <c s="36" t="s">
        <v>251</v>
      </c>
      <c s="37">
        <v>1</v>
      </c>
      <c s="36">
        <v>0</v>
      </c>
      <c s="36">
        <f>ROUND(G1385*H1385,6)</f>
      </c>
      <c r="L1385" s="38">
        <v>0</v>
      </c>
      <c s="32">
        <f>ROUND(ROUND(L1385,2)*ROUND(G1385,3),2)</f>
      </c>
      <c s="36" t="s">
        <v>69</v>
      </c>
      <c>
        <f>(M1385*21)/100</f>
      </c>
      <c t="s">
        <v>28</v>
      </c>
    </row>
    <row r="1386" spans="1:5" ht="12.75">
      <c r="A1386" s="35" t="s">
        <v>56</v>
      </c>
      <c r="E1386" s="39" t="s">
        <v>4219</v>
      </c>
    </row>
    <row r="1387" spans="1:5" ht="12.75">
      <c r="A1387" s="35" t="s">
        <v>58</v>
      </c>
      <c r="E1387" s="40" t="s">
        <v>5</v>
      </c>
    </row>
    <row r="1388" spans="1:5" ht="409.5">
      <c r="A1388" t="s">
        <v>59</v>
      </c>
      <c r="E1388" s="39" t="s">
        <v>4220</v>
      </c>
    </row>
    <row r="1389" spans="1:16" ht="25.5">
      <c r="A1389" t="s">
        <v>50</v>
      </c>
      <c s="34" t="s">
        <v>1421</v>
      </c>
      <c s="34" t="s">
        <v>4221</v>
      </c>
      <c s="35" t="s">
        <v>5</v>
      </c>
      <c s="6" t="s">
        <v>4222</v>
      </c>
      <c s="36" t="s">
        <v>251</v>
      </c>
      <c s="37">
        <v>1</v>
      </c>
      <c s="36">
        <v>0</v>
      </c>
      <c s="36">
        <f>ROUND(G1389*H1389,6)</f>
      </c>
      <c r="L1389" s="38">
        <v>0</v>
      </c>
      <c s="32">
        <f>ROUND(ROUND(L1389,2)*ROUND(G1389,3),2)</f>
      </c>
      <c s="36" t="s">
        <v>69</v>
      </c>
      <c>
        <f>(M1389*21)/100</f>
      </c>
      <c t="s">
        <v>28</v>
      </c>
    </row>
    <row r="1390" spans="1:5" ht="25.5">
      <c r="A1390" s="35" t="s">
        <v>56</v>
      </c>
      <c r="E1390" s="39" t="s">
        <v>4222</v>
      </c>
    </row>
    <row r="1391" spans="1:5" ht="12.75">
      <c r="A1391" s="35" t="s">
        <v>58</v>
      </c>
      <c r="E1391" s="40" t="s">
        <v>5</v>
      </c>
    </row>
    <row r="1392" spans="1:5" ht="255">
      <c r="A1392" t="s">
        <v>59</v>
      </c>
      <c r="E1392" s="39" t="s">
        <v>4223</v>
      </c>
    </row>
    <row r="1393" spans="1:16" ht="12.75">
      <c r="A1393" t="s">
        <v>50</v>
      </c>
      <c s="34" t="s">
        <v>1422</v>
      </c>
      <c s="34" t="s">
        <v>4224</v>
      </c>
      <c s="35" t="s">
        <v>5</v>
      </c>
      <c s="6" t="s">
        <v>4225</v>
      </c>
      <c s="36" t="s">
        <v>251</v>
      </c>
      <c s="37">
        <v>1</v>
      </c>
      <c s="36">
        <v>0</v>
      </c>
      <c s="36">
        <f>ROUND(G1393*H1393,6)</f>
      </c>
      <c r="L1393" s="38">
        <v>0</v>
      </c>
      <c s="32">
        <f>ROUND(ROUND(L1393,2)*ROUND(G1393,3),2)</f>
      </c>
      <c s="36" t="s">
        <v>69</v>
      </c>
      <c>
        <f>(M1393*21)/100</f>
      </c>
      <c t="s">
        <v>28</v>
      </c>
    </row>
    <row r="1394" spans="1:5" ht="12.75">
      <c r="A1394" s="35" t="s">
        <v>56</v>
      </c>
      <c r="E1394" s="39" t="s">
        <v>4225</v>
      </c>
    </row>
    <row r="1395" spans="1:5" ht="12.75">
      <c r="A1395" s="35" t="s">
        <v>58</v>
      </c>
      <c r="E1395" s="40" t="s">
        <v>5</v>
      </c>
    </row>
    <row r="1396" spans="1:5" ht="409.5">
      <c r="A1396" t="s">
        <v>59</v>
      </c>
      <c r="E1396" s="39" t="s">
        <v>4226</v>
      </c>
    </row>
    <row r="1397" spans="1:16" ht="12.75">
      <c r="A1397" t="s">
        <v>50</v>
      </c>
      <c s="34" t="s">
        <v>1423</v>
      </c>
      <c s="34" t="s">
        <v>4227</v>
      </c>
      <c s="35" t="s">
        <v>5</v>
      </c>
      <c s="6" t="s">
        <v>4228</v>
      </c>
      <c s="36" t="s">
        <v>251</v>
      </c>
      <c s="37">
        <v>1</v>
      </c>
      <c s="36">
        <v>0</v>
      </c>
      <c s="36">
        <f>ROUND(G1397*H1397,6)</f>
      </c>
      <c r="L1397" s="38">
        <v>0</v>
      </c>
      <c s="32">
        <f>ROUND(ROUND(L1397,2)*ROUND(G1397,3),2)</f>
      </c>
      <c s="36" t="s">
        <v>69</v>
      </c>
      <c>
        <f>(M1397*21)/100</f>
      </c>
      <c t="s">
        <v>28</v>
      </c>
    </row>
    <row r="1398" spans="1:5" ht="12.75">
      <c r="A1398" s="35" t="s">
        <v>56</v>
      </c>
      <c r="E1398" s="39" t="s">
        <v>4228</v>
      </c>
    </row>
    <row r="1399" spans="1:5" ht="12.75">
      <c r="A1399" s="35" t="s">
        <v>58</v>
      </c>
      <c r="E1399" s="40" t="s">
        <v>5</v>
      </c>
    </row>
    <row r="1400" spans="1:5" ht="409.5">
      <c r="A1400" t="s">
        <v>59</v>
      </c>
      <c r="E1400" s="39" t="s">
        <v>4229</v>
      </c>
    </row>
    <row r="1401" spans="1:16" ht="12.75">
      <c r="A1401" t="s">
        <v>50</v>
      </c>
      <c s="34" t="s">
        <v>1424</v>
      </c>
      <c s="34" t="s">
        <v>4230</v>
      </c>
      <c s="35" t="s">
        <v>5</v>
      </c>
      <c s="6" t="s">
        <v>4231</v>
      </c>
      <c s="36" t="s">
        <v>251</v>
      </c>
      <c s="37">
        <v>1</v>
      </c>
      <c s="36">
        <v>0</v>
      </c>
      <c s="36">
        <f>ROUND(G1401*H1401,6)</f>
      </c>
      <c r="L1401" s="38">
        <v>0</v>
      </c>
      <c s="32">
        <f>ROUND(ROUND(L1401,2)*ROUND(G1401,3),2)</f>
      </c>
      <c s="36" t="s">
        <v>69</v>
      </c>
      <c>
        <f>(M1401*21)/100</f>
      </c>
      <c t="s">
        <v>28</v>
      </c>
    </row>
    <row r="1402" spans="1:5" ht="12.75">
      <c r="A1402" s="35" t="s">
        <v>56</v>
      </c>
      <c r="E1402" s="39" t="s">
        <v>4231</v>
      </c>
    </row>
    <row r="1403" spans="1:5" ht="12.75">
      <c r="A1403" s="35" t="s">
        <v>58</v>
      </c>
      <c r="E1403" s="40" t="s">
        <v>5</v>
      </c>
    </row>
    <row r="1404" spans="1:5" ht="255">
      <c r="A1404" t="s">
        <v>59</v>
      </c>
      <c r="E1404" s="39" t="s">
        <v>4232</v>
      </c>
    </row>
    <row r="1405" spans="1:16" ht="12.75">
      <c r="A1405" t="s">
        <v>50</v>
      </c>
      <c s="34" t="s">
        <v>1425</v>
      </c>
      <c s="34" t="s">
        <v>4233</v>
      </c>
      <c s="35" t="s">
        <v>5</v>
      </c>
      <c s="6" t="s">
        <v>4234</v>
      </c>
      <c s="36" t="s">
        <v>251</v>
      </c>
      <c s="37">
        <v>1</v>
      </c>
      <c s="36">
        <v>0</v>
      </c>
      <c s="36">
        <f>ROUND(G1405*H1405,6)</f>
      </c>
      <c r="L1405" s="38">
        <v>0</v>
      </c>
      <c s="32">
        <f>ROUND(ROUND(L1405,2)*ROUND(G1405,3),2)</f>
      </c>
      <c s="36" t="s">
        <v>69</v>
      </c>
      <c>
        <f>(M1405*21)/100</f>
      </c>
      <c t="s">
        <v>28</v>
      </c>
    </row>
    <row r="1406" spans="1:5" ht="12.75">
      <c r="A1406" s="35" t="s">
        <v>56</v>
      </c>
      <c r="E1406" s="39" t="s">
        <v>4234</v>
      </c>
    </row>
    <row r="1407" spans="1:5" ht="12.75">
      <c r="A1407" s="35" t="s">
        <v>58</v>
      </c>
      <c r="E1407" s="40" t="s">
        <v>5</v>
      </c>
    </row>
    <row r="1408" spans="1:5" ht="255">
      <c r="A1408" t="s">
        <v>59</v>
      </c>
      <c r="E1408" s="39" t="s">
        <v>4235</v>
      </c>
    </row>
    <row r="1409" spans="1:16" ht="12.75">
      <c r="A1409" t="s">
        <v>50</v>
      </c>
      <c s="34" t="s">
        <v>1427</v>
      </c>
      <c s="34" t="s">
        <v>3881</v>
      </c>
      <c s="35" t="s">
        <v>5</v>
      </c>
      <c s="6" t="s">
        <v>4236</v>
      </c>
      <c s="36" t="s">
        <v>251</v>
      </c>
      <c s="37">
        <v>1</v>
      </c>
      <c s="36">
        <v>0</v>
      </c>
      <c s="36">
        <f>ROUND(G1409*H1409,6)</f>
      </c>
      <c r="L1409" s="38">
        <v>0</v>
      </c>
      <c s="32">
        <f>ROUND(ROUND(L1409,2)*ROUND(G1409,3),2)</f>
      </c>
      <c s="36" t="s">
        <v>413</v>
      </c>
      <c>
        <f>(M1409*21)/100</f>
      </c>
      <c t="s">
        <v>28</v>
      </c>
    </row>
    <row r="1410" spans="1:5" ht="12.75">
      <c r="A1410" s="35" t="s">
        <v>56</v>
      </c>
      <c r="E1410" s="39" t="s">
        <v>4236</v>
      </c>
    </row>
    <row r="1411" spans="1:5" ht="12.75">
      <c r="A1411" s="35" t="s">
        <v>58</v>
      </c>
      <c r="E1411" s="40" t="s">
        <v>5</v>
      </c>
    </row>
    <row r="1412" spans="1:5" ht="409.5">
      <c r="A1412" t="s">
        <v>59</v>
      </c>
      <c r="E1412" s="39" t="s">
        <v>4237</v>
      </c>
    </row>
    <row r="1413" spans="1:13" ht="12.75">
      <c r="A1413" t="s">
        <v>47</v>
      </c>
      <c r="C1413" s="31" t="s">
        <v>2012</v>
      </c>
      <c r="E1413" s="33" t="s">
        <v>4238</v>
      </c>
      <c r="J1413" s="32">
        <f>0</f>
      </c>
      <c s="32">
        <f>0</f>
      </c>
      <c s="32">
        <f>0+L1414+L1418+L1422+L1426</f>
      </c>
      <c s="32">
        <f>0+M1414+M1418+M1422+M1426</f>
      </c>
    </row>
    <row r="1414" spans="1:16" ht="12.75">
      <c r="A1414" t="s">
        <v>50</v>
      </c>
      <c s="34" t="s">
        <v>1428</v>
      </c>
      <c s="34" t="s">
        <v>4239</v>
      </c>
      <c s="35" t="s">
        <v>5</v>
      </c>
      <c s="6" t="s">
        <v>4240</v>
      </c>
      <c s="36" t="s">
        <v>251</v>
      </c>
      <c s="37">
        <v>1</v>
      </c>
      <c s="36">
        <v>0</v>
      </c>
      <c s="36">
        <f>ROUND(G1414*H1414,6)</f>
      </c>
      <c r="L1414" s="38">
        <v>0</v>
      </c>
      <c s="32">
        <f>ROUND(ROUND(L1414,2)*ROUND(G1414,3),2)</f>
      </c>
      <c s="36" t="s">
        <v>69</v>
      </c>
      <c>
        <f>(M1414*21)/100</f>
      </c>
      <c t="s">
        <v>28</v>
      </c>
    </row>
    <row r="1415" spans="1:5" ht="12.75">
      <c r="A1415" s="35" t="s">
        <v>56</v>
      </c>
      <c r="E1415" s="39" t="s">
        <v>4240</v>
      </c>
    </row>
    <row r="1416" spans="1:5" ht="12.75">
      <c r="A1416" s="35" t="s">
        <v>58</v>
      </c>
      <c r="E1416" s="40" t="s">
        <v>5</v>
      </c>
    </row>
    <row r="1417" spans="1:5" ht="408">
      <c r="A1417" t="s">
        <v>59</v>
      </c>
      <c r="E1417" s="39" t="s">
        <v>4241</v>
      </c>
    </row>
    <row r="1418" spans="1:16" ht="12.75">
      <c r="A1418" t="s">
        <v>50</v>
      </c>
      <c s="34" t="s">
        <v>1429</v>
      </c>
      <c s="34" t="s">
        <v>4242</v>
      </c>
      <c s="35" t="s">
        <v>5</v>
      </c>
      <c s="6" t="s">
        <v>4243</v>
      </c>
      <c s="36" t="s">
        <v>251</v>
      </c>
      <c s="37">
        <v>44</v>
      </c>
      <c s="36">
        <v>0</v>
      </c>
      <c s="36">
        <f>ROUND(G1418*H1418,6)</f>
      </c>
      <c r="L1418" s="38">
        <v>0</v>
      </c>
      <c s="32">
        <f>ROUND(ROUND(L1418,2)*ROUND(G1418,3),2)</f>
      </c>
      <c s="36" t="s">
        <v>69</v>
      </c>
      <c>
        <f>(M1418*21)/100</f>
      </c>
      <c t="s">
        <v>28</v>
      </c>
    </row>
    <row r="1419" spans="1:5" ht="12.75">
      <c r="A1419" s="35" t="s">
        <v>56</v>
      </c>
      <c r="E1419" s="39" t="s">
        <v>4243</v>
      </c>
    </row>
    <row r="1420" spans="1:5" ht="12.75">
      <c r="A1420" s="35" t="s">
        <v>58</v>
      </c>
      <c r="E1420" s="40" t="s">
        <v>5</v>
      </c>
    </row>
    <row r="1421" spans="1:5" ht="204">
      <c r="A1421" t="s">
        <v>59</v>
      </c>
      <c r="E1421" s="39" t="s">
        <v>4244</v>
      </c>
    </row>
    <row r="1422" spans="1:16" ht="12.75">
      <c r="A1422" t="s">
        <v>50</v>
      </c>
      <c s="34" t="s">
        <v>1430</v>
      </c>
      <c s="34" t="s">
        <v>4245</v>
      </c>
      <c s="35" t="s">
        <v>5</v>
      </c>
      <c s="6" t="s">
        <v>4246</v>
      </c>
      <c s="36" t="s">
        <v>251</v>
      </c>
      <c s="37">
        <v>25</v>
      </c>
      <c s="36">
        <v>0</v>
      </c>
      <c s="36">
        <f>ROUND(G1422*H1422,6)</f>
      </c>
      <c r="L1422" s="38">
        <v>0</v>
      </c>
      <c s="32">
        <f>ROUND(ROUND(L1422,2)*ROUND(G1422,3),2)</f>
      </c>
      <c s="36" t="s">
        <v>69</v>
      </c>
      <c>
        <f>(M1422*21)/100</f>
      </c>
      <c t="s">
        <v>28</v>
      </c>
    </row>
    <row r="1423" spans="1:5" ht="12.75">
      <c r="A1423" s="35" t="s">
        <v>56</v>
      </c>
      <c r="E1423" s="39" t="s">
        <v>4246</v>
      </c>
    </row>
    <row r="1424" spans="1:5" ht="12.75">
      <c r="A1424" s="35" t="s">
        <v>58</v>
      </c>
      <c r="E1424" s="40" t="s">
        <v>5</v>
      </c>
    </row>
    <row r="1425" spans="1:5" ht="140.25">
      <c r="A1425" t="s">
        <v>59</v>
      </c>
      <c r="E1425" s="39" t="s">
        <v>4247</v>
      </c>
    </row>
    <row r="1426" spans="1:16" ht="12.75">
      <c r="A1426" t="s">
        <v>50</v>
      </c>
      <c s="34" t="s">
        <v>1431</v>
      </c>
      <c s="34" t="s">
        <v>4248</v>
      </c>
      <c s="35" t="s">
        <v>5</v>
      </c>
      <c s="6" t="s">
        <v>4249</v>
      </c>
      <c s="36" t="s">
        <v>638</v>
      </c>
      <c s="37">
        <v>100</v>
      </c>
      <c s="36">
        <v>0</v>
      </c>
      <c s="36">
        <f>ROUND(G1426*H1426,6)</f>
      </c>
      <c r="L1426" s="38">
        <v>0</v>
      </c>
      <c s="32">
        <f>ROUND(ROUND(L1426,2)*ROUND(G1426,3),2)</f>
      </c>
      <c s="36" t="s">
        <v>69</v>
      </c>
      <c>
        <f>(M1426*21)/100</f>
      </c>
      <c t="s">
        <v>28</v>
      </c>
    </row>
    <row r="1427" spans="1:5" ht="12.75">
      <c r="A1427" s="35" t="s">
        <v>56</v>
      </c>
      <c r="E1427" s="39" t="s">
        <v>4249</v>
      </c>
    </row>
    <row r="1428" spans="1:5" ht="12.75">
      <c r="A1428" s="35" t="s">
        <v>58</v>
      </c>
      <c r="E1428" s="40" t="s">
        <v>5</v>
      </c>
    </row>
    <row r="1429" spans="1:5" ht="191.25">
      <c r="A1429" t="s">
        <v>59</v>
      </c>
      <c r="E1429" s="39" t="s">
        <v>4250</v>
      </c>
    </row>
    <row r="1430" spans="1:13" ht="12.75">
      <c r="A1430" t="s">
        <v>47</v>
      </c>
      <c r="C1430" s="31" t="s">
        <v>2015</v>
      </c>
      <c r="E1430" s="33" t="s">
        <v>4251</v>
      </c>
      <c r="J1430" s="32">
        <f>0</f>
      </c>
      <c s="32">
        <f>0</f>
      </c>
      <c s="32">
        <f>0+L1431+L1435+L1439+L1443+L1447+L1451</f>
      </c>
      <c s="32">
        <f>0+M1431+M1435+M1439+M1443+M1447+M1451</f>
      </c>
    </row>
    <row r="1431" spans="1:16" ht="12.75">
      <c r="A1431" t="s">
        <v>50</v>
      </c>
      <c s="34" t="s">
        <v>1432</v>
      </c>
      <c s="34" t="s">
        <v>4252</v>
      </c>
      <c s="35" t="s">
        <v>5</v>
      </c>
      <c s="6" t="s">
        <v>4253</v>
      </c>
      <c s="36" t="s">
        <v>209</v>
      </c>
      <c s="37">
        <v>50</v>
      </c>
      <c s="36">
        <v>0</v>
      </c>
      <c s="36">
        <f>ROUND(G1431*H1431,6)</f>
      </c>
      <c r="L1431" s="38">
        <v>0</v>
      </c>
      <c s="32">
        <f>ROUND(ROUND(L1431,2)*ROUND(G1431,3),2)</f>
      </c>
      <c s="36" t="s">
        <v>69</v>
      </c>
      <c>
        <f>(M1431*21)/100</f>
      </c>
      <c t="s">
        <v>28</v>
      </c>
    </row>
    <row r="1432" spans="1:5" ht="12.75">
      <c r="A1432" s="35" t="s">
        <v>56</v>
      </c>
      <c r="E1432" s="39" t="s">
        <v>4253</v>
      </c>
    </row>
    <row r="1433" spans="1:5" ht="12.75">
      <c r="A1433" s="35" t="s">
        <v>58</v>
      </c>
      <c r="E1433" s="40" t="s">
        <v>5</v>
      </c>
    </row>
    <row r="1434" spans="1:5" ht="191.25">
      <c r="A1434" t="s">
        <v>59</v>
      </c>
      <c r="E1434" s="39" t="s">
        <v>4254</v>
      </c>
    </row>
    <row r="1435" spans="1:16" ht="12.75">
      <c r="A1435" t="s">
        <v>50</v>
      </c>
      <c s="34" t="s">
        <v>1433</v>
      </c>
      <c s="34" t="s">
        <v>4255</v>
      </c>
      <c s="35" t="s">
        <v>5</v>
      </c>
      <c s="6" t="s">
        <v>4256</v>
      </c>
      <c s="36" t="s">
        <v>209</v>
      </c>
      <c s="37">
        <v>50</v>
      </c>
      <c s="36">
        <v>0</v>
      </c>
      <c s="36">
        <f>ROUND(G1435*H1435,6)</f>
      </c>
      <c r="L1435" s="38">
        <v>0</v>
      </c>
      <c s="32">
        <f>ROUND(ROUND(L1435,2)*ROUND(G1435,3),2)</f>
      </c>
      <c s="36" t="s">
        <v>69</v>
      </c>
      <c>
        <f>(M1435*21)/100</f>
      </c>
      <c t="s">
        <v>28</v>
      </c>
    </row>
    <row r="1436" spans="1:5" ht="12.75">
      <c r="A1436" s="35" t="s">
        <v>56</v>
      </c>
      <c r="E1436" s="39" t="s">
        <v>4256</v>
      </c>
    </row>
    <row r="1437" spans="1:5" ht="12.75">
      <c r="A1437" s="35" t="s">
        <v>58</v>
      </c>
      <c r="E1437" s="40" t="s">
        <v>5</v>
      </c>
    </row>
    <row r="1438" spans="1:5" ht="191.25">
      <c r="A1438" t="s">
        <v>59</v>
      </c>
      <c r="E1438" s="39" t="s">
        <v>4257</v>
      </c>
    </row>
    <row r="1439" spans="1:16" ht="12.75">
      <c r="A1439" t="s">
        <v>50</v>
      </c>
      <c s="34" t="s">
        <v>1434</v>
      </c>
      <c s="34" t="s">
        <v>4258</v>
      </c>
      <c s="35" t="s">
        <v>5</v>
      </c>
      <c s="6" t="s">
        <v>4259</v>
      </c>
      <c s="36" t="s">
        <v>251</v>
      </c>
      <c s="37">
        <v>20</v>
      </c>
      <c s="36">
        <v>0</v>
      </c>
      <c s="36">
        <f>ROUND(G1439*H1439,6)</f>
      </c>
      <c r="L1439" s="38">
        <v>0</v>
      </c>
      <c s="32">
        <f>ROUND(ROUND(L1439,2)*ROUND(G1439,3),2)</f>
      </c>
      <c s="36" t="s">
        <v>69</v>
      </c>
      <c>
        <f>(M1439*21)/100</f>
      </c>
      <c t="s">
        <v>28</v>
      </c>
    </row>
    <row r="1440" spans="1:5" ht="12.75">
      <c r="A1440" s="35" t="s">
        <v>56</v>
      </c>
      <c r="E1440" s="39" t="s">
        <v>4259</v>
      </c>
    </row>
    <row r="1441" spans="1:5" ht="12.75">
      <c r="A1441" s="35" t="s">
        <v>58</v>
      </c>
      <c r="E1441" s="40" t="s">
        <v>5</v>
      </c>
    </row>
    <row r="1442" spans="1:5" ht="191.25">
      <c r="A1442" t="s">
        <v>59</v>
      </c>
      <c r="E1442" s="39" t="s">
        <v>4260</v>
      </c>
    </row>
    <row r="1443" spans="1:16" ht="12.75">
      <c r="A1443" t="s">
        <v>50</v>
      </c>
      <c s="34" t="s">
        <v>1435</v>
      </c>
      <c s="34" t="s">
        <v>4261</v>
      </c>
      <c s="35" t="s">
        <v>5</v>
      </c>
      <c s="6" t="s">
        <v>4262</v>
      </c>
      <c s="36" t="s">
        <v>209</v>
      </c>
      <c s="37">
        <v>25</v>
      </c>
      <c s="36">
        <v>0</v>
      </c>
      <c s="36">
        <f>ROUND(G1443*H1443,6)</f>
      </c>
      <c r="L1443" s="38">
        <v>0</v>
      </c>
      <c s="32">
        <f>ROUND(ROUND(L1443,2)*ROUND(G1443,3),2)</f>
      </c>
      <c s="36" t="s">
        <v>69</v>
      </c>
      <c>
        <f>(M1443*21)/100</f>
      </c>
      <c t="s">
        <v>28</v>
      </c>
    </row>
    <row r="1444" spans="1:5" ht="12.75">
      <c r="A1444" s="35" t="s">
        <v>56</v>
      </c>
      <c r="E1444" s="39" t="s">
        <v>4262</v>
      </c>
    </row>
    <row r="1445" spans="1:5" ht="12.75">
      <c r="A1445" s="35" t="s">
        <v>58</v>
      </c>
      <c r="E1445" s="40" t="s">
        <v>5</v>
      </c>
    </row>
    <row r="1446" spans="1:5" ht="255">
      <c r="A1446" t="s">
        <v>59</v>
      </c>
      <c r="E1446" s="39" t="s">
        <v>4263</v>
      </c>
    </row>
    <row r="1447" spans="1:16" ht="12.75">
      <c r="A1447" t="s">
        <v>50</v>
      </c>
      <c s="34" t="s">
        <v>1436</v>
      </c>
      <c s="34" t="s">
        <v>4264</v>
      </c>
      <c s="35" t="s">
        <v>5</v>
      </c>
      <c s="6" t="s">
        <v>4265</v>
      </c>
      <c s="36" t="s">
        <v>251</v>
      </c>
      <c s="37">
        <v>15</v>
      </c>
      <c s="36">
        <v>0</v>
      </c>
      <c s="36">
        <f>ROUND(G1447*H1447,6)</f>
      </c>
      <c r="L1447" s="38">
        <v>0</v>
      </c>
      <c s="32">
        <f>ROUND(ROUND(L1447,2)*ROUND(G1447,3),2)</f>
      </c>
      <c s="36" t="s">
        <v>69</v>
      </c>
      <c>
        <f>(M1447*21)/100</f>
      </c>
      <c t="s">
        <v>28</v>
      </c>
    </row>
    <row r="1448" spans="1:5" ht="12.75">
      <c r="A1448" s="35" t="s">
        <v>56</v>
      </c>
      <c r="E1448" s="39" t="s">
        <v>4265</v>
      </c>
    </row>
    <row r="1449" spans="1:5" ht="12.75">
      <c r="A1449" s="35" t="s">
        <v>58</v>
      </c>
      <c r="E1449" s="40" t="s">
        <v>5</v>
      </c>
    </row>
    <row r="1450" spans="1:5" ht="191.25">
      <c r="A1450" t="s">
        <v>59</v>
      </c>
      <c r="E1450" s="39" t="s">
        <v>4266</v>
      </c>
    </row>
    <row r="1451" spans="1:16" ht="12.75">
      <c r="A1451" t="s">
        <v>50</v>
      </c>
      <c s="34" t="s">
        <v>1437</v>
      </c>
      <c s="34" t="s">
        <v>4267</v>
      </c>
      <c s="35" t="s">
        <v>5</v>
      </c>
      <c s="6" t="s">
        <v>4268</v>
      </c>
      <c s="36" t="s">
        <v>251</v>
      </c>
      <c s="37">
        <v>15</v>
      </c>
      <c s="36">
        <v>0</v>
      </c>
      <c s="36">
        <f>ROUND(G1451*H1451,6)</f>
      </c>
      <c r="L1451" s="38">
        <v>0</v>
      </c>
      <c s="32">
        <f>ROUND(ROUND(L1451,2)*ROUND(G1451,3),2)</f>
      </c>
      <c s="36" t="s">
        <v>69</v>
      </c>
      <c>
        <f>(M1451*21)/100</f>
      </c>
      <c t="s">
        <v>28</v>
      </c>
    </row>
    <row r="1452" spans="1:5" ht="12.75">
      <c r="A1452" s="35" t="s">
        <v>56</v>
      </c>
      <c r="E1452" s="39" t="s">
        <v>4268</v>
      </c>
    </row>
    <row r="1453" spans="1:5" ht="12.75">
      <c r="A1453" s="35" t="s">
        <v>58</v>
      </c>
      <c r="E1453" s="40" t="s">
        <v>5</v>
      </c>
    </row>
    <row r="1454" spans="1:5" ht="140.25">
      <c r="A1454" t="s">
        <v>59</v>
      </c>
      <c r="E1454" s="39" t="s">
        <v>4269</v>
      </c>
    </row>
    <row r="1455" spans="1:13" ht="12.75">
      <c r="A1455" t="s">
        <v>47</v>
      </c>
      <c r="C1455" s="31" t="s">
        <v>2039</v>
      </c>
      <c r="E1455" s="33" t="s">
        <v>4270</v>
      </c>
      <c r="J1455" s="32">
        <f>0</f>
      </c>
      <c s="32">
        <f>0</f>
      </c>
      <c s="32">
        <f>0+L1456+L1460</f>
      </c>
      <c s="32">
        <f>0+M1456+M1460</f>
      </c>
    </row>
    <row r="1456" spans="1:16" ht="12.75">
      <c r="A1456" t="s">
        <v>50</v>
      </c>
      <c s="34" t="s">
        <v>1438</v>
      </c>
      <c s="34" t="s">
        <v>4271</v>
      </c>
      <c s="35" t="s">
        <v>5</v>
      </c>
      <c s="6" t="s">
        <v>4270</v>
      </c>
      <c s="36" t="s">
        <v>251</v>
      </c>
      <c s="37">
        <v>2</v>
      </c>
      <c s="36">
        <v>0</v>
      </c>
      <c s="36">
        <f>ROUND(G1456*H1456,6)</f>
      </c>
      <c r="L1456" s="38">
        <v>0</v>
      </c>
      <c s="32">
        <f>ROUND(ROUND(L1456,2)*ROUND(G1456,3),2)</f>
      </c>
      <c s="36" t="s">
        <v>69</v>
      </c>
      <c>
        <f>(M1456*21)/100</f>
      </c>
      <c t="s">
        <v>28</v>
      </c>
    </row>
    <row r="1457" spans="1:5" ht="12.75">
      <c r="A1457" s="35" t="s">
        <v>56</v>
      </c>
      <c r="E1457" s="39" t="s">
        <v>4270</v>
      </c>
    </row>
    <row r="1458" spans="1:5" ht="12.75">
      <c r="A1458" s="35" t="s">
        <v>58</v>
      </c>
      <c r="E1458" s="40" t="s">
        <v>5</v>
      </c>
    </row>
    <row r="1459" spans="1:5" ht="191.25">
      <c r="A1459" t="s">
        <v>59</v>
      </c>
      <c r="E1459" s="39" t="s">
        <v>4272</v>
      </c>
    </row>
    <row r="1460" spans="1:16" ht="12.75">
      <c r="A1460" t="s">
        <v>50</v>
      </c>
      <c s="34" t="s">
        <v>1439</v>
      </c>
      <c s="34" t="s">
        <v>4273</v>
      </c>
      <c s="35" t="s">
        <v>5</v>
      </c>
      <c s="6" t="s">
        <v>4274</v>
      </c>
      <c s="36" t="s">
        <v>638</v>
      </c>
      <c s="37">
        <v>40</v>
      </c>
      <c s="36">
        <v>0</v>
      </c>
      <c s="36">
        <f>ROUND(G1460*H1460,6)</f>
      </c>
      <c r="L1460" s="38">
        <v>0</v>
      </c>
      <c s="32">
        <f>ROUND(ROUND(L1460,2)*ROUND(G1460,3),2)</f>
      </c>
      <c s="36" t="s">
        <v>69</v>
      </c>
      <c>
        <f>(M1460*21)/100</f>
      </c>
      <c t="s">
        <v>28</v>
      </c>
    </row>
    <row r="1461" spans="1:5" ht="12.75">
      <c r="A1461" s="35" t="s">
        <v>56</v>
      </c>
      <c r="E1461" s="39" t="s">
        <v>4274</v>
      </c>
    </row>
    <row r="1462" spans="1:5" ht="12.75">
      <c r="A1462" s="35" t="s">
        <v>58</v>
      </c>
      <c r="E1462" s="40" t="s">
        <v>5</v>
      </c>
    </row>
    <row r="1463" spans="1:5" ht="140.25">
      <c r="A1463" t="s">
        <v>59</v>
      </c>
      <c r="E1463" s="39" t="s">
        <v>4275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8.xml><?xml version="1.0" encoding="utf-8"?>
<worksheet xmlns="http://schemas.openxmlformats.org/spreadsheetml/2006/main" xmlns:r="http://schemas.openxmlformats.org/officeDocument/2006/relationships">
  <dimension ref="A1:T34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2062</v>
      </c>
      <c s="41">
        <f>Rekapitulace!C21</f>
      </c>
      <c s="20" t="s">
        <v>0</v>
      </c>
      <c t="s">
        <v>23</v>
      </c>
      <c t="s">
        <v>28</v>
      </c>
    </row>
    <row r="4" spans="1:16" ht="32" customHeight="1">
      <c r="A4" s="24" t="s">
        <v>20</v>
      </c>
      <c s="25" t="s">
        <v>29</v>
      </c>
      <c s="27" t="s">
        <v>2062</v>
      </c>
      <c r="E4" s="26" t="s">
        <v>2063</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COUNTIFS(L8:L341,"=0",A8:A341,"P")+COUNTIFS(L8:L341,"",A8:A341,"P")+SUM(Q8:Q341)</f>
      </c>
    </row>
    <row r="8" spans="1:13" ht="12.75">
      <c r="A8" t="s">
        <v>45</v>
      </c>
      <c r="C8" s="28" t="s">
        <v>4278</v>
      </c>
      <c r="E8" s="30" t="s">
        <v>4277</v>
      </c>
      <c r="J8" s="29">
        <f>0+J9+J46+J191+J312</f>
      </c>
      <c s="29">
        <f>0+K9+K46+K191+K312</f>
      </c>
      <c s="29">
        <f>0+L9+L46+L191+L312</f>
      </c>
      <c s="29">
        <f>0+M9+M46+M191+M312</f>
      </c>
    </row>
    <row r="9" spans="1:13" ht="12.75">
      <c r="A9" t="s">
        <v>47</v>
      </c>
      <c r="C9" s="31" t="s">
        <v>137</v>
      </c>
      <c r="E9" s="33" t="s">
        <v>4279</v>
      </c>
      <c r="J9" s="32">
        <f>0</f>
      </c>
      <c s="32">
        <f>0</f>
      </c>
      <c s="32">
        <f>0+L10+L14+L18+L22+L26+L30+L34+L38+L42</f>
      </c>
      <c s="32">
        <f>0+M10+M14+M18+M22+M26+M30+M34+M38+M42</f>
      </c>
    </row>
    <row r="10" spans="1:16" ht="12.75">
      <c r="A10" t="s">
        <v>50</v>
      </c>
      <c s="34" t="s">
        <v>62</v>
      </c>
      <c s="34" t="s">
        <v>3131</v>
      </c>
      <c s="35" t="s">
        <v>5</v>
      </c>
      <c s="6" t="s">
        <v>4280</v>
      </c>
      <c s="36" t="s">
        <v>251</v>
      </c>
      <c s="37">
        <v>1</v>
      </c>
      <c s="36">
        <v>0</v>
      </c>
      <c s="36">
        <f>ROUND(G10*H10,6)</f>
      </c>
      <c r="L10" s="38">
        <v>0</v>
      </c>
      <c s="32">
        <f>ROUND(ROUND(L10,2)*ROUND(G10,3),2)</f>
      </c>
      <c s="36" t="s">
        <v>69</v>
      </c>
      <c>
        <f>(M10*21)/100</f>
      </c>
      <c t="s">
        <v>28</v>
      </c>
    </row>
    <row r="11" spans="1:5" ht="12.75">
      <c r="A11" s="35" t="s">
        <v>56</v>
      </c>
      <c r="E11" s="39" t="s">
        <v>4280</v>
      </c>
    </row>
    <row r="12" spans="1:5" ht="12.75">
      <c r="A12" s="35" t="s">
        <v>58</v>
      </c>
      <c r="E12" s="40" t="s">
        <v>5</v>
      </c>
    </row>
    <row r="13" spans="1:5" ht="409.5">
      <c r="A13" t="s">
        <v>59</v>
      </c>
      <c r="E13" s="39" t="s">
        <v>4281</v>
      </c>
    </row>
    <row r="14" spans="1:16" ht="12.75">
      <c r="A14" t="s">
        <v>50</v>
      </c>
      <c s="34" t="s">
        <v>28</v>
      </c>
      <c s="34" t="s">
        <v>3137</v>
      </c>
      <c s="35" t="s">
        <v>5</v>
      </c>
      <c s="6" t="s">
        <v>4282</v>
      </c>
      <c s="36" t="s">
        <v>251</v>
      </c>
      <c s="37">
        <v>1</v>
      </c>
      <c s="36">
        <v>0</v>
      </c>
      <c s="36">
        <f>ROUND(G14*H14,6)</f>
      </c>
      <c r="L14" s="38">
        <v>0</v>
      </c>
      <c s="32">
        <f>ROUND(ROUND(L14,2)*ROUND(G14,3),2)</f>
      </c>
      <c s="36" t="s">
        <v>69</v>
      </c>
      <c>
        <f>(M14*21)/100</f>
      </c>
      <c t="s">
        <v>28</v>
      </c>
    </row>
    <row r="15" spans="1:5" ht="12.75">
      <c r="A15" s="35" t="s">
        <v>56</v>
      </c>
      <c r="E15" s="39" t="s">
        <v>4282</v>
      </c>
    </row>
    <row r="16" spans="1:5" ht="12.75">
      <c r="A16" s="35" t="s">
        <v>58</v>
      </c>
      <c r="E16" s="40" t="s">
        <v>5</v>
      </c>
    </row>
    <row r="17" spans="1:5" ht="409.5">
      <c r="A17" t="s">
        <v>59</v>
      </c>
      <c r="E17" s="39" t="s">
        <v>4283</v>
      </c>
    </row>
    <row r="18" spans="1:16" ht="12.75">
      <c r="A18" t="s">
        <v>50</v>
      </c>
      <c s="34" t="s">
        <v>26</v>
      </c>
      <c s="34" t="s">
        <v>3217</v>
      </c>
      <c s="35" t="s">
        <v>5</v>
      </c>
      <c s="6" t="s">
        <v>4284</v>
      </c>
      <c s="36" t="s">
        <v>251</v>
      </c>
      <c s="37">
        <v>1</v>
      </c>
      <c s="36">
        <v>0</v>
      </c>
      <c s="36">
        <f>ROUND(G18*H18,6)</f>
      </c>
      <c r="L18" s="38">
        <v>0</v>
      </c>
      <c s="32">
        <f>ROUND(ROUND(L18,2)*ROUND(G18,3),2)</f>
      </c>
      <c s="36" t="s">
        <v>69</v>
      </c>
      <c>
        <f>(M18*21)/100</f>
      </c>
      <c t="s">
        <v>28</v>
      </c>
    </row>
    <row r="19" spans="1:5" ht="12.75">
      <c r="A19" s="35" t="s">
        <v>56</v>
      </c>
      <c r="E19" s="39" t="s">
        <v>4284</v>
      </c>
    </row>
    <row r="20" spans="1:5" ht="12.75">
      <c r="A20" s="35" t="s">
        <v>58</v>
      </c>
      <c r="E20" s="40" t="s">
        <v>5</v>
      </c>
    </row>
    <row r="21" spans="1:5" ht="409.5">
      <c r="A21" t="s">
        <v>59</v>
      </c>
      <c r="E21" s="39" t="s">
        <v>4285</v>
      </c>
    </row>
    <row r="22" spans="1:16" ht="12.75">
      <c r="A22" t="s">
        <v>50</v>
      </c>
      <c s="34" t="s">
        <v>74</v>
      </c>
      <c s="34" t="s">
        <v>3227</v>
      </c>
      <c s="35" t="s">
        <v>5</v>
      </c>
      <c s="6" t="s">
        <v>4286</v>
      </c>
      <c s="36" t="s">
        <v>251</v>
      </c>
      <c s="37">
        <v>1</v>
      </c>
      <c s="36">
        <v>0</v>
      </c>
      <c s="36">
        <f>ROUND(G22*H22,6)</f>
      </c>
      <c r="L22" s="38">
        <v>0</v>
      </c>
      <c s="32">
        <f>ROUND(ROUND(L22,2)*ROUND(G22,3),2)</f>
      </c>
      <c s="36" t="s">
        <v>69</v>
      </c>
      <c>
        <f>(M22*21)/100</f>
      </c>
      <c t="s">
        <v>28</v>
      </c>
    </row>
    <row r="23" spans="1:5" ht="12.75">
      <c r="A23" s="35" t="s">
        <v>56</v>
      </c>
      <c r="E23" s="39" t="s">
        <v>4286</v>
      </c>
    </row>
    <row r="24" spans="1:5" ht="12.75">
      <c r="A24" s="35" t="s">
        <v>58</v>
      </c>
      <c r="E24" s="40" t="s">
        <v>5</v>
      </c>
    </row>
    <row r="25" spans="1:5" ht="409.5">
      <c r="A25" t="s">
        <v>59</v>
      </c>
      <c r="E25" s="39" t="s">
        <v>4287</v>
      </c>
    </row>
    <row r="26" spans="1:16" ht="12.75">
      <c r="A26" t="s">
        <v>50</v>
      </c>
      <c s="34" t="s">
        <v>78</v>
      </c>
      <c s="34" t="s">
        <v>4288</v>
      </c>
      <c s="35" t="s">
        <v>5</v>
      </c>
      <c s="6" t="s">
        <v>4289</v>
      </c>
      <c s="36" t="s">
        <v>251</v>
      </c>
      <c s="37">
        <v>1</v>
      </c>
      <c s="36">
        <v>0</v>
      </c>
      <c s="36">
        <f>ROUND(G26*H26,6)</f>
      </c>
      <c r="L26" s="38">
        <v>0</v>
      </c>
      <c s="32">
        <f>ROUND(ROUND(L26,2)*ROUND(G26,3),2)</f>
      </c>
      <c s="36" t="s">
        <v>69</v>
      </c>
      <c>
        <f>(M26*21)/100</f>
      </c>
      <c t="s">
        <v>28</v>
      </c>
    </row>
    <row r="27" spans="1:5" ht="12.75">
      <c r="A27" s="35" t="s">
        <v>56</v>
      </c>
      <c r="E27" s="39" t="s">
        <v>4289</v>
      </c>
    </row>
    <row r="28" spans="1:5" ht="12.75">
      <c r="A28" s="35" t="s">
        <v>58</v>
      </c>
      <c r="E28" s="40" t="s">
        <v>5</v>
      </c>
    </row>
    <row r="29" spans="1:5" ht="408">
      <c r="A29" t="s">
        <v>59</v>
      </c>
      <c r="E29" s="39" t="s">
        <v>4290</v>
      </c>
    </row>
    <row r="30" spans="1:16" ht="25.5">
      <c r="A30" t="s">
        <v>50</v>
      </c>
      <c s="34" t="s">
        <v>27</v>
      </c>
      <c s="34" t="s">
        <v>4291</v>
      </c>
      <c s="35" t="s">
        <v>5</v>
      </c>
      <c s="6" t="s">
        <v>4292</v>
      </c>
      <c s="36" t="s">
        <v>251</v>
      </c>
      <c s="37">
        <v>1</v>
      </c>
      <c s="36">
        <v>0</v>
      </c>
      <c s="36">
        <f>ROUND(G30*H30,6)</f>
      </c>
      <c r="L30" s="38">
        <v>0</v>
      </c>
      <c s="32">
        <f>ROUND(ROUND(L30,2)*ROUND(G30,3),2)</f>
      </c>
      <c s="36" t="s">
        <v>69</v>
      </c>
      <c>
        <f>(M30*21)/100</f>
      </c>
      <c t="s">
        <v>28</v>
      </c>
    </row>
    <row r="31" spans="1:5" ht="25.5">
      <c r="A31" s="35" t="s">
        <v>56</v>
      </c>
      <c r="E31" s="39" t="s">
        <v>4292</v>
      </c>
    </row>
    <row r="32" spans="1:5" ht="12.75">
      <c r="A32" s="35" t="s">
        <v>58</v>
      </c>
      <c r="E32" s="40" t="s">
        <v>5</v>
      </c>
    </row>
    <row r="33" spans="1:5" ht="306">
      <c r="A33" t="s">
        <v>59</v>
      </c>
      <c r="E33" s="39" t="s">
        <v>4293</v>
      </c>
    </row>
    <row r="34" spans="1:16" ht="12.75">
      <c r="A34" t="s">
        <v>50</v>
      </c>
      <c s="34" t="s">
        <v>85</v>
      </c>
      <c s="34" t="s">
        <v>4294</v>
      </c>
      <c s="35" t="s">
        <v>5</v>
      </c>
      <c s="6" t="s">
        <v>4295</v>
      </c>
      <c s="36" t="s">
        <v>251</v>
      </c>
      <c s="37">
        <v>1</v>
      </c>
      <c s="36">
        <v>0</v>
      </c>
      <c s="36">
        <f>ROUND(G34*H34,6)</f>
      </c>
      <c r="L34" s="38">
        <v>0</v>
      </c>
      <c s="32">
        <f>ROUND(ROUND(L34,2)*ROUND(G34,3),2)</f>
      </c>
      <c s="36" t="s">
        <v>69</v>
      </c>
      <c>
        <f>(M34*21)/100</f>
      </c>
      <c t="s">
        <v>28</v>
      </c>
    </row>
    <row r="35" spans="1:5" ht="12.75">
      <c r="A35" s="35" t="s">
        <v>56</v>
      </c>
      <c r="E35" s="39" t="s">
        <v>4295</v>
      </c>
    </row>
    <row r="36" spans="1:5" ht="12.75">
      <c r="A36" s="35" t="s">
        <v>58</v>
      </c>
      <c r="E36" s="40" t="s">
        <v>5</v>
      </c>
    </row>
    <row r="37" spans="1:5" ht="395.25">
      <c r="A37" t="s">
        <v>59</v>
      </c>
      <c r="E37" s="39" t="s">
        <v>4296</v>
      </c>
    </row>
    <row r="38" spans="1:16" ht="12.75">
      <c r="A38" t="s">
        <v>50</v>
      </c>
      <c s="34" t="s">
        <v>89</v>
      </c>
      <c s="34" t="s">
        <v>3233</v>
      </c>
      <c s="35" t="s">
        <v>5</v>
      </c>
      <c s="6" t="s">
        <v>4297</v>
      </c>
      <c s="36" t="s">
        <v>251</v>
      </c>
      <c s="37">
        <v>182</v>
      </c>
      <c s="36">
        <v>0</v>
      </c>
      <c s="36">
        <f>ROUND(G38*H38,6)</f>
      </c>
      <c r="L38" s="38">
        <v>0</v>
      </c>
      <c s="32">
        <f>ROUND(ROUND(L38,2)*ROUND(G38,3),2)</f>
      </c>
      <c s="36" t="s">
        <v>69</v>
      </c>
      <c>
        <f>(M38*21)/100</f>
      </c>
      <c t="s">
        <v>28</v>
      </c>
    </row>
    <row r="39" spans="1:5" ht="12.75">
      <c r="A39" s="35" t="s">
        <v>56</v>
      </c>
      <c r="E39" s="39" t="s">
        <v>4297</v>
      </c>
    </row>
    <row r="40" spans="1:5" ht="12.75">
      <c r="A40" s="35" t="s">
        <v>58</v>
      </c>
      <c r="E40" s="40" t="s">
        <v>5</v>
      </c>
    </row>
    <row r="41" spans="1:5" ht="191.25">
      <c r="A41" t="s">
        <v>59</v>
      </c>
      <c r="E41" s="39" t="s">
        <v>4298</v>
      </c>
    </row>
    <row r="42" spans="1:16" ht="12.75">
      <c r="A42" t="s">
        <v>50</v>
      </c>
      <c s="34" t="s">
        <v>93</v>
      </c>
      <c s="34" t="s">
        <v>3241</v>
      </c>
      <c s="35" t="s">
        <v>5</v>
      </c>
      <c s="6" t="s">
        <v>4299</v>
      </c>
      <c s="36" t="s">
        <v>251</v>
      </c>
      <c s="37">
        <v>165</v>
      </c>
      <c s="36">
        <v>0</v>
      </c>
      <c s="36">
        <f>ROUND(G42*H42,6)</f>
      </c>
      <c r="L42" s="38">
        <v>0</v>
      </c>
      <c s="32">
        <f>ROUND(ROUND(L42,2)*ROUND(G42,3),2)</f>
      </c>
      <c s="36" t="s">
        <v>69</v>
      </c>
      <c>
        <f>(M42*21)/100</f>
      </c>
      <c t="s">
        <v>28</v>
      </c>
    </row>
    <row r="43" spans="1:5" ht="12.75">
      <c r="A43" s="35" t="s">
        <v>56</v>
      </c>
      <c r="E43" s="39" t="s">
        <v>4299</v>
      </c>
    </row>
    <row r="44" spans="1:5" ht="12.75">
      <c r="A44" s="35" t="s">
        <v>58</v>
      </c>
      <c r="E44" s="40" t="s">
        <v>5</v>
      </c>
    </row>
    <row r="45" spans="1:5" ht="357">
      <c r="A45" t="s">
        <v>59</v>
      </c>
      <c r="E45" s="39" t="s">
        <v>4300</v>
      </c>
    </row>
    <row r="46" spans="1:13" ht="12.75">
      <c r="A46" t="s">
        <v>47</v>
      </c>
      <c r="C46" s="31" t="s">
        <v>174</v>
      </c>
      <c r="E46" s="33" t="s">
        <v>4301</v>
      </c>
      <c r="J46" s="32">
        <f>0</f>
      </c>
      <c s="32">
        <f>0</f>
      </c>
      <c s="32">
        <f>0+L47+L51+L55+L59+L63+L67+L71+L75+L79+L83+L87+L91+L95+L99+L103+L107+L111+L115+L119+L123+L127+L131+L135+L139+L143+L147+L151+L155+L159+L163+L167+L171+L175+L179+L183+L187</f>
      </c>
      <c s="32">
        <f>0+M47+M51+M55+M59+M63+M67+M71+M75+M79+M83+M87+M91+M95+M99+M103+M107+M111+M115+M119+M123+M127+M131+M135+M139+M143+M147+M151+M155+M159+M163+M167+M171+M175+M179+M183+M187</f>
      </c>
    </row>
    <row r="47" spans="1:16" ht="12.75">
      <c r="A47" t="s">
        <v>50</v>
      </c>
      <c s="34" t="s">
        <v>101</v>
      </c>
      <c s="34" t="s">
        <v>4302</v>
      </c>
      <c s="35" t="s">
        <v>5</v>
      </c>
      <c s="6" t="s">
        <v>4303</v>
      </c>
      <c s="36" t="s">
        <v>251</v>
      </c>
      <c s="37">
        <v>3</v>
      </c>
      <c s="36">
        <v>0</v>
      </c>
      <c s="36">
        <f>ROUND(G47*H47,6)</f>
      </c>
      <c r="L47" s="38">
        <v>0</v>
      </c>
      <c s="32">
        <f>ROUND(ROUND(L47,2)*ROUND(G47,3),2)</f>
      </c>
      <c s="36" t="s">
        <v>69</v>
      </c>
      <c>
        <f>(M47*21)/100</f>
      </c>
      <c t="s">
        <v>28</v>
      </c>
    </row>
    <row r="48" spans="1:5" ht="12.75">
      <c r="A48" s="35" t="s">
        <v>56</v>
      </c>
      <c r="E48" s="39" t="s">
        <v>4303</v>
      </c>
    </row>
    <row r="49" spans="1:5" ht="12.75">
      <c r="A49" s="35" t="s">
        <v>58</v>
      </c>
      <c r="E49" s="40" t="s">
        <v>5</v>
      </c>
    </row>
    <row r="50" spans="1:5" ht="242.25">
      <c r="A50" t="s">
        <v>59</v>
      </c>
      <c r="E50" s="39" t="s">
        <v>4304</v>
      </c>
    </row>
    <row r="51" spans="1:16" ht="12.75">
      <c r="A51" t="s">
        <v>50</v>
      </c>
      <c s="34" t="s">
        <v>109</v>
      </c>
      <c s="34" t="s">
        <v>3247</v>
      </c>
      <c s="35" t="s">
        <v>5</v>
      </c>
      <c s="6" t="s">
        <v>4305</v>
      </c>
      <c s="36" t="s">
        <v>251</v>
      </c>
      <c s="37">
        <v>2</v>
      </c>
      <c s="36">
        <v>0</v>
      </c>
      <c s="36">
        <f>ROUND(G51*H51,6)</f>
      </c>
      <c r="L51" s="38">
        <v>0</v>
      </c>
      <c s="32">
        <f>ROUND(ROUND(L51,2)*ROUND(G51,3),2)</f>
      </c>
      <c s="36" t="s">
        <v>69</v>
      </c>
      <c>
        <f>(M51*21)/100</f>
      </c>
      <c t="s">
        <v>28</v>
      </c>
    </row>
    <row r="52" spans="1:5" ht="12.75">
      <c r="A52" s="35" t="s">
        <v>56</v>
      </c>
      <c r="E52" s="39" t="s">
        <v>4305</v>
      </c>
    </row>
    <row r="53" spans="1:5" ht="12.75">
      <c r="A53" s="35" t="s">
        <v>58</v>
      </c>
      <c r="E53" s="40" t="s">
        <v>5</v>
      </c>
    </row>
    <row r="54" spans="1:5" ht="242.25">
      <c r="A54" t="s">
        <v>59</v>
      </c>
      <c r="E54" s="39" t="s">
        <v>4306</v>
      </c>
    </row>
    <row r="55" spans="1:16" ht="12.75">
      <c r="A55" t="s">
        <v>50</v>
      </c>
      <c s="34" t="s">
        <v>113</v>
      </c>
      <c s="34" t="s">
        <v>4307</v>
      </c>
      <c s="35" t="s">
        <v>5</v>
      </c>
      <c s="6" t="s">
        <v>4308</v>
      </c>
      <c s="36" t="s">
        <v>251</v>
      </c>
      <c s="37">
        <v>3</v>
      </c>
      <c s="36">
        <v>0</v>
      </c>
      <c s="36">
        <f>ROUND(G55*H55,6)</f>
      </c>
      <c r="L55" s="38">
        <v>0</v>
      </c>
      <c s="32">
        <f>ROUND(ROUND(L55,2)*ROUND(G55,3),2)</f>
      </c>
      <c s="36" t="s">
        <v>69</v>
      </c>
      <c>
        <f>(M55*21)/100</f>
      </c>
      <c t="s">
        <v>28</v>
      </c>
    </row>
    <row r="56" spans="1:5" ht="12.75">
      <c r="A56" s="35" t="s">
        <v>56</v>
      </c>
      <c r="E56" s="39" t="s">
        <v>4308</v>
      </c>
    </row>
    <row r="57" spans="1:5" ht="12.75">
      <c r="A57" s="35" t="s">
        <v>58</v>
      </c>
      <c r="E57" s="40" t="s">
        <v>5</v>
      </c>
    </row>
    <row r="58" spans="1:5" ht="204">
      <c r="A58" t="s">
        <v>59</v>
      </c>
      <c r="E58" s="39" t="s">
        <v>4309</v>
      </c>
    </row>
    <row r="59" spans="1:16" ht="12.75">
      <c r="A59" t="s">
        <v>50</v>
      </c>
      <c s="34" t="s">
        <v>117</v>
      </c>
      <c s="34" t="s">
        <v>3254</v>
      </c>
      <c s="35" t="s">
        <v>5</v>
      </c>
      <c s="6" t="s">
        <v>4310</v>
      </c>
      <c s="36" t="s">
        <v>251</v>
      </c>
      <c s="37">
        <v>4</v>
      </c>
      <c s="36">
        <v>0</v>
      </c>
      <c s="36">
        <f>ROUND(G59*H59,6)</f>
      </c>
      <c r="L59" s="38">
        <v>0</v>
      </c>
      <c s="32">
        <f>ROUND(ROUND(L59,2)*ROUND(G59,3),2)</f>
      </c>
      <c s="36" t="s">
        <v>69</v>
      </c>
      <c>
        <f>(M59*21)/100</f>
      </c>
      <c t="s">
        <v>28</v>
      </c>
    </row>
    <row r="60" spans="1:5" ht="12.75">
      <c r="A60" s="35" t="s">
        <v>56</v>
      </c>
      <c r="E60" s="39" t="s">
        <v>4310</v>
      </c>
    </row>
    <row r="61" spans="1:5" ht="12.75">
      <c r="A61" s="35" t="s">
        <v>58</v>
      </c>
      <c r="E61" s="40" t="s">
        <v>5</v>
      </c>
    </row>
    <row r="62" spans="1:5" ht="191.25">
      <c r="A62" t="s">
        <v>59</v>
      </c>
      <c r="E62" s="39" t="s">
        <v>4311</v>
      </c>
    </row>
    <row r="63" spans="1:16" ht="12.75">
      <c r="A63" t="s">
        <v>50</v>
      </c>
      <c s="34" t="s">
        <v>121</v>
      </c>
      <c s="34" t="s">
        <v>2524</v>
      </c>
      <c s="35" t="s">
        <v>5</v>
      </c>
      <c s="6" t="s">
        <v>4312</v>
      </c>
      <c s="36" t="s">
        <v>251</v>
      </c>
      <c s="37">
        <v>14</v>
      </c>
      <c s="36">
        <v>0</v>
      </c>
      <c s="36">
        <f>ROUND(G63*H63,6)</f>
      </c>
      <c r="L63" s="38">
        <v>0</v>
      </c>
      <c s="32">
        <f>ROUND(ROUND(L63,2)*ROUND(G63,3),2)</f>
      </c>
      <c s="36" t="s">
        <v>69</v>
      </c>
      <c>
        <f>(M63*21)/100</f>
      </c>
      <c t="s">
        <v>28</v>
      </c>
    </row>
    <row r="64" spans="1:5" ht="12.75">
      <c r="A64" s="35" t="s">
        <v>56</v>
      </c>
      <c r="E64" s="39" t="s">
        <v>4312</v>
      </c>
    </row>
    <row r="65" spans="1:5" ht="12.75">
      <c r="A65" s="35" t="s">
        <v>58</v>
      </c>
      <c r="E65" s="40" t="s">
        <v>5</v>
      </c>
    </row>
    <row r="66" spans="1:5" ht="191.25">
      <c r="A66" t="s">
        <v>59</v>
      </c>
      <c r="E66" s="39" t="s">
        <v>4313</v>
      </c>
    </row>
    <row r="67" spans="1:16" ht="12.75">
      <c r="A67" t="s">
        <v>50</v>
      </c>
      <c s="34" t="s">
        <v>125</v>
      </c>
      <c s="34" t="s">
        <v>4314</v>
      </c>
      <c s="35" t="s">
        <v>5</v>
      </c>
      <c s="6" t="s">
        <v>4315</v>
      </c>
      <c s="36" t="s">
        <v>251</v>
      </c>
      <c s="37">
        <v>3</v>
      </c>
      <c s="36">
        <v>0</v>
      </c>
      <c s="36">
        <f>ROUND(G67*H67,6)</f>
      </c>
      <c r="L67" s="38">
        <v>0</v>
      </c>
      <c s="32">
        <f>ROUND(ROUND(L67,2)*ROUND(G67,3),2)</f>
      </c>
      <c s="36" t="s">
        <v>69</v>
      </c>
      <c>
        <f>(M67*21)/100</f>
      </c>
      <c t="s">
        <v>28</v>
      </c>
    </row>
    <row r="68" spans="1:5" ht="12.75">
      <c r="A68" s="35" t="s">
        <v>56</v>
      </c>
      <c r="E68" s="39" t="s">
        <v>4315</v>
      </c>
    </row>
    <row r="69" spans="1:5" ht="12.75">
      <c r="A69" s="35" t="s">
        <v>58</v>
      </c>
      <c r="E69" s="40" t="s">
        <v>5</v>
      </c>
    </row>
    <row r="70" spans="1:5" ht="191.25">
      <c r="A70" t="s">
        <v>59</v>
      </c>
      <c r="E70" s="39" t="s">
        <v>4316</v>
      </c>
    </row>
    <row r="71" spans="1:16" ht="12.75">
      <c r="A71" t="s">
        <v>50</v>
      </c>
      <c s="34" t="s">
        <v>129</v>
      </c>
      <c s="34" t="s">
        <v>2530</v>
      </c>
      <c s="35" t="s">
        <v>5</v>
      </c>
      <c s="6" t="s">
        <v>4317</v>
      </c>
      <c s="36" t="s">
        <v>251</v>
      </c>
      <c s="37">
        <v>3</v>
      </c>
      <c s="36">
        <v>0</v>
      </c>
      <c s="36">
        <f>ROUND(G71*H71,6)</f>
      </c>
      <c r="L71" s="38">
        <v>0</v>
      </c>
      <c s="32">
        <f>ROUND(ROUND(L71,2)*ROUND(G71,3),2)</f>
      </c>
      <c s="36" t="s">
        <v>69</v>
      </c>
      <c>
        <f>(M71*21)/100</f>
      </c>
      <c t="s">
        <v>28</v>
      </c>
    </row>
    <row r="72" spans="1:5" ht="12.75">
      <c r="A72" s="35" t="s">
        <v>56</v>
      </c>
      <c r="E72" s="39" t="s">
        <v>4317</v>
      </c>
    </row>
    <row r="73" spans="1:5" ht="12.75">
      <c r="A73" s="35" t="s">
        <v>58</v>
      </c>
      <c r="E73" s="40" t="s">
        <v>5</v>
      </c>
    </row>
    <row r="74" spans="1:5" ht="191.25">
      <c r="A74" t="s">
        <v>59</v>
      </c>
      <c r="E74" s="39" t="s">
        <v>4318</v>
      </c>
    </row>
    <row r="75" spans="1:16" ht="12.75">
      <c r="A75" t="s">
        <v>50</v>
      </c>
      <c s="34" t="s">
        <v>133</v>
      </c>
      <c s="34" t="s">
        <v>4319</v>
      </c>
      <c s="35" t="s">
        <v>5</v>
      </c>
      <c s="6" t="s">
        <v>4320</v>
      </c>
      <c s="36" t="s">
        <v>251</v>
      </c>
      <c s="37">
        <v>4</v>
      </c>
      <c s="36">
        <v>0</v>
      </c>
      <c s="36">
        <f>ROUND(G75*H75,6)</f>
      </c>
      <c r="L75" s="38">
        <v>0</v>
      </c>
      <c s="32">
        <f>ROUND(ROUND(L75,2)*ROUND(G75,3),2)</f>
      </c>
      <c s="36" t="s">
        <v>69</v>
      </c>
      <c>
        <f>(M75*21)/100</f>
      </c>
      <c t="s">
        <v>28</v>
      </c>
    </row>
    <row r="76" spans="1:5" ht="12.75">
      <c r="A76" s="35" t="s">
        <v>56</v>
      </c>
      <c r="E76" s="39" t="s">
        <v>4320</v>
      </c>
    </row>
    <row r="77" spans="1:5" ht="12.75">
      <c r="A77" s="35" t="s">
        <v>58</v>
      </c>
      <c r="E77" s="40" t="s">
        <v>5</v>
      </c>
    </row>
    <row r="78" spans="1:5" ht="191.25">
      <c r="A78" t="s">
        <v>59</v>
      </c>
      <c r="E78" s="39" t="s">
        <v>4321</v>
      </c>
    </row>
    <row r="79" spans="1:16" ht="12.75">
      <c r="A79" t="s">
        <v>50</v>
      </c>
      <c s="34" t="s">
        <v>139</v>
      </c>
      <c s="34" t="s">
        <v>2533</v>
      </c>
      <c s="35" t="s">
        <v>5</v>
      </c>
      <c s="6" t="s">
        <v>4322</v>
      </c>
      <c s="36" t="s">
        <v>251</v>
      </c>
      <c s="37">
        <v>3</v>
      </c>
      <c s="36">
        <v>0</v>
      </c>
      <c s="36">
        <f>ROUND(G79*H79,6)</f>
      </c>
      <c r="L79" s="38">
        <v>0</v>
      </c>
      <c s="32">
        <f>ROUND(ROUND(L79,2)*ROUND(G79,3),2)</f>
      </c>
      <c s="36" t="s">
        <v>69</v>
      </c>
      <c>
        <f>(M79*21)/100</f>
      </c>
      <c t="s">
        <v>28</v>
      </c>
    </row>
    <row r="80" spans="1:5" ht="12.75">
      <c r="A80" s="35" t="s">
        <v>56</v>
      </c>
      <c r="E80" s="39" t="s">
        <v>4322</v>
      </c>
    </row>
    <row r="81" spans="1:5" ht="12.75">
      <c r="A81" s="35" t="s">
        <v>58</v>
      </c>
      <c r="E81" s="40" t="s">
        <v>5</v>
      </c>
    </row>
    <row r="82" spans="1:5" ht="242.25">
      <c r="A82" t="s">
        <v>59</v>
      </c>
      <c r="E82" s="39" t="s">
        <v>4323</v>
      </c>
    </row>
    <row r="83" spans="1:16" ht="12.75">
      <c r="A83" t="s">
        <v>50</v>
      </c>
      <c s="34" t="s">
        <v>143</v>
      </c>
      <c s="34" t="s">
        <v>2535</v>
      </c>
      <c s="35" t="s">
        <v>5</v>
      </c>
      <c s="6" t="s">
        <v>4324</v>
      </c>
      <c s="36" t="s">
        <v>251</v>
      </c>
      <c s="37">
        <v>1</v>
      </c>
      <c s="36">
        <v>0</v>
      </c>
      <c s="36">
        <f>ROUND(G83*H83,6)</f>
      </c>
      <c r="L83" s="38">
        <v>0</v>
      </c>
      <c s="32">
        <f>ROUND(ROUND(L83,2)*ROUND(G83,3),2)</f>
      </c>
      <c s="36" t="s">
        <v>69</v>
      </c>
      <c>
        <f>(M83*21)/100</f>
      </c>
      <c t="s">
        <v>28</v>
      </c>
    </row>
    <row r="84" spans="1:5" ht="12.75">
      <c r="A84" s="35" t="s">
        <v>56</v>
      </c>
      <c r="E84" s="39" t="s">
        <v>4324</v>
      </c>
    </row>
    <row r="85" spans="1:5" ht="12.75">
      <c r="A85" s="35" t="s">
        <v>58</v>
      </c>
      <c r="E85" s="40" t="s">
        <v>5</v>
      </c>
    </row>
    <row r="86" spans="1:5" ht="255">
      <c r="A86" t="s">
        <v>59</v>
      </c>
      <c r="E86" s="39" t="s">
        <v>4325</v>
      </c>
    </row>
    <row r="87" spans="1:16" ht="12.75">
      <c r="A87" t="s">
        <v>50</v>
      </c>
      <c s="34" t="s">
        <v>147</v>
      </c>
      <c s="34" t="s">
        <v>2537</v>
      </c>
      <c s="35" t="s">
        <v>5</v>
      </c>
      <c s="6" t="s">
        <v>4326</v>
      </c>
      <c s="36" t="s">
        <v>251</v>
      </c>
      <c s="37">
        <v>1</v>
      </c>
      <c s="36">
        <v>0</v>
      </c>
      <c s="36">
        <f>ROUND(G87*H87,6)</f>
      </c>
      <c r="L87" s="38">
        <v>0</v>
      </c>
      <c s="32">
        <f>ROUND(ROUND(L87,2)*ROUND(G87,3),2)</f>
      </c>
      <c s="36" t="s">
        <v>69</v>
      </c>
      <c>
        <f>(M87*21)/100</f>
      </c>
      <c t="s">
        <v>28</v>
      </c>
    </row>
    <row r="88" spans="1:5" ht="12.75">
      <c r="A88" s="35" t="s">
        <v>56</v>
      </c>
      <c r="E88" s="39" t="s">
        <v>4326</v>
      </c>
    </row>
    <row r="89" spans="1:5" ht="12.75">
      <c r="A89" s="35" t="s">
        <v>58</v>
      </c>
      <c r="E89" s="40" t="s">
        <v>5</v>
      </c>
    </row>
    <row r="90" spans="1:5" ht="242.25">
      <c r="A90" t="s">
        <v>59</v>
      </c>
      <c r="E90" s="39" t="s">
        <v>4327</v>
      </c>
    </row>
    <row r="91" spans="1:16" ht="12.75">
      <c r="A91" t="s">
        <v>50</v>
      </c>
      <c s="34" t="s">
        <v>151</v>
      </c>
      <c s="34" t="s">
        <v>2541</v>
      </c>
      <c s="35" t="s">
        <v>5</v>
      </c>
      <c s="6" t="s">
        <v>4328</v>
      </c>
      <c s="36" t="s">
        <v>251</v>
      </c>
      <c s="37">
        <v>1</v>
      </c>
      <c s="36">
        <v>0</v>
      </c>
      <c s="36">
        <f>ROUND(G91*H91,6)</f>
      </c>
      <c r="L91" s="38">
        <v>0</v>
      </c>
      <c s="32">
        <f>ROUND(ROUND(L91,2)*ROUND(G91,3),2)</f>
      </c>
      <c s="36" t="s">
        <v>69</v>
      </c>
      <c>
        <f>(M91*21)/100</f>
      </c>
      <c t="s">
        <v>28</v>
      </c>
    </row>
    <row r="92" spans="1:5" ht="12.75">
      <c r="A92" s="35" t="s">
        <v>56</v>
      </c>
      <c r="E92" s="39" t="s">
        <v>4328</v>
      </c>
    </row>
    <row r="93" spans="1:5" ht="12.75">
      <c r="A93" s="35" t="s">
        <v>58</v>
      </c>
      <c r="E93" s="40" t="s">
        <v>5</v>
      </c>
    </row>
    <row r="94" spans="1:5" ht="191.25">
      <c r="A94" t="s">
        <v>59</v>
      </c>
      <c r="E94" s="39" t="s">
        <v>4329</v>
      </c>
    </row>
    <row r="95" spans="1:16" ht="12.75">
      <c r="A95" t="s">
        <v>50</v>
      </c>
      <c s="34" t="s">
        <v>155</v>
      </c>
      <c s="34" t="s">
        <v>2545</v>
      </c>
      <c s="35" t="s">
        <v>5</v>
      </c>
      <c s="6" t="s">
        <v>4330</v>
      </c>
      <c s="36" t="s">
        <v>251</v>
      </c>
      <c s="37">
        <v>7</v>
      </c>
      <c s="36">
        <v>0</v>
      </c>
      <c s="36">
        <f>ROUND(G95*H95,6)</f>
      </c>
      <c r="L95" s="38">
        <v>0</v>
      </c>
      <c s="32">
        <f>ROUND(ROUND(L95,2)*ROUND(G95,3),2)</f>
      </c>
      <c s="36" t="s">
        <v>69</v>
      </c>
      <c>
        <f>(M95*21)/100</f>
      </c>
      <c t="s">
        <v>28</v>
      </c>
    </row>
    <row r="96" spans="1:5" ht="12.75">
      <c r="A96" s="35" t="s">
        <v>56</v>
      </c>
      <c r="E96" s="39" t="s">
        <v>4330</v>
      </c>
    </row>
    <row r="97" spans="1:5" ht="12.75">
      <c r="A97" s="35" t="s">
        <v>58</v>
      </c>
      <c r="E97" s="40" t="s">
        <v>5</v>
      </c>
    </row>
    <row r="98" spans="1:5" ht="242.25">
      <c r="A98" t="s">
        <v>59</v>
      </c>
      <c r="E98" s="39" t="s">
        <v>4331</v>
      </c>
    </row>
    <row r="99" spans="1:16" ht="12.75">
      <c r="A99" t="s">
        <v>50</v>
      </c>
      <c s="34" t="s">
        <v>158</v>
      </c>
      <c s="34" t="s">
        <v>4332</v>
      </c>
      <c s="35" t="s">
        <v>5</v>
      </c>
      <c s="6" t="s">
        <v>4333</v>
      </c>
      <c s="36" t="s">
        <v>251</v>
      </c>
      <c s="37">
        <v>2</v>
      </c>
      <c s="36">
        <v>0</v>
      </c>
      <c s="36">
        <f>ROUND(G99*H99,6)</f>
      </c>
      <c r="L99" s="38">
        <v>0</v>
      </c>
      <c s="32">
        <f>ROUND(ROUND(L99,2)*ROUND(G99,3),2)</f>
      </c>
      <c s="36" t="s">
        <v>69</v>
      </c>
      <c>
        <f>(M99*21)/100</f>
      </c>
      <c t="s">
        <v>28</v>
      </c>
    </row>
    <row r="100" spans="1:5" ht="12.75">
      <c r="A100" s="35" t="s">
        <v>56</v>
      </c>
      <c r="E100" s="39" t="s">
        <v>4333</v>
      </c>
    </row>
    <row r="101" spans="1:5" ht="12.75">
      <c r="A101" s="35" t="s">
        <v>58</v>
      </c>
      <c r="E101" s="40" t="s">
        <v>5</v>
      </c>
    </row>
    <row r="102" spans="1:5" ht="242.25">
      <c r="A102" t="s">
        <v>59</v>
      </c>
      <c r="E102" s="39" t="s">
        <v>4334</v>
      </c>
    </row>
    <row r="103" spans="1:16" ht="12.75">
      <c r="A103" t="s">
        <v>50</v>
      </c>
      <c s="34" t="s">
        <v>162</v>
      </c>
      <c s="34" t="s">
        <v>2549</v>
      </c>
      <c s="35" t="s">
        <v>5</v>
      </c>
      <c s="6" t="s">
        <v>4335</v>
      </c>
      <c s="36" t="s">
        <v>251</v>
      </c>
      <c s="37">
        <v>1</v>
      </c>
      <c s="36">
        <v>0</v>
      </c>
      <c s="36">
        <f>ROUND(G103*H103,6)</f>
      </c>
      <c r="L103" s="38">
        <v>0</v>
      </c>
      <c s="32">
        <f>ROUND(ROUND(L103,2)*ROUND(G103,3),2)</f>
      </c>
      <c s="36" t="s">
        <v>69</v>
      </c>
      <c>
        <f>(M103*21)/100</f>
      </c>
      <c t="s">
        <v>28</v>
      </c>
    </row>
    <row r="104" spans="1:5" ht="12.75">
      <c r="A104" s="35" t="s">
        <v>56</v>
      </c>
      <c r="E104" s="39" t="s">
        <v>4335</v>
      </c>
    </row>
    <row r="105" spans="1:5" ht="12.75">
      <c r="A105" s="35" t="s">
        <v>58</v>
      </c>
      <c r="E105" s="40" t="s">
        <v>5</v>
      </c>
    </row>
    <row r="106" spans="1:5" ht="242.25">
      <c r="A106" t="s">
        <v>59</v>
      </c>
      <c r="E106" s="39" t="s">
        <v>4336</v>
      </c>
    </row>
    <row r="107" spans="1:16" ht="12.75">
      <c r="A107" t="s">
        <v>50</v>
      </c>
      <c s="34" t="s">
        <v>166</v>
      </c>
      <c s="34" t="s">
        <v>2553</v>
      </c>
      <c s="35" t="s">
        <v>5</v>
      </c>
      <c s="6" t="s">
        <v>4337</v>
      </c>
      <c s="36" t="s">
        <v>251</v>
      </c>
      <c s="37">
        <v>2</v>
      </c>
      <c s="36">
        <v>0</v>
      </c>
      <c s="36">
        <f>ROUND(G107*H107,6)</f>
      </c>
      <c r="L107" s="38">
        <v>0</v>
      </c>
      <c s="32">
        <f>ROUND(ROUND(L107,2)*ROUND(G107,3),2)</f>
      </c>
      <c s="36" t="s">
        <v>69</v>
      </c>
      <c>
        <f>(M107*21)/100</f>
      </c>
      <c t="s">
        <v>28</v>
      </c>
    </row>
    <row r="108" spans="1:5" ht="12.75">
      <c r="A108" s="35" t="s">
        <v>56</v>
      </c>
      <c r="E108" s="39" t="s">
        <v>4337</v>
      </c>
    </row>
    <row r="109" spans="1:5" ht="12.75">
      <c r="A109" s="35" t="s">
        <v>58</v>
      </c>
      <c r="E109" s="40" t="s">
        <v>5</v>
      </c>
    </row>
    <row r="110" spans="1:5" ht="242.25">
      <c r="A110" t="s">
        <v>59</v>
      </c>
      <c r="E110" s="39" t="s">
        <v>4338</v>
      </c>
    </row>
    <row r="111" spans="1:16" ht="12.75">
      <c r="A111" t="s">
        <v>50</v>
      </c>
      <c s="34" t="s">
        <v>176</v>
      </c>
      <c s="34" t="s">
        <v>2561</v>
      </c>
      <c s="35" t="s">
        <v>5</v>
      </c>
      <c s="6" t="s">
        <v>4339</v>
      </c>
      <c s="36" t="s">
        <v>251</v>
      </c>
      <c s="37">
        <v>1</v>
      </c>
      <c s="36">
        <v>0</v>
      </c>
      <c s="36">
        <f>ROUND(G111*H111,6)</f>
      </c>
      <c r="L111" s="38">
        <v>0</v>
      </c>
      <c s="32">
        <f>ROUND(ROUND(L111,2)*ROUND(G111,3),2)</f>
      </c>
      <c s="36" t="s">
        <v>69</v>
      </c>
      <c>
        <f>(M111*21)/100</f>
      </c>
      <c t="s">
        <v>28</v>
      </c>
    </row>
    <row r="112" spans="1:5" ht="12.75">
      <c r="A112" s="35" t="s">
        <v>56</v>
      </c>
      <c r="E112" s="39" t="s">
        <v>4339</v>
      </c>
    </row>
    <row r="113" spans="1:5" ht="12.75">
      <c r="A113" s="35" t="s">
        <v>58</v>
      </c>
      <c r="E113" s="40" t="s">
        <v>5</v>
      </c>
    </row>
    <row r="114" spans="1:5" ht="242.25">
      <c r="A114" t="s">
        <v>59</v>
      </c>
      <c r="E114" s="39" t="s">
        <v>4340</v>
      </c>
    </row>
    <row r="115" spans="1:16" ht="12.75">
      <c r="A115" t="s">
        <v>50</v>
      </c>
      <c s="34" t="s">
        <v>180</v>
      </c>
      <c s="34" t="s">
        <v>4341</v>
      </c>
      <c s="35" t="s">
        <v>5</v>
      </c>
      <c s="6" t="s">
        <v>4342</v>
      </c>
      <c s="36" t="s">
        <v>251</v>
      </c>
      <c s="37">
        <v>2</v>
      </c>
      <c s="36">
        <v>0</v>
      </c>
      <c s="36">
        <f>ROUND(G115*H115,6)</f>
      </c>
      <c r="L115" s="38">
        <v>0</v>
      </c>
      <c s="32">
        <f>ROUND(ROUND(L115,2)*ROUND(G115,3),2)</f>
      </c>
      <c s="36" t="s">
        <v>69</v>
      </c>
      <c>
        <f>(M115*21)/100</f>
      </c>
      <c t="s">
        <v>28</v>
      </c>
    </row>
    <row r="116" spans="1:5" ht="12.75">
      <c r="A116" s="35" t="s">
        <v>56</v>
      </c>
      <c r="E116" s="39" t="s">
        <v>4342</v>
      </c>
    </row>
    <row r="117" spans="1:5" ht="12.75">
      <c r="A117" s="35" t="s">
        <v>58</v>
      </c>
      <c r="E117" s="40" t="s">
        <v>5</v>
      </c>
    </row>
    <row r="118" spans="1:5" ht="242.25">
      <c r="A118" t="s">
        <v>59</v>
      </c>
      <c r="E118" s="39" t="s">
        <v>4343</v>
      </c>
    </row>
    <row r="119" spans="1:16" ht="12.75">
      <c r="A119" t="s">
        <v>50</v>
      </c>
      <c s="34" t="s">
        <v>192</v>
      </c>
      <c s="34" t="s">
        <v>2572</v>
      </c>
      <c s="35" t="s">
        <v>5</v>
      </c>
      <c s="6" t="s">
        <v>4344</v>
      </c>
      <c s="36" t="s">
        <v>251</v>
      </c>
      <c s="37">
        <v>3</v>
      </c>
      <c s="36">
        <v>0</v>
      </c>
      <c s="36">
        <f>ROUND(G119*H119,6)</f>
      </c>
      <c r="L119" s="38">
        <v>0</v>
      </c>
      <c s="32">
        <f>ROUND(ROUND(L119,2)*ROUND(G119,3),2)</f>
      </c>
      <c s="36" t="s">
        <v>69</v>
      </c>
      <c>
        <f>(M119*21)/100</f>
      </c>
      <c t="s">
        <v>28</v>
      </c>
    </row>
    <row r="120" spans="1:5" ht="12.75">
      <c r="A120" s="35" t="s">
        <v>56</v>
      </c>
      <c r="E120" s="39" t="s">
        <v>4344</v>
      </c>
    </row>
    <row r="121" spans="1:5" ht="12.75">
      <c r="A121" s="35" t="s">
        <v>58</v>
      </c>
      <c r="E121" s="40" t="s">
        <v>5</v>
      </c>
    </row>
    <row r="122" spans="1:5" ht="242.25">
      <c r="A122" t="s">
        <v>59</v>
      </c>
      <c r="E122" s="39" t="s">
        <v>4345</v>
      </c>
    </row>
    <row r="123" spans="1:16" ht="12.75">
      <c r="A123" t="s">
        <v>50</v>
      </c>
      <c s="34" t="s">
        <v>196</v>
      </c>
      <c s="34" t="s">
        <v>2792</v>
      </c>
      <c s="35" t="s">
        <v>5</v>
      </c>
      <c s="6" t="s">
        <v>4346</v>
      </c>
      <c s="36" t="s">
        <v>251</v>
      </c>
      <c s="37">
        <v>5</v>
      </c>
      <c s="36">
        <v>0</v>
      </c>
      <c s="36">
        <f>ROUND(G123*H123,6)</f>
      </c>
      <c r="L123" s="38">
        <v>0</v>
      </c>
      <c s="32">
        <f>ROUND(ROUND(L123,2)*ROUND(G123,3),2)</f>
      </c>
      <c s="36" t="s">
        <v>69</v>
      </c>
      <c>
        <f>(M123*21)/100</f>
      </c>
      <c t="s">
        <v>28</v>
      </c>
    </row>
    <row r="124" spans="1:5" ht="12.75">
      <c r="A124" s="35" t="s">
        <v>56</v>
      </c>
      <c r="E124" s="39" t="s">
        <v>4346</v>
      </c>
    </row>
    <row r="125" spans="1:5" ht="12.75">
      <c r="A125" s="35" t="s">
        <v>58</v>
      </c>
      <c r="E125" s="40" t="s">
        <v>5</v>
      </c>
    </row>
    <row r="126" spans="1:5" ht="255">
      <c r="A126" t="s">
        <v>59</v>
      </c>
      <c r="E126" s="39" t="s">
        <v>4347</v>
      </c>
    </row>
    <row r="127" spans="1:16" ht="12.75">
      <c r="A127" t="s">
        <v>50</v>
      </c>
      <c s="34" t="s">
        <v>206</v>
      </c>
      <c s="34" t="s">
        <v>2795</v>
      </c>
      <c s="35" t="s">
        <v>5</v>
      </c>
      <c s="6" t="s">
        <v>4348</v>
      </c>
      <c s="36" t="s">
        <v>251</v>
      </c>
      <c s="37">
        <v>1</v>
      </c>
      <c s="36">
        <v>0</v>
      </c>
      <c s="36">
        <f>ROUND(G127*H127,6)</f>
      </c>
      <c r="L127" s="38">
        <v>0</v>
      </c>
      <c s="32">
        <f>ROUND(ROUND(L127,2)*ROUND(G127,3),2)</f>
      </c>
      <c s="36" t="s">
        <v>69</v>
      </c>
      <c>
        <f>(M127*21)/100</f>
      </c>
      <c t="s">
        <v>28</v>
      </c>
    </row>
    <row r="128" spans="1:5" ht="12.75">
      <c r="A128" s="35" t="s">
        <v>56</v>
      </c>
      <c r="E128" s="39" t="s">
        <v>4348</v>
      </c>
    </row>
    <row r="129" spans="1:5" ht="12.75">
      <c r="A129" s="35" t="s">
        <v>58</v>
      </c>
      <c r="E129" s="40" t="s">
        <v>5</v>
      </c>
    </row>
    <row r="130" spans="1:5" ht="242.25">
      <c r="A130" t="s">
        <v>59</v>
      </c>
      <c r="E130" s="39" t="s">
        <v>4349</v>
      </c>
    </row>
    <row r="131" spans="1:16" ht="12.75">
      <c r="A131" t="s">
        <v>50</v>
      </c>
      <c s="34" t="s">
        <v>253</v>
      </c>
      <c s="34" t="s">
        <v>2843</v>
      </c>
      <c s="35" t="s">
        <v>5</v>
      </c>
      <c s="6" t="s">
        <v>4350</v>
      </c>
      <c s="36" t="s">
        <v>251</v>
      </c>
      <c s="37">
        <v>1</v>
      </c>
      <c s="36">
        <v>0</v>
      </c>
      <c s="36">
        <f>ROUND(G131*H131,6)</f>
      </c>
      <c r="L131" s="38">
        <v>0</v>
      </c>
      <c s="32">
        <f>ROUND(ROUND(L131,2)*ROUND(G131,3),2)</f>
      </c>
      <c s="36" t="s">
        <v>69</v>
      </c>
      <c>
        <f>(M131*21)/100</f>
      </c>
      <c t="s">
        <v>28</v>
      </c>
    </row>
    <row r="132" spans="1:5" ht="12.75">
      <c r="A132" s="35" t="s">
        <v>56</v>
      </c>
      <c r="E132" s="39" t="s">
        <v>4350</v>
      </c>
    </row>
    <row r="133" spans="1:5" ht="12.75">
      <c r="A133" s="35" t="s">
        <v>58</v>
      </c>
      <c r="E133" s="40" t="s">
        <v>5</v>
      </c>
    </row>
    <row r="134" spans="1:5" ht="242.25">
      <c r="A134" t="s">
        <v>59</v>
      </c>
      <c r="E134" s="39" t="s">
        <v>4351</v>
      </c>
    </row>
    <row r="135" spans="1:16" ht="12.75">
      <c r="A135" t="s">
        <v>50</v>
      </c>
      <c s="34" t="s">
        <v>257</v>
      </c>
      <c s="34" t="s">
        <v>4352</v>
      </c>
      <c s="35" t="s">
        <v>5</v>
      </c>
      <c s="6" t="s">
        <v>4353</v>
      </c>
      <c s="36" t="s">
        <v>251</v>
      </c>
      <c s="37">
        <v>1</v>
      </c>
      <c s="36">
        <v>0</v>
      </c>
      <c s="36">
        <f>ROUND(G135*H135,6)</f>
      </c>
      <c r="L135" s="38">
        <v>0</v>
      </c>
      <c s="32">
        <f>ROUND(ROUND(L135,2)*ROUND(G135,3),2)</f>
      </c>
      <c s="36" t="s">
        <v>69</v>
      </c>
      <c>
        <f>(M135*21)/100</f>
      </c>
      <c t="s">
        <v>28</v>
      </c>
    </row>
    <row r="136" spans="1:5" ht="12.75">
      <c r="A136" s="35" t="s">
        <v>56</v>
      </c>
      <c r="E136" s="39" t="s">
        <v>4353</v>
      </c>
    </row>
    <row r="137" spans="1:5" ht="12.75">
      <c r="A137" s="35" t="s">
        <v>58</v>
      </c>
      <c r="E137" s="40" t="s">
        <v>5</v>
      </c>
    </row>
    <row r="138" spans="1:5" ht="242.25">
      <c r="A138" t="s">
        <v>59</v>
      </c>
      <c r="E138" s="39" t="s">
        <v>4354</v>
      </c>
    </row>
    <row r="139" spans="1:16" ht="12.75">
      <c r="A139" t="s">
        <v>50</v>
      </c>
      <c s="34" t="s">
        <v>262</v>
      </c>
      <c s="34" t="s">
        <v>2864</v>
      </c>
      <c s="35" t="s">
        <v>5</v>
      </c>
      <c s="6" t="s">
        <v>4355</v>
      </c>
      <c s="36" t="s">
        <v>251</v>
      </c>
      <c s="37">
        <v>1</v>
      </c>
      <c s="36">
        <v>0</v>
      </c>
      <c s="36">
        <f>ROUND(G139*H139,6)</f>
      </c>
      <c r="L139" s="38">
        <v>0</v>
      </c>
      <c s="32">
        <f>ROUND(ROUND(L139,2)*ROUND(G139,3),2)</f>
      </c>
      <c s="36" t="s">
        <v>69</v>
      </c>
      <c>
        <f>(M139*21)/100</f>
      </c>
      <c t="s">
        <v>28</v>
      </c>
    </row>
    <row r="140" spans="1:5" ht="12.75">
      <c r="A140" s="35" t="s">
        <v>56</v>
      </c>
      <c r="E140" s="39" t="s">
        <v>4355</v>
      </c>
    </row>
    <row r="141" spans="1:5" ht="12.75">
      <c r="A141" s="35" t="s">
        <v>58</v>
      </c>
      <c r="E141" s="40" t="s">
        <v>5</v>
      </c>
    </row>
    <row r="142" spans="1:5" ht="242.25">
      <c r="A142" t="s">
        <v>59</v>
      </c>
      <c r="E142" s="39" t="s">
        <v>4356</v>
      </c>
    </row>
    <row r="143" spans="1:16" ht="12.75">
      <c r="A143" t="s">
        <v>50</v>
      </c>
      <c s="34" t="s">
        <v>263</v>
      </c>
      <c s="34" t="s">
        <v>2868</v>
      </c>
      <c s="35" t="s">
        <v>5</v>
      </c>
      <c s="6" t="s">
        <v>4357</v>
      </c>
      <c s="36" t="s">
        <v>251</v>
      </c>
      <c s="37">
        <v>2</v>
      </c>
      <c s="36">
        <v>0</v>
      </c>
      <c s="36">
        <f>ROUND(G143*H143,6)</f>
      </c>
      <c r="L143" s="38">
        <v>0</v>
      </c>
      <c s="32">
        <f>ROUND(ROUND(L143,2)*ROUND(G143,3),2)</f>
      </c>
      <c s="36" t="s">
        <v>69</v>
      </c>
      <c>
        <f>(M143*21)/100</f>
      </c>
      <c t="s">
        <v>28</v>
      </c>
    </row>
    <row r="144" spans="1:5" ht="12.75">
      <c r="A144" s="35" t="s">
        <v>56</v>
      </c>
      <c r="E144" s="39" t="s">
        <v>4357</v>
      </c>
    </row>
    <row r="145" spans="1:5" ht="12.75">
      <c r="A145" s="35" t="s">
        <v>58</v>
      </c>
      <c r="E145" s="40" t="s">
        <v>5</v>
      </c>
    </row>
    <row r="146" spans="1:5" ht="242.25">
      <c r="A146" t="s">
        <v>59</v>
      </c>
      <c r="E146" s="39" t="s">
        <v>4358</v>
      </c>
    </row>
    <row r="147" spans="1:16" ht="12.75">
      <c r="A147" t="s">
        <v>50</v>
      </c>
      <c s="34" t="s">
        <v>271</v>
      </c>
      <c s="34" t="s">
        <v>2874</v>
      </c>
      <c s="35" t="s">
        <v>5</v>
      </c>
      <c s="6" t="s">
        <v>4359</v>
      </c>
      <c s="36" t="s">
        <v>251</v>
      </c>
      <c s="37">
        <v>1</v>
      </c>
      <c s="36">
        <v>0</v>
      </c>
      <c s="36">
        <f>ROUND(G147*H147,6)</f>
      </c>
      <c r="L147" s="38">
        <v>0</v>
      </c>
      <c s="32">
        <f>ROUND(ROUND(L147,2)*ROUND(G147,3),2)</f>
      </c>
      <c s="36" t="s">
        <v>69</v>
      </c>
      <c>
        <f>(M147*21)/100</f>
      </c>
      <c t="s">
        <v>28</v>
      </c>
    </row>
    <row r="148" spans="1:5" ht="12.75">
      <c r="A148" s="35" t="s">
        <v>56</v>
      </c>
      <c r="E148" s="39" t="s">
        <v>4359</v>
      </c>
    </row>
    <row r="149" spans="1:5" ht="12.75">
      <c r="A149" s="35" t="s">
        <v>58</v>
      </c>
      <c r="E149" s="40" t="s">
        <v>5</v>
      </c>
    </row>
    <row r="150" spans="1:5" ht="242.25">
      <c r="A150" t="s">
        <v>59</v>
      </c>
      <c r="E150" s="39" t="s">
        <v>4360</v>
      </c>
    </row>
    <row r="151" spans="1:16" ht="12.75">
      <c r="A151" t="s">
        <v>50</v>
      </c>
      <c s="34" t="s">
        <v>275</v>
      </c>
      <c s="34" t="s">
        <v>4361</v>
      </c>
      <c s="35" t="s">
        <v>5</v>
      </c>
      <c s="6" t="s">
        <v>4362</v>
      </c>
      <c s="36" t="s">
        <v>251</v>
      </c>
      <c s="37">
        <v>1</v>
      </c>
      <c s="36">
        <v>0</v>
      </c>
      <c s="36">
        <f>ROUND(G151*H151,6)</f>
      </c>
      <c r="L151" s="38">
        <v>0</v>
      </c>
      <c s="32">
        <f>ROUND(ROUND(L151,2)*ROUND(G151,3),2)</f>
      </c>
      <c s="36" t="s">
        <v>69</v>
      </c>
      <c>
        <f>(M151*21)/100</f>
      </c>
      <c t="s">
        <v>28</v>
      </c>
    </row>
    <row r="152" spans="1:5" ht="12.75">
      <c r="A152" s="35" t="s">
        <v>56</v>
      </c>
      <c r="E152" s="39" t="s">
        <v>4362</v>
      </c>
    </row>
    <row r="153" spans="1:5" ht="12.75">
      <c r="A153" s="35" t="s">
        <v>58</v>
      </c>
      <c r="E153" s="40" t="s">
        <v>5</v>
      </c>
    </row>
    <row r="154" spans="1:5" ht="242.25">
      <c r="A154" t="s">
        <v>59</v>
      </c>
      <c r="E154" s="39" t="s">
        <v>4363</v>
      </c>
    </row>
    <row r="155" spans="1:16" ht="12.75">
      <c r="A155" t="s">
        <v>50</v>
      </c>
      <c s="34" t="s">
        <v>283</v>
      </c>
      <c s="34" t="s">
        <v>2884</v>
      </c>
      <c s="35" t="s">
        <v>5</v>
      </c>
      <c s="6" t="s">
        <v>4364</v>
      </c>
      <c s="36" t="s">
        <v>251</v>
      </c>
      <c s="37">
        <v>2</v>
      </c>
      <c s="36">
        <v>0</v>
      </c>
      <c s="36">
        <f>ROUND(G155*H155,6)</f>
      </c>
      <c r="L155" s="38">
        <v>0</v>
      </c>
      <c s="32">
        <f>ROUND(ROUND(L155,2)*ROUND(G155,3),2)</f>
      </c>
      <c s="36" t="s">
        <v>69</v>
      </c>
      <c>
        <f>(M155*21)/100</f>
      </c>
      <c t="s">
        <v>28</v>
      </c>
    </row>
    <row r="156" spans="1:5" ht="12.75">
      <c r="A156" s="35" t="s">
        <v>56</v>
      </c>
      <c r="E156" s="39" t="s">
        <v>4364</v>
      </c>
    </row>
    <row r="157" spans="1:5" ht="12.75">
      <c r="A157" s="35" t="s">
        <v>58</v>
      </c>
      <c r="E157" s="40" t="s">
        <v>5</v>
      </c>
    </row>
    <row r="158" spans="1:5" ht="242.25">
      <c r="A158" t="s">
        <v>59</v>
      </c>
      <c r="E158" s="39" t="s">
        <v>4365</v>
      </c>
    </row>
    <row r="159" spans="1:16" ht="12.75">
      <c r="A159" t="s">
        <v>50</v>
      </c>
      <c s="34" t="s">
        <v>287</v>
      </c>
      <c s="34" t="s">
        <v>4366</v>
      </c>
      <c s="35" t="s">
        <v>5</v>
      </c>
      <c s="6" t="s">
        <v>4367</v>
      </c>
      <c s="36" t="s">
        <v>251</v>
      </c>
      <c s="37">
        <v>2</v>
      </c>
      <c s="36">
        <v>0</v>
      </c>
      <c s="36">
        <f>ROUND(G159*H159,6)</f>
      </c>
      <c r="L159" s="38">
        <v>0</v>
      </c>
      <c s="32">
        <f>ROUND(ROUND(L159,2)*ROUND(G159,3),2)</f>
      </c>
      <c s="36" t="s">
        <v>69</v>
      </c>
      <c>
        <f>(M159*21)/100</f>
      </c>
      <c t="s">
        <v>28</v>
      </c>
    </row>
    <row r="160" spans="1:5" ht="12.75">
      <c r="A160" s="35" t="s">
        <v>56</v>
      </c>
      <c r="E160" s="39" t="s">
        <v>4367</v>
      </c>
    </row>
    <row r="161" spans="1:5" ht="12.75">
      <c r="A161" s="35" t="s">
        <v>58</v>
      </c>
      <c r="E161" s="40" t="s">
        <v>5</v>
      </c>
    </row>
    <row r="162" spans="1:5" ht="242.25">
      <c r="A162" t="s">
        <v>59</v>
      </c>
      <c r="E162" s="39" t="s">
        <v>4368</v>
      </c>
    </row>
    <row r="163" spans="1:16" ht="12.75">
      <c r="A163" t="s">
        <v>50</v>
      </c>
      <c s="34" t="s">
        <v>291</v>
      </c>
      <c s="34" t="s">
        <v>3048</v>
      </c>
      <c s="35" t="s">
        <v>5</v>
      </c>
      <c s="6" t="s">
        <v>4369</v>
      </c>
      <c s="36" t="s">
        <v>251</v>
      </c>
      <c s="37">
        <v>1</v>
      </c>
      <c s="36">
        <v>0</v>
      </c>
      <c s="36">
        <f>ROUND(G163*H163,6)</f>
      </c>
      <c r="L163" s="38">
        <v>0</v>
      </c>
      <c s="32">
        <f>ROUND(ROUND(L163,2)*ROUND(G163,3),2)</f>
      </c>
      <c s="36" t="s">
        <v>69</v>
      </c>
      <c>
        <f>(M163*21)/100</f>
      </c>
      <c t="s">
        <v>28</v>
      </c>
    </row>
    <row r="164" spans="1:5" ht="12.75">
      <c r="A164" s="35" t="s">
        <v>56</v>
      </c>
      <c r="E164" s="39" t="s">
        <v>4369</v>
      </c>
    </row>
    <row r="165" spans="1:5" ht="12.75">
      <c r="A165" s="35" t="s">
        <v>58</v>
      </c>
      <c r="E165" s="40" t="s">
        <v>5</v>
      </c>
    </row>
    <row r="166" spans="1:5" ht="191.25">
      <c r="A166" t="s">
        <v>59</v>
      </c>
      <c r="E166" s="39" t="s">
        <v>4370</v>
      </c>
    </row>
    <row r="167" spans="1:16" ht="12.75">
      <c r="A167" t="s">
        <v>50</v>
      </c>
      <c s="34" t="s">
        <v>295</v>
      </c>
      <c s="34" t="s">
        <v>3052</v>
      </c>
      <c s="35" t="s">
        <v>5</v>
      </c>
      <c s="6" t="s">
        <v>4371</v>
      </c>
      <c s="36" t="s">
        <v>251</v>
      </c>
      <c s="37">
        <v>17</v>
      </c>
      <c s="36">
        <v>0</v>
      </c>
      <c s="36">
        <f>ROUND(G167*H167,6)</f>
      </c>
      <c r="L167" s="38">
        <v>0</v>
      </c>
      <c s="32">
        <f>ROUND(ROUND(L167,2)*ROUND(G167,3),2)</f>
      </c>
      <c s="36" t="s">
        <v>69</v>
      </c>
      <c>
        <f>(M167*21)/100</f>
      </c>
      <c t="s">
        <v>28</v>
      </c>
    </row>
    <row r="168" spans="1:5" ht="12.75">
      <c r="A168" s="35" t="s">
        <v>56</v>
      </c>
      <c r="E168" s="39" t="s">
        <v>4371</v>
      </c>
    </row>
    <row r="169" spans="1:5" ht="12.75">
      <c r="A169" s="35" t="s">
        <v>58</v>
      </c>
      <c r="E169" s="40" t="s">
        <v>5</v>
      </c>
    </row>
    <row r="170" spans="1:5" ht="191.25">
      <c r="A170" t="s">
        <v>59</v>
      </c>
      <c r="E170" s="39" t="s">
        <v>4372</v>
      </c>
    </row>
    <row r="171" spans="1:16" ht="12.75">
      <c r="A171" t="s">
        <v>50</v>
      </c>
      <c s="34" t="s">
        <v>299</v>
      </c>
      <c s="34" t="s">
        <v>3055</v>
      </c>
      <c s="35" t="s">
        <v>5</v>
      </c>
      <c s="6" t="s">
        <v>4373</v>
      </c>
      <c s="36" t="s">
        <v>251</v>
      </c>
      <c s="37">
        <v>9</v>
      </c>
      <c s="36">
        <v>0</v>
      </c>
      <c s="36">
        <f>ROUND(G171*H171,6)</f>
      </c>
      <c r="L171" s="38">
        <v>0</v>
      </c>
      <c s="32">
        <f>ROUND(ROUND(L171,2)*ROUND(G171,3),2)</f>
      </c>
      <c s="36" t="s">
        <v>69</v>
      </c>
      <c>
        <f>(M171*21)/100</f>
      </c>
      <c t="s">
        <v>28</v>
      </c>
    </row>
    <row r="172" spans="1:5" ht="12.75">
      <c r="A172" s="35" t="s">
        <v>56</v>
      </c>
      <c r="E172" s="39" t="s">
        <v>4373</v>
      </c>
    </row>
    <row r="173" spans="1:5" ht="12.75">
      <c r="A173" s="35" t="s">
        <v>58</v>
      </c>
      <c r="E173" s="40" t="s">
        <v>5</v>
      </c>
    </row>
    <row r="174" spans="1:5" ht="191.25">
      <c r="A174" t="s">
        <v>59</v>
      </c>
      <c r="E174" s="39" t="s">
        <v>4374</v>
      </c>
    </row>
    <row r="175" spans="1:16" ht="12.75">
      <c r="A175" t="s">
        <v>50</v>
      </c>
      <c s="34" t="s">
        <v>303</v>
      </c>
      <c s="34" t="s">
        <v>3059</v>
      </c>
      <c s="35" t="s">
        <v>5</v>
      </c>
      <c s="6" t="s">
        <v>4375</v>
      </c>
      <c s="36" t="s">
        <v>251</v>
      </c>
      <c s="37">
        <v>2</v>
      </c>
      <c s="36">
        <v>0</v>
      </c>
      <c s="36">
        <f>ROUND(G175*H175,6)</f>
      </c>
      <c r="L175" s="38">
        <v>0</v>
      </c>
      <c s="32">
        <f>ROUND(ROUND(L175,2)*ROUND(G175,3),2)</f>
      </c>
      <c s="36" t="s">
        <v>69</v>
      </c>
      <c>
        <f>(M175*21)/100</f>
      </c>
      <c t="s">
        <v>28</v>
      </c>
    </row>
    <row r="176" spans="1:5" ht="12.75">
      <c r="A176" s="35" t="s">
        <v>56</v>
      </c>
      <c r="E176" s="39" t="s">
        <v>4375</v>
      </c>
    </row>
    <row r="177" spans="1:5" ht="12.75">
      <c r="A177" s="35" t="s">
        <v>58</v>
      </c>
      <c r="E177" s="40" t="s">
        <v>5</v>
      </c>
    </row>
    <row r="178" spans="1:5" ht="204">
      <c r="A178" t="s">
        <v>59</v>
      </c>
      <c r="E178" s="39" t="s">
        <v>4376</v>
      </c>
    </row>
    <row r="179" spans="1:16" ht="12.75">
      <c r="A179" t="s">
        <v>50</v>
      </c>
      <c s="34" t="s">
        <v>307</v>
      </c>
      <c s="34" t="s">
        <v>4377</v>
      </c>
      <c s="35" t="s">
        <v>5</v>
      </c>
      <c s="6" t="s">
        <v>4378</v>
      </c>
      <c s="36" t="s">
        <v>251</v>
      </c>
      <c s="37">
        <v>7</v>
      </c>
      <c s="36">
        <v>0</v>
      </c>
      <c s="36">
        <f>ROUND(G179*H179,6)</f>
      </c>
      <c r="L179" s="38">
        <v>0</v>
      </c>
      <c s="32">
        <f>ROUND(ROUND(L179,2)*ROUND(G179,3),2)</f>
      </c>
      <c s="36" t="s">
        <v>69</v>
      </c>
      <c>
        <f>(M179*21)/100</f>
      </c>
      <c t="s">
        <v>28</v>
      </c>
    </row>
    <row r="180" spans="1:5" ht="12.75">
      <c r="A180" s="35" t="s">
        <v>56</v>
      </c>
      <c r="E180" s="39" t="s">
        <v>4378</v>
      </c>
    </row>
    <row r="181" spans="1:5" ht="12.75">
      <c r="A181" s="35" t="s">
        <v>58</v>
      </c>
      <c r="E181" s="40" t="s">
        <v>5</v>
      </c>
    </row>
    <row r="182" spans="1:5" ht="255">
      <c r="A182" t="s">
        <v>59</v>
      </c>
      <c r="E182" s="39" t="s">
        <v>4379</v>
      </c>
    </row>
    <row r="183" spans="1:16" ht="25.5">
      <c r="A183" t="s">
        <v>50</v>
      </c>
      <c s="34" t="s">
        <v>315</v>
      </c>
      <c s="34" t="s">
        <v>3071</v>
      </c>
      <c s="35" t="s">
        <v>5</v>
      </c>
      <c s="6" t="s">
        <v>4380</v>
      </c>
      <c s="36" t="s">
        <v>251</v>
      </c>
      <c s="37">
        <v>23</v>
      </c>
      <c s="36">
        <v>0</v>
      </c>
      <c s="36">
        <f>ROUND(G183*H183,6)</f>
      </c>
      <c r="L183" s="38">
        <v>0</v>
      </c>
      <c s="32">
        <f>ROUND(ROUND(L183,2)*ROUND(G183,3),2)</f>
      </c>
      <c s="36" t="s">
        <v>69</v>
      </c>
      <c>
        <f>(M183*21)/100</f>
      </c>
      <c t="s">
        <v>28</v>
      </c>
    </row>
    <row r="184" spans="1:5" ht="25.5">
      <c r="A184" s="35" t="s">
        <v>56</v>
      </c>
      <c r="E184" s="39" t="s">
        <v>4380</v>
      </c>
    </row>
    <row r="185" spans="1:5" ht="12.75">
      <c r="A185" s="35" t="s">
        <v>58</v>
      </c>
      <c r="E185" s="40" t="s">
        <v>5</v>
      </c>
    </row>
    <row r="186" spans="1:5" ht="204">
      <c r="A186" t="s">
        <v>59</v>
      </c>
      <c r="E186" s="39" t="s">
        <v>4381</v>
      </c>
    </row>
    <row r="187" spans="1:16" ht="38.25">
      <c r="A187" t="s">
        <v>50</v>
      </c>
      <c s="34" t="s">
        <v>319</v>
      </c>
      <c s="34" t="s">
        <v>4382</v>
      </c>
      <c s="35" t="s">
        <v>5</v>
      </c>
      <c s="6" t="s">
        <v>4383</v>
      </c>
      <c s="36" t="s">
        <v>251</v>
      </c>
      <c s="37">
        <v>2</v>
      </c>
      <c s="36">
        <v>0</v>
      </c>
      <c s="36">
        <f>ROUND(G187*H187,6)</f>
      </c>
      <c r="L187" s="38">
        <v>0</v>
      </c>
      <c s="32">
        <f>ROUND(ROUND(L187,2)*ROUND(G187,3),2)</f>
      </c>
      <c s="36" t="s">
        <v>69</v>
      </c>
      <c>
        <f>(M187*21)/100</f>
      </c>
      <c t="s">
        <v>28</v>
      </c>
    </row>
    <row r="188" spans="1:5" ht="38.25">
      <c r="A188" s="35" t="s">
        <v>56</v>
      </c>
      <c r="E188" s="39" t="s">
        <v>4384</v>
      </c>
    </row>
    <row r="189" spans="1:5" ht="12.75">
      <c r="A189" s="35" t="s">
        <v>58</v>
      </c>
      <c r="E189" s="40" t="s">
        <v>5</v>
      </c>
    </row>
    <row r="190" spans="1:5" ht="229.5">
      <c r="A190" t="s">
        <v>59</v>
      </c>
      <c r="E190" s="39" t="s">
        <v>4385</v>
      </c>
    </row>
    <row r="191" spans="1:13" ht="12.75">
      <c r="A191" t="s">
        <v>47</v>
      </c>
      <c r="C191" s="31" t="s">
        <v>204</v>
      </c>
      <c r="E191" s="33" t="s">
        <v>4386</v>
      </c>
      <c r="J191" s="32">
        <f>0</f>
      </c>
      <c s="32">
        <f>0</f>
      </c>
      <c s="32">
        <f>0+L192+L196+L200+L204+L208+L212+L216+L220+L224+L228+L232+L236+L240+L244+L248+L252+L256+L260+L264+L268+L272+L276+L280+L284+L288+L292+L296+L300+L304+L308</f>
      </c>
      <c s="32">
        <f>0+M192+M196+M200+M204+M208+M212+M216+M220+M224+M228+M232+M236+M240+M244+M248+M252+M256+M260+M264+M268+M272+M276+M280+M284+M288+M292+M296+M300+M304+M308</f>
      </c>
    </row>
    <row r="192" spans="1:16" ht="25.5">
      <c r="A192" t="s">
        <v>50</v>
      </c>
      <c s="34" t="s">
        <v>323</v>
      </c>
      <c s="34" t="s">
        <v>4387</v>
      </c>
      <c s="35" t="s">
        <v>5</v>
      </c>
      <c s="6" t="s">
        <v>4388</v>
      </c>
      <c s="36" t="s">
        <v>209</v>
      </c>
      <c s="37">
        <v>2206</v>
      </c>
      <c s="36">
        <v>0</v>
      </c>
      <c s="36">
        <f>ROUND(G192*H192,6)</f>
      </c>
      <c r="L192" s="38">
        <v>0</v>
      </c>
      <c s="32">
        <f>ROUND(ROUND(L192,2)*ROUND(G192,3),2)</f>
      </c>
      <c s="36" t="s">
        <v>55</v>
      </c>
      <c>
        <f>(M192*21)/100</f>
      </c>
      <c t="s">
        <v>28</v>
      </c>
    </row>
    <row r="193" spans="1:5" ht="25.5">
      <c r="A193" s="35" t="s">
        <v>56</v>
      </c>
      <c r="E193" s="39" t="s">
        <v>4388</v>
      </c>
    </row>
    <row r="194" spans="1:5" ht="12.75">
      <c r="A194" s="35" t="s">
        <v>58</v>
      </c>
      <c r="E194" s="40" t="s">
        <v>5</v>
      </c>
    </row>
    <row r="195" spans="1:5" ht="153">
      <c r="A195" t="s">
        <v>59</v>
      </c>
      <c r="E195" s="39" t="s">
        <v>4389</v>
      </c>
    </row>
    <row r="196" spans="1:16" ht="25.5">
      <c r="A196" t="s">
        <v>50</v>
      </c>
      <c s="34" t="s">
        <v>327</v>
      </c>
      <c s="34" t="s">
        <v>4390</v>
      </c>
      <c s="35" t="s">
        <v>5</v>
      </c>
      <c s="6" t="s">
        <v>4391</v>
      </c>
      <c s="36" t="s">
        <v>209</v>
      </c>
      <c s="37">
        <v>138</v>
      </c>
      <c s="36">
        <v>0</v>
      </c>
      <c s="36">
        <f>ROUND(G196*H196,6)</f>
      </c>
      <c r="L196" s="38">
        <v>0</v>
      </c>
      <c s="32">
        <f>ROUND(ROUND(L196,2)*ROUND(G196,3),2)</f>
      </c>
      <c s="36" t="s">
        <v>55</v>
      </c>
      <c>
        <f>(M196*21)/100</f>
      </c>
      <c t="s">
        <v>28</v>
      </c>
    </row>
    <row r="197" spans="1:5" ht="25.5">
      <c r="A197" s="35" t="s">
        <v>56</v>
      </c>
      <c r="E197" s="39" t="s">
        <v>4391</v>
      </c>
    </row>
    <row r="198" spans="1:5" ht="12.75">
      <c r="A198" s="35" t="s">
        <v>58</v>
      </c>
      <c r="E198" s="40" t="s">
        <v>5</v>
      </c>
    </row>
    <row r="199" spans="1:5" ht="165.75">
      <c r="A199" t="s">
        <v>59</v>
      </c>
      <c r="E199" s="39" t="s">
        <v>4392</v>
      </c>
    </row>
    <row r="200" spans="1:16" ht="25.5">
      <c r="A200" t="s">
        <v>50</v>
      </c>
      <c s="34" t="s">
        <v>331</v>
      </c>
      <c s="34" t="s">
        <v>4393</v>
      </c>
      <c s="35" t="s">
        <v>5</v>
      </c>
      <c s="6" t="s">
        <v>4394</v>
      </c>
      <c s="36" t="s">
        <v>209</v>
      </c>
      <c s="37">
        <v>4</v>
      </c>
      <c s="36">
        <v>0</v>
      </c>
      <c s="36">
        <f>ROUND(G200*H200,6)</f>
      </c>
      <c r="L200" s="38">
        <v>0</v>
      </c>
      <c s="32">
        <f>ROUND(ROUND(L200,2)*ROUND(G200,3),2)</f>
      </c>
      <c s="36" t="s">
        <v>55</v>
      </c>
      <c>
        <f>(M200*21)/100</f>
      </c>
      <c t="s">
        <v>28</v>
      </c>
    </row>
    <row r="201" spans="1:5" ht="25.5">
      <c r="A201" s="35" t="s">
        <v>56</v>
      </c>
      <c r="E201" s="39" t="s">
        <v>4394</v>
      </c>
    </row>
    <row r="202" spans="1:5" ht="12.75">
      <c r="A202" s="35" t="s">
        <v>58</v>
      </c>
      <c r="E202" s="40" t="s">
        <v>5</v>
      </c>
    </row>
    <row r="203" spans="1:5" ht="153">
      <c r="A203" t="s">
        <v>59</v>
      </c>
      <c r="E203" s="39" t="s">
        <v>4395</v>
      </c>
    </row>
    <row r="204" spans="1:16" ht="25.5">
      <c r="A204" t="s">
        <v>50</v>
      </c>
      <c s="34" t="s">
        <v>335</v>
      </c>
      <c s="34" t="s">
        <v>4396</v>
      </c>
      <c s="35" t="s">
        <v>5</v>
      </c>
      <c s="6" t="s">
        <v>4397</v>
      </c>
      <c s="36" t="s">
        <v>209</v>
      </c>
      <c s="37">
        <v>104</v>
      </c>
      <c s="36">
        <v>0</v>
      </c>
      <c s="36">
        <f>ROUND(G204*H204,6)</f>
      </c>
      <c r="L204" s="38">
        <v>0</v>
      </c>
      <c s="32">
        <f>ROUND(ROUND(L204,2)*ROUND(G204,3),2)</f>
      </c>
      <c s="36" t="s">
        <v>55</v>
      </c>
      <c>
        <f>(M204*21)/100</f>
      </c>
      <c t="s">
        <v>28</v>
      </c>
    </row>
    <row r="205" spans="1:5" ht="25.5">
      <c r="A205" s="35" t="s">
        <v>56</v>
      </c>
      <c r="E205" s="39" t="s">
        <v>4397</v>
      </c>
    </row>
    <row r="206" spans="1:5" ht="12.75">
      <c r="A206" s="35" t="s">
        <v>58</v>
      </c>
      <c r="E206" s="40" t="s">
        <v>5</v>
      </c>
    </row>
    <row r="207" spans="1:5" ht="165.75">
      <c r="A207" t="s">
        <v>59</v>
      </c>
      <c r="E207" s="39" t="s">
        <v>4398</v>
      </c>
    </row>
    <row r="208" spans="1:16" ht="25.5">
      <c r="A208" t="s">
        <v>50</v>
      </c>
      <c s="34" t="s">
        <v>339</v>
      </c>
      <c s="34" t="s">
        <v>4399</v>
      </c>
      <c s="35" t="s">
        <v>5</v>
      </c>
      <c s="6" t="s">
        <v>4400</v>
      </c>
      <c s="36" t="s">
        <v>209</v>
      </c>
      <c s="37">
        <v>611</v>
      </c>
      <c s="36">
        <v>0</v>
      </c>
      <c s="36">
        <f>ROUND(G208*H208,6)</f>
      </c>
      <c r="L208" s="38">
        <v>0</v>
      </c>
      <c s="32">
        <f>ROUND(ROUND(L208,2)*ROUND(G208,3),2)</f>
      </c>
      <c s="36" t="s">
        <v>55</v>
      </c>
      <c>
        <f>(M208*21)/100</f>
      </c>
      <c t="s">
        <v>28</v>
      </c>
    </row>
    <row r="209" spans="1:5" ht="25.5">
      <c r="A209" s="35" t="s">
        <v>56</v>
      </c>
      <c r="E209" s="39" t="s">
        <v>4400</v>
      </c>
    </row>
    <row r="210" spans="1:5" ht="12.75">
      <c r="A210" s="35" t="s">
        <v>58</v>
      </c>
      <c r="E210" s="40" t="s">
        <v>5</v>
      </c>
    </row>
    <row r="211" spans="1:5" ht="165.75">
      <c r="A211" t="s">
        <v>59</v>
      </c>
      <c r="E211" s="39" t="s">
        <v>4401</v>
      </c>
    </row>
    <row r="212" spans="1:16" ht="12.75">
      <c r="A212" t="s">
        <v>50</v>
      </c>
      <c s="34" t="s">
        <v>343</v>
      </c>
      <c s="34" t="s">
        <v>4402</v>
      </c>
      <c s="35" t="s">
        <v>5</v>
      </c>
      <c s="6" t="s">
        <v>4403</v>
      </c>
      <c s="36" t="s">
        <v>4404</v>
      </c>
      <c s="37">
        <v>0.02</v>
      </c>
      <c s="36">
        <v>0</v>
      </c>
      <c s="36">
        <f>ROUND(G212*H212,6)</f>
      </c>
      <c r="L212" s="38">
        <v>0</v>
      </c>
      <c s="32">
        <f>ROUND(ROUND(L212,2)*ROUND(G212,3),2)</f>
      </c>
      <c s="36" t="s">
        <v>69</v>
      </c>
      <c>
        <f>(M212*21)/100</f>
      </c>
      <c t="s">
        <v>28</v>
      </c>
    </row>
    <row r="213" spans="1:5" ht="12.75">
      <c r="A213" s="35" t="s">
        <v>56</v>
      </c>
      <c r="E213" s="39" t="s">
        <v>4403</v>
      </c>
    </row>
    <row r="214" spans="1:5" ht="12.75">
      <c r="A214" s="35" t="s">
        <v>58</v>
      </c>
      <c r="E214" s="40" t="s">
        <v>5</v>
      </c>
    </row>
    <row r="215" spans="1:5" ht="89.25">
      <c r="A215" t="s">
        <v>59</v>
      </c>
      <c r="E215" s="39" t="s">
        <v>4405</v>
      </c>
    </row>
    <row r="216" spans="1:16" ht="12.75">
      <c r="A216" t="s">
        <v>50</v>
      </c>
      <c s="34" t="s">
        <v>349</v>
      </c>
      <c s="34" t="s">
        <v>4406</v>
      </c>
      <c s="35" t="s">
        <v>5</v>
      </c>
      <c s="6" t="s">
        <v>4407</v>
      </c>
      <c s="36" t="s">
        <v>4404</v>
      </c>
      <c s="37">
        <v>3.475</v>
      </c>
      <c s="36">
        <v>0</v>
      </c>
      <c s="36">
        <f>ROUND(G216*H216,6)</f>
      </c>
      <c r="L216" s="38">
        <v>0</v>
      </c>
      <c s="32">
        <f>ROUND(ROUND(L216,2)*ROUND(G216,3),2)</f>
      </c>
      <c s="36" t="s">
        <v>69</v>
      </c>
      <c>
        <f>(M216*21)/100</f>
      </c>
      <c t="s">
        <v>28</v>
      </c>
    </row>
    <row r="217" spans="1:5" ht="12.75">
      <c r="A217" s="35" t="s">
        <v>56</v>
      </c>
      <c r="E217" s="39" t="s">
        <v>4407</v>
      </c>
    </row>
    <row r="218" spans="1:5" ht="12.75">
      <c r="A218" s="35" t="s">
        <v>58</v>
      </c>
      <c r="E218" s="40" t="s">
        <v>5</v>
      </c>
    </row>
    <row r="219" spans="1:5" ht="89.25">
      <c r="A219" t="s">
        <v>59</v>
      </c>
      <c r="E219" s="39" t="s">
        <v>4408</v>
      </c>
    </row>
    <row r="220" spans="1:16" ht="12.75">
      <c r="A220" t="s">
        <v>50</v>
      </c>
      <c s="34" t="s">
        <v>353</v>
      </c>
      <c s="34" t="s">
        <v>4409</v>
      </c>
      <c s="35" t="s">
        <v>5</v>
      </c>
      <c s="6" t="s">
        <v>4410</v>
      </c>
      <c s="36" t="s">
        <v>4404</v>
      </c>
      <c s="37">
        <v>4.278</v>
      </c>
      <c s="36">
        <v>0</v>
      </c>
      <c s="36">
        <f>ROUND(G220*H220,6)</f>
      </c>
      <c r="L220" s="38">
        <v>0</v>
      </c>
      <c s="32">
        <f>ROUND(ROUND(L220,2)*ROUND(G220,3),2)</f>
      </c>
      <c s="36" t="s">
        <v>69</v>
      </c>
      <c>
        <f>(M220*21)/100</f>
      </c>
      <c t="s">
        <v>28</v>
      </c>
    </row>
    <row r="221" spans="1:5" ht="12.75">
      <c r="A221" s="35" t="s">
        <v>56</v>
      </c>
      <c r="E221" s="39" t="s">
        <v>4410</v>
      </c>
    </row>
    <row r="222" spans="1:5" ht="12.75">
      <c r="A222" s="35" t="s">
        <v>58</v>
      </c>
      <c r="E222" s="40" t="s">
        <v>5</v>
      </c>
    </row>
    <row r="223" spans="1:5" ht="89.25">
      <c r="A223" t="s">
        <v>59</v>
      </c>
      <c r="E223" s="39" t="s">
        <v>4411</v>
      </c>
    </row>
    <row r="224" spans="1:16" ht="12.75">
      <c r="A224" t="s">
        <v>50</v>
      </c>
      <c s="34" t="s">
        <v>357</v>
      </c>
      <c s="34" t="s">
        <v>4412</v>
      </c>
      <c s="35" t="s">
        <v>5</v>
      </c>
      <c s="6" t="s">
        <v>4413</v>
      </c>
      <c s="36" t="s">
        <v>4404</v>
      </c>
      <c s="37">
        <v>0.088</v>
      </c>
      <c s="36">
        <v>0</v>
      </c>
      <c s="36">
        <f>ROUND(G224*H224,6)</f>
      </c>
      <c r="L224" s="38">
        <v>0</v>
      </c>
      <c s="32">
        <f>ROUND(ROUND(L224,2)*ROUND(G224,3),2)</f>
      </c>
      <c s="36" t="s">
        <v>69</v>
      </c>
      <c>
        <f>(M224*21)/100</f>
      </c>
      <c t="s">
        <v>28</v>
      </c>
    </row>
    <row r="225" spans="1:5" ht="12.75">
      <c r="A225" s="35" t="s">
        <v>56</v>
      </c>
      <c r="E225" s="39" t="s">
        <v>4413</v>
      </c>
    </row>
    <row r="226" spans="1:5" ht="12.75">
      <c r="A226" s="35" t="s">
        <v>58</v>
      </c>
      <c r="E226" s="40" t="s">
        <v>5</v>
      </c>
    </row>
    <row r="227" spans="1:5" ht="89.25">
      <c r="A227" t="s">
        <v>59</v>
      </c>
      <c r="E227" s="39" t="s">
        <v>4414</v>
      </c>
    </row>
    <row r="228" spans="1:16" ht="12.75">
      <c r="A228" t="s">
        <v>50</v>
      </c>
      <c s="34" t="s">
        <v>361</v>
      </c>
      <c s="34" t="s">
        <v>4415</v>
      </c>
      <c s="35" t="s">
        <v>5</v>
      </c>
      <c s="6" t="s">
        <v>4416</v>
      </c>
      <c s="36" t="s">
        <v>209</v>
      </c>
      <c s="37">
        <v>1456</v>
      </c>
      <c s="36">
        <v>0</v>
      </c>
      <c s="36">
        <f>ROUND(G228*H228,6)</f>
      </c>
      <c r="L228" s="38">
        <v>0</v>
      </c>
      <c s="32">
        <f>ROUND(ROUND(L228,2)*ROUND(G228,3),2)</f>
      </c>
      <c s="36" t="s">
        <v>55</v>
      </c>
      <c>
        <f>(M228*21)/100</f>
      </c>
      <c t="s">
        <v>28</v>
      </c>
    </row>
    <row r="229" spans="1:5" ht="12.75">
      <c r="A229" s="35" t="s">
        <v>56</v>
      </c>
      <c r="E229" s="39" t="s">
        <v>4416</v>
      </c>
    </row>
    <row r="230" spans="1:5" ht="12.75">
      <c r="A230" s="35" t="s">
        <v>58</v>
      </c>
      <c r="E230" s="40" t="s">
        <v>5</v>
      </c>
    </row>
    <row r="231" spans="1:5" ht="204">
      <c r="A231" t="s">
        <v>59</v>
      </c>
      <c r="E231" s="39" t="s">
        <v>4417</v>
      </c>
    </row>
    <row r="232" spans="1:16" ht="25.5">
      <c r="A232" t="s">
        <v>50</v>
      </c>
      <c s="34" t="s">
        <v>365</v>
      </c>
      <c s="34" t="s">
        <v>4418</v>
      </c>
      <c s="35" t="s">
        <v>5</v>
      </c>
      <c s="6" t="s">
        <v>4419</v>
      </c>
      <c s="36" t="s">
        <v>209</v>
      </c>
      <c s="37">
        <v>728</v>
      </c>
      <c s="36">
        <v>0</v>
      </c>
      <c s="36">
        <f>ROUND(G232*H232,6)</f>
      </c>
      <c r="L232" s="38">
        <v>0</v>
      </c>
      <c s="32">
        <f>ROUND(ROUND(L232,2)*ROUND(G232,3),2)</f>
      </c>
      <c s="36" t="s">
        <v>55</v>
      </c>
      <c>
        <f>(M232*21)/100</f>
      </c>
      <c t="s">
        <v>28</v>
      </c>
    </row>
    <row r="233" spans="1:5" ht="25.5">
      <c r="A233" s="35" t="s">
        <v>56</v>
      </c>
      <c r="E233" s="39" t="s">
        <v>4419</v>
      </c>
    </row>
    <row r="234" spans="1:5" ht="12.75">
      <c r="A234" s="35" t="s">
        <v>58</v>
      </c>
      <c r="E234" s="40" t="s">
        <v>5</v>
      </c>
    </row>
    <row r="235" spans="1:5" ht="204">
      <c r="A235" t="s">
        <v>59</v>
      </c>
      <c r="E235" s="39" t="s">
        <v>4420</v>
      </c>
    </row>
    <row r="236" spans="1:16" ht="12.75">
      <c r="A236" t="s">
        <v>50</v>
      </c>
      <c s="34" t="s">
        <v>369</v>
      </c>
      <c s="34" t="s">
        <v>694</v>
      </c>
      <c s="35" t="s">
        <v>5</v>
      </c>
      <c s="6" t="s">
        <v>695</v>
      </c>
      <c s="36" t="s">
        <v>209</v>
      </c>
      <c s="37">
        <v>138</v>
      </c>
      <c s="36">
        <v>0</v>
      </c>
      <c s="36">
        <f>ROUND(G236*H236,6)</f>
      </c>
      <c r="L236" s="38">
        <v>0</v>
      </c>
      <c s="32">
        <f>ROUND(ROUND(L236,2)*ROUND(G236,3),2)</f>
      </c>
      <c s="36" t="s">
        <v>55</v>
      </c>
      <c>
        <f>(M236*21)/100</f>
      </c>
      <c t="s">
        <v>28</v>
      </c>
    </row>
    <row r="237" spans="1:5" ht="12.75">
      <c r="A237" s="35" t="s">
        <v>56</v>
      </c>
      <c r="E237" s="39" t="s">
        <v>695</v>
      </c>
    </row>
    <row r="238" spans="1:5" ht="12.75">
      <c r="A238" s="35" t="s">
        <v>58</v>
      </c>
      <c r="E238" s="40" t="s">
        <v>5</v>
      </c>
    </row>
    <row r="239" spans="1:5" ht="204">
      <c r="A239" t="s">
        <v>59</v>
      </c>
      <c r="E239" s="39" t="s">
        <v>696</v>
      </c>
    </row>
    <row r="240" spans="1:16" ht="12.75">
      <c r="A240" t="s">
        <v>50</v>
      </c>
      <c s="34" t="s">
        <v>373</v>
      </c>
      <c s="34" t="s">
        <v>3899</v>
      </c>
      <c s="35" t="s">
        <v>5</v>
      </c>
      <c s="6" t="s">
        <v>3900</v>
      </c>
      <c s="36" t="s">
        <v>209</v>
      </c>
      <c s="37">
        <v>104</v>
      </c>
      <c s="36">
        <v>0</v>
      </c>
      <c s="36">
        <f>ROUND(G240*H240,6)</f>
      </c>
      <c r="L240" s="38">
        <v>0</v>
      </c>
      <c s="32">
        <f>ROUND(ROUND(L240,2)*ROUND(G240,3),2)</f>
      </c>
      <c s="36" t="s">
        <v>55</v>
      </c>
      <c>
        <f>(M240*21)/100</f>
      </c>
      <c t="s">
        <v>28</v>
      </c>
    </row>
    <row r="241" spans="1:5" ht="12.75">
      <c r="A241" s="35" t="s">
        <v>56</v>
      </c>
      <c r="E241" s="39" t="s">
        <v>3900</v>
      </c>
    </row>
    <row r="242" spans="1:5" ht="12.75">
      <c r="A242" s="35" t="s">
        <v>58</v>
      </c>
      <c r="E242" s="40" t="s">
        <v>5</v>
      </c>
    </row>
    <row r="243" spans="1:5" ht="204">
      <c r="A243" t="s">
        <v>59</v>
      </c>
      <c r="E243" s="39" t="s">
        <v>3901</v>
      </c>
    </row>
    <row r="244" spans="1:16" ht="25.5">
      <c r="A244" t="s">
        <v>50</v>
      </c>
      <c s="34" t="s">
        <v>377</v>
      </c>
      <c s="34" t="s">
        <v>4421</v>
      </c>
      <c s="35" t="s">
        <v>5</v>
      </c>
      <c s="6" t="s">
        <v>4422</v>
      </c>
      <c s="36" t="s">
        <v>209</v>
      </c>
      <c s="37">
        <v>611</v>
      </c>
      <c s="36">
        <v>0</v>
      </c>
      <c s="36">
        <f>ROUND(G244*H244,6)</f>
      </c>
      <c r="L244" s="38">
        <v>0</v>
      </c>
      <c s="32">
        <f>ROUND(ROUND(L244,2)*ROUND(G244,3),2)</f>
      </c>
      <c s="36" t="s">
        <v>55</v>
      </c>
      <c>
        <f>(M244*21)/100</f>
      </c>
      <c t="s">
        <v>28</v>
      </c>
    </row>
    <row r="245" spans="1:5" ht="25.5">
      <c r="A245" s="35" t="s">
        <v>56</v>
      </c>
      <c r="E245" s="39" t="s">
        <v>4422</v>
      </c>
    </row>
    <row r="246" spans="1:5" ht="12.75">
      <c r="A246" s="35" t="s">
        <v>58</v>
      </c>
      <c r="E246" s="40" t="s">
        <v>5</v>
      </c>
    </row>
    <row r="247" spans="1:5" ht="255">
      <c r="A247" t="s">
        <v>59</v>
      </c>
      <c r="E247" s="39" t="s">
        <v>4423</v>
      </c>
    </row>
    <row r="248" spans="1:16" ht="12.75">
      <c r="A248" t="s">
        <v>50</v>
      </c>
      <c s="34" t="s">
        <v>381</v>
      </c>
      <c s="34" t="s">
        <v>224</v>
      </c>
      <c s="35" t="s">
        <v>5</v>
      </c>
      <c s="6" t="s">
        <v>225</v>
      </c>
      <c s="36" t="s">
        <v>209</v>
      </c>
      <c s="37">
        <v>7861</v>
      </c>
      <c s="36">
        <v>0</v>
      </c>
      <c s="36">
        <f>ROUND(G248*H248,6)</f>
      </c>
      <c r="L248" s="38">
        <v>0</v>
      </c>
      <c s="32">
        <f>ROUND(ROUND(L248,2)*ROUND(G248,3),2)</f>
      </c>
      <c s="36" t="s">
        <v>55</v>
      </c>
      <c>
        <f>(M248*21)/100</f>
      </c>
      <c t="s">
        <v>28</v>
      </c>
    </row>
    <row r="249" spans="1:5" ht="12.75">
      <c r="A249" s="35" t="s">
        <v>56</v>
      </c>
      <c r="E249" s="39" t="s">
        <v>225</v>
      </c>
    </row>
    <row r="250" spans="1:5" ht="12.75">
      <c r="A250" s="35" t="s">
        <v>58</v>
      </c>
      <c r="E250" s="40" t="s">
        <v>5</v>
      </c>
    </row>
    <row r="251" spans="1:5" ht="153">
      <c r="A251" t="s">
        <v>59</v>
      </c>
      <c r="E251" s="39" t="s">
        <v>226</v>
      </c>
    </row>
    <row r="252" spans="1:16" ht="12.75">
      <c r="A252" t="s">
        <v>50</v>
      </c>
      <c s="34" t="s">
        <v>385</v>
      </c>
      <c s="34" t="s">
        <v>4424</v>
      </c>
      <c s="35" t="s">
        <v>5</v>
      </c>
      <c s="6" t="s">
        <v>4425</v>
      </c>
      <c s="36" t="s">
        <v>209</v>
      </c>
      <c s="37">
        <v>20</v>
      </c>
      <c s="36">
        <v>0</v>
      </c>
      <c s="36">
        <f>ROUND(G252*H252,6)</f>
      </c>
      <c r="L252" s="38">
        <v>0</v>
      </c>
      <c s="32">
        <f>ROUND(ROUND(L252,2)*ROUND(G252,3),2)</f>
      </c>
      <c s="36" t="s">
        <v>55</v>
      </c>
      <c>
        <f>(M252*21)/100</f>
      </c>
      <c t="s">
        <v>28</v>
      </c>
    </row>
    <row r="253" spans="1:5" ht="12.75">
      <c r="A253" s="35" t="s">
        <v>56</v>
      </c>
      <c r="E253" s="39" t="s">
        <v>4425</v>
      </c>
    </row>
    <row r="254" spans="1:5" ht="12.75">
      <c r="A254" s="35" t="s">
        <v>58</v>
      </c>
      <c r="E254" s="40" t="s">
        <v>5</v>
      </c>
    </row>
    <row r="255" spans="1:5" ht="89.25">
      <c r="A255" t="s">
        <v>59</v>
      </c>
      <c r="E255" s="39" t="s">
        <v>4426</v>
      </c>
    </row>
    <row r="256" spans="1:16" ht="12.75">
      <c r="A256" t="s">
        <v>50</v>
      </c>
      <c s="34" t="s">
        <v>616</v>
      </c>
      <c s="34" t="s">
        <v>4427</v>
      </c>
      <c s="35" t="s">
        <v>5</v>
      </c>
      <c s="6" t="s">
        <v>4428</v>
      </c>
      <c s="36" t="s">
        <v>209</v>
      </c>
      <c s="37">
        <v>26</v>
      </c>
      <c s="36">
        <v>0</v>
      </c>
      <c s="36">
        <f>ROUND(G256*H256,6)</f>
      </c>
      <c r="L256" s="38">
        <v>0</v>
      </c>
      <c s="32">
        <f>ROUND(ROUND(L256,2)*ROUND(G256,3),2)</f>
      </c>
      <c s="36" t="s">
        <v>55</v>
      </c>
      <c>
        <f>(M256*21)/100</f>
      </c>
      <c t="s">
        <v>28</v>
      </c>
    </row>
    <row r="257" spans="1:5" ht="12.75">
      <c r="A257" s="35" t="s">
        <v>56</v>
      </c>
      <c r="E257" s="39" t="s">
        <v>4428</v>
      </c>
    </row>
    <row r="258" spans="1:5" ht="12.75">
      <c r="A258" s="35" t="s">
        <v>58</v>
      </c>
      <c r="E258" s="40" t="s">
        <v>5</v>
      </c>
    </row>
    <row r="259" spans="1:5" ht="89.25">
      <c r="A259" t="s">
        <v>59</v>
      </c>
      <c r="E259" s="39" t="s">
        <v>4429</v>
      </c>
    </row>
    <row r="260" spans="1:16" ht="12.75">
      <c r="A260" t="s">
        <v>50</v>
      </c>
      <c s="34" t="s">
        <v>617</v>
      </c>
      <c s="34" t="s">
        <v>4430</v>
      </c>
      <c s="35" t="s">
        <v>5</v>
      </c>
      <c s="6" t="s">
        <v>4431</v>
      </c>
      <c s="36" t="s">
        <v>209</v>
      </c>
      <c s="37">
        <v>3</v>
      </c>
      <c s="36">
        <v>0</v>
      </c>
      <c s="36">
        <f>ROUND(G260*H260,6)</f>
      </c>
      <c r="L260" s="38">
        <v>0</v>
      </c>
      <c s="32">
        <f>ROUND(ROUND(L260,2)*ROUND(G260,3),2)</f>
      </c>
      <c s="36" t="s">
        <v>55</v>
      </c>
      <c>
        <f>(M260*21)/100</f>
      </c>
      <c t="s">
        <v>28</v>
      </c>
    </row>
    <row r="261" spans="1:5" ht="12.75">
      <c r="A261" s="35" t="s">
        <v>56</v>
      </c>
      <c r="E261" s="39" t="s">
        <v>4431</v>
      </c>
    </row>
    <row r="262" spans="1:5" ht="12.75">
      <c r="A262" s="35" t="s">
        <v>58</v>
      </c>
      <c r="E262" s="40" t="s">
        <v>5</v>
      </c>
    </row>
    <row r="263" spans="1:5" ht="89.25">
      <c r="A263" t="s">
        <v>59</v>
      </c>
      <c r="E263" s="39" t="s">
        <v>4432</v>
      </c>
    </row>
    <row r="264" spans="1:16" ht="12.75">
      <c r="A264" t="s">
        <v>50</v>
      </c>
      <c s="34" t="s">
        <v>389</v>
      </c>
      <c s="34" t="s">
        <v>4433</v>
      </c>
      <c s="35" t="s">
        <v>5</v>
      </c>
      <c s="6" t="s">
        <v>4434</v>
      </c>
      <c s="36" t="s">
        <v>209</v>
      </c>
      <c s="37">
        <v>20</v>
      </c>
      <c s="36">
        <v>0</v>
      </c>
      <c s="36">
        <f>ROUND(G264*H264,6)</f>
      </c>
      <c r="L264" s="38">
        <v>0</v>
      </c>
      <c s="32">
        <f>ROUND(ROUND(L264,2)*ROUND(G264,3),2)</f>
      </c>
      <c s="36" t="s">
        <v>55</v>
      </c>
      <c>
        <f>(M264*21)/100</f>
      </c>
      <c t="s">
        <v>28</v>
      </c>
    </row>
    <row r="265" spans="1:5" ht="12.75">
      <c r="A265" s="35" t="s">
        <v>56</v>
      </c>
      <c r="E265" s="39" t="s">
        <v>4434</v>
      </c>
    </row>
    <row r="266" spans="1:5" ht="12.75">
      <c r="A266" s="35" t="s">
        <v>58</v>
      </c>
      <c r="E266" s="40" t="s">
        <v>5</v>
      </c>
    </row>
    <row r="267" spans="1:5" ht="89.25">
      <c r="A267" t="s">
        <v>59</v>
      </c>
      <c r="E267" s="39" t="s">
        <v>4435</v>
      </c>
    </row>
    <row r="268" spans="1:16" ht="12.75">
      <c r="A268" t="s">
        <v>50</v>
      </c>
      <c s="34" t="s">
        <v>393</v>
      </c>
      <c s="34" t="s">
        <v>4436</v>
      </c>
      <c s="35" t="s">
        <v>5</v>
      </c>
      <c s="6" t="s">
        <v>4437</v>
      </c>
      <c s="36" t="s">
        <v>209</v>
      </c>
      <c s="37">
        <v>26</v>
      </c>
      <c s="36">
        <v>0</v>
      </c>
      <c s="36">
        <f>ROUND(G268*H268,6)</f>
      </c>
      <c r="L268" s="38">
        <v>0</v>
      </c>
      <c s="32">
        <f>ROUND(ROUND(L268,2)*ROUND(G268,3),2)</f>
      </c>
      <c s="36" t="s">
        <v>55</v>
      </c>
      <c>
        <f>(M268*21)/100</f>
      </c>
      <c t="s">
        <v>28</v>
      </c>
    </row>
    <row r="269" spans="1:5" ht="12.75">
      <c r="A269" s="35" t="s">
        <v>56</v>
      </c>
      <c r="E269" s="39" t="s">
        <v>4437</v>
      </c>
    </row>
    <row r="270" spans="1:5" ht="12.75">
      <c r="A270" s="35" t="s">
        <v>58</v>
      </c>
      <c r="E270" s="40" t="s">
        <v>5</v>
      </c>
    </row>
    <row r="271" spans="1:5" ht="89.25">
      <c r="A271" t="s">
        <v>59</v>
      </c>
      <c r="E271" s="39" t="s">
        <v>4438</v>
      </c>
    </row>
    <row r="272" spans="1:16" ht="12.75">
      <c r="A272" t="s">
        <v>50</v>
      </c>
      <c s="34" t="s">
        <v>397</v>
      </c>
      <c s="34" t="s">
        <v>4439</v>
      </c>
      <c s="35" t="s">
        <v>5</v>
      </c>
      <c s="6" t="s">
        <v>4440</v>
      </c>
      <c s="36" t="s">
        <v>209</v>
      </c>
      <c s="37">
        <v>3</v>
      </c>
      <c s="36">
        <v>0</v>
      </c>
      <c s="36">
        <f>ROUND(G272*H272,6)</f>
      </c>
      <c r="L272" s="38">
        <v>0</v>
      </c>
      <c s="32">
        <f>ROUND(ROUND(L272,2)*ROUND(G272,3),2)</f>
      </c>
      <c s="36" t="s">
        <v>55</v>
      </c>
      <c>
        <f>(M272*21)/100</f>
      </c>
      <c t="s">
        <v>28</v>
      </c>
    </row>
    <row r="273" spans="1:5" ht="12.75">
      <c r="A273" s="35" t="s">
        <v>56</v>
      </c>
      <c r="E273" s="39" t="s">
        <v>4440</v>
      </c>
    </row>
    <row r="274" spans="1:5" ht="12.75">
      <c r="A274" s="35" t="s">
        <v>58</v>
      </c>
      <c r="E274" s="40" t="s">
        <v>5</v>
      </c>
    </row>
    <row r="275" spans="1:5" ht="89.25">
      <c r="A275" t="s">
        <v>59</v>
      </c>
      <c r="E275" s="39" t="s">
        <v>4441</v>
      </c>
    </row>
    <row r="276" spans="1:16" ht="12.75">
      <c r="A276" t="s">
        <v>50</v>
      </c>
      <c s="34" t="s">
        <v>401</v>
      </c>
      <c s="34" t="s">
        <v>4442</v>
      </c>
      <c s="35" t="s">
        <v>5</v>
      </c>
      <c s="6" t="s">
        <v>4443</v>
      </c>
      <c s="36" t="s">
        <v>65</v>
      </c>
      <c s="37">
        <v>22</v>
      </c>
      <c s="36">
        <v>0</v>
      </c>
      <c s="36">
        <f>ROUND(G276*H276,6)</f>
      </c>
      <c r="L276" s="38">
        <v>0</v>
      </c>
      <c s="32">
        <f>ROUND(ROUND(L276,2)*ROUND(G276,3),2)</f>
      </c>
      <c s="36" t="s">
        <v>55</v>
      </c>
      <c>
        <f>(M276*21)/100</f>
      </c>
      <c t="s">
        <v>28</v>
      </c>
    </row>
    <row r="277" spans="1:5" ht="12.75">
      <c r="A277" s="35" t="s">
        <v>56</v>
      </c>
      <c r="E277" s="39" t="s">
        <v>4443</v>
      </c>
    </row>
    <row r="278" spans="1:5" ht="12.75">
      <c r="A278" s="35" t="s">
        <v>58</v>
      </c>
      <c r="E278" s="40" t="s">
        <v>5</v>
      </c>
    </row>
    <row r="279" spans="1:5" ht="89.25">
      <c r="A279" t="s">
        <v>59</v>
      </c>
      <c r="E279" s="39" t="s">
        <v>4444</v>
      </c>
    </row>
    <row r="280" spans="1:16" ht="12.75">
      <c r="A280" t="s">
        <v>50</v>
      </c>
      <c s="34" t="s">
        <v>405</v>
      </c>
      <c s="34" t="s">
        <v>4445</v>
      </c>
      <c s="35" t="s">
        <v>5</v>
      </c>
      <c s="6" t="s">
        <v>4446</v>
      </c>
      <c s="36" t="s">
        <v>65</v>
      </c>
      <c s="37">
        <v>28</v>
      </c>
      <c s="36">
        <v>0</v>
      </c>
      <c s="36">
        <f>ROUND(G280*H280,6)</f>
      </c>
      <c r="L280" s="38">
        <v>0</v>
      </c>
      <c s="32">
        <f>ROUND(ROUND(L280,2)*ROUND(G280,3),2)</f>
      </c>
      <c s="36" t="s">
        <v>55</v>
      </c>
      <c>
        <f>(M280*21)/100</f>
      </c>
      <c t="s">
        <v>28</v>
      </c>
    </row>
    <row r="281" spans="1:5" ht="12.75">
      <c r="A281" s="35" t="s">
        <v>56</v>
      </c>
      <c r="E281" s="39" t="s">
        <v>4446</v>
      </c>
    </row>
    <row r="282" spans="1:5" ht="12.75">
      <c r="A282" s="35" t="s">
        <v>58</v>
      </c>
      <c r="E282" s="40" t="s">
        <v>5</v>
      </c>
    </row>
    <row r="283" spans="1:5" ht="89.25">
      <c r="A283" t="s">
        <v>59</v>
      </c>
      <c r="E283" s="39" t="s">
        <v>4447</v>
      </c>
    </row>
    <row r="284" spans="1:16" ht="12.75">
      <c r="A284" t="s">
        <v>50</v>
      </c>
      <c s="34" t="s">
        <v>51</v>
      </c>
      <c s="34" t="s">
        <v>4448</v>
      </c>
      <c s="35" t="s">
        <v>5</v>
      </c>
      <c s="6" t="s">
        <v>4449</v>
      </c>
      <c s="36" t="s">
        <v>65</v>
      </c>
      <c s="37">
        <v>6</v>
      </c>
      <c s="36">
        <v>0</v>
      </c>
      <c s="36">
        <f>ROUND(G284*H284,6)</f>
      </c>
      <c r="L284" s="38">
        <v>0</v>
      </c>
      <c s="32">
        <f>ROUND(ROUND(L284,2)*ROUND(G284,3),2)</f>
      </c>
      <c s="36" t="s">
        <v>55</v>
      </c>
      <c>
        <f>(M284*21)/100</f>
      </c>
      <c t="s">
        <v>28</v>
      </c>
    </row>
    <row r="285" spans="1:5" ht="12.75">
      <c r="A285" s="35" t="s">
        <v>56</v>
      </c>
      <c r="E285" s="39" t="s">
        <v>4449</v>
      </c>
    </row>
    <row r="286" spans="1:5" ht="12.75">
      <c r="A286" s="35" t="s">
        <v>58</v>
      </c>
      <c r="E286" s="40" t="s">
        <v>5</v>
      </c>
    </row>
    <row r="287" spans="1:5" ht="89.25">
      <c r="A287" t="s">
        <v>59</v>
      </c>
      <c r="E287" s="39" t="s">
        <v>4450</v>
      </c>
    </row>
    <row r="288" spans="1:16" ht="25.5">
      <c r="A288" t="s">
        <v>50</v>
      </c>
      <c s="34" t="s">
        <v>409</v>
      </c>
      <c s="34" t="s">
        <v>4451</v>
      </c>
      <c s="35" t="s">
        <v>5</v>
      </c>
      <c s="6" t="s">
        <v>4452</v>
      </c>
      <c s="36" t="s">
        <v>65</v>
      </c>
      <c s="37">
        <v>56</v>
      </c>
      <c s="36">
        <v>0</v>
      </c>
      <c s="36">
        <f>ROUND(G288*H288,6)</f>
      </c>
      <c r="L288" s="38">
        <v>0</v>
      </c>
      <c s="32">
        <f>ROUND(ROUND(L288,2)*ROUND(G288,3),2)</f>
      </c>
      <c s="36" t="s">
        <v>55</v>
      </c>
      <c>
        <f>(M288*21)/100</f>
      </c>
      <c t="s">
        <v>28</v>
      </c>
    </row>
    <row r="289" spans="1:5" ht="25.5">
      <c r="A289" s="35" t="s">
        <v>56</v>
      </c>
      <c r="E289" s="39" t="s">
        <v>4452</v>
      </c>
    </row>
    <row r="290" spans="1:5" ht="12.75">
      <c r="A290" s="35" t="s">
        <v>58</v>
      </c>
      <c r="E290" s="40" t="s">
        <v>5</v>
      </c>
    </row>
    <row r="291" spans="1:5" ht="216.75">
      <c r="A291" t="s">
        <v>59</v>
      </c>
      <c r="E291" s="39" t="s">
        <v>4453</v>
      </c>
    </row>
    <row r="292" spans="1:16" ht="12.75">
      <c r="A292" t="s">
        <v>50</v>
      </c>
      <c s="34" t="s">
        <v>416</v>
      </c>
      <c s="34" t="s">
        <v>2041</v>
      </c>
      <c s="35" t="s">
        <v>5</v>
      </c>
      <c s="6" t="s">
        <v>4454</v>
      </c>
      <c s="36" t="s">
        <v>209</v>
      </c>
      <c s="37">
        <v>46</v>
      </c>
      <c s="36">
        <v>0</v>
      </c>
      <c s="36">
        <f>ROUND(G292*H292,6)</f>
      </c>
      <c r="L292" s="38">
        <v>0</v>
      </c>
      <c s="32">
        <f>ROUND(ROUND(L292,2)*ROUND(G292,3),2)</f>
      </c>
      <c s="36" t="s">
        <v>55</v>
      </c>
      <c>
        <f>(M292*21)/100</f>
      </c>
      <c t="s">
        <v>28</v>
      </c>
    </row>
    <row r="293" spans="1:5" ht="12.75">
      <c r="A293" s="35" t="s">
        <v>56</v>
      </c>
      <c r="E293" s="39" t="s">
        <v>4454</v>
      </c>
    </row>
    <row r="294" spans="1:5" ht="12.75">
      <c r="A294" s="35" t="s">
        <v>58</v>
      </c>
      <c r="E294" s="40" t="s">
        <v>5</v>
      </c>
    </row>
    <row r="295" spans="1:5" ht="153">
      <c r="A295" t="s">
        <v>59</v>
      </c>
      <c r="E295" s="39" t="s">
        <v>4455</v>
      </c>
    </row>
    <row r="296" spans="1:16" ht="12.75">
      <c r="A296" t="s">
        <v>50</v>
      </c>
      <c s="34" t="s">
        <v>640</v>
      </c>
      <c s="34" t="s">
        <v>4456</v>
      </c>
      <c s="35" t="s">
        <v>5</v>
      </c>
      <c s="6" t="s">
        <v>4457</v>
      </c>
      <c s="36" t="s">
        <v>209</v>
      </c>
      <c s="37">
        <v>3</v>
      </c>
      <c s="36">
        <v>0</v>
      </c>
      <c s="36">
        <f>ROUND(G296*H296,6)</f>
      </c>
      <c r="L296" s="38">
        <v>0</v>
      </c>
      <c s="32">
        <f>ROUND(ROUND(L296,2)*ROUND(G296,3),2)</f>
      </c>
      <c s="36" t="s">
        <v>55</v>
      </c>
      <c>
        <f>(M296*21)/100</f>
      </c>
      <c t="s">
        <v>28</v>
      </c>
    </row>
    <row r="297" spans="1:5" ht="12.75">
      <c r="A297" s="35" t="s">
        <v>56</v>
      </c>
      <c r="E297" s="39" t="s">
        <v>4457</v>
      </c>
    </row>
    <row r="298" spans="1:5" ht="12.75">
      <c r="A298" s="35" t="s">
        <v>58</v>
      </c>
      <c r="E298" s="40" t="s">
        <v>5</v>
      </c>
    </row>
    <row r="299" spans="1:5" ht="153">
      <c r="A299" t="s">
        <v>59</v>
      </c>
      <c r="E299" s="39" t="s">
        <v>4458</v>
      </c>
    </row>
    <row r="300" spans="1:16" ht="12.75">
      <c r="A300" t="s">
        <v>50</v>
      </c>
      <c s="34" t="s">
        <v>1068</v>
      </c>
      <c s="34" t="s">
        <v>4459</v>
      </c>
      <c s="35" t="s">
        <v>5</v>
      </c>
      <c s="6" t="s">
        <v>4460</v>
      </c>
      <c s="36" t="s">
        <v>209</v>
      </c>
      <c s="37">
        <v>5962</v>
      </c>
      <c s="36">
        <v>0</v>
      </c>
      <c s="36">
        <f>ROUND(G300*H300,6)</f>
      </c>
      <c r="L300" s="38">
        <v>0</v>
      </c>
      <c s="32">
        <f>ROUND(ROUND(L300,2)*ROUND(G300,3),2)</f>
      </c>
      <c s="36" t="s">
        <v>69</v>
      </c>
      <c>
        <f>(M300*21)/100</f>
      </c>
      <c t="s">
        <v>28</v>
      </c>
    </row>
    <row r="301" spans="1:5" ht="12.75">
      <c r="A301" s="35" t="s">
        <v>56</v>
      </c>
      <c r="E301" s="39" t="s">
        <v>4460</v>
      </c>
    </row>
    <row r="302" spans="1:5" ht="12.75">
      <c r="A302" s="35" t="s">
        <v>58</v>
      </c>
      <c r="E302" s="40" t="s">
        <v>5</v>
      </c>
    </row>
    <row r="303" spans="1:5" ht="102">
      <c r="A303" t="s">
        <v>59</v>
      </c>
      <c r="E303" s="39" t="s">
        <v>4461</v>
      </c>
    </row>
    <row r="304" spans="1:16" ht="12.75">
      <c r="A304" t="s">
        <v>50</v>
      </c>
      <c s="34" t="s">
        <v>644</v>
      </c>
      <c s="34" t="s">
        <v>595</v>
      </c>
      <c s="35" t="s">
        <v>5</v>
      </c>
      <c s="6" t="s">
        <v>596</v>
      </c>
      <c s="36" t="s">
        <v>209</v>
      </c>
      <c s="37">
        <v>5962</v>
      </c>
      <c s="36">
        <v>0</v>
      </c>
      <c s="36">
        <f>ROUND(G304*H304,6)</f>
      </c>
      <c r="L304" s="38">
        <v>0</v>
      </c>
      <c s="32">
        <f>ROUND(ROUND(L304,2)*ROUND(G304,3),2)</f>
      </c>
      <c s="36" t="s">
        <v>55</v>
      </c>
      <c>
        <f>(M304*21)/100</f>
      </c>
      <c t="s">
        <v>28</v>
      </c>
    </row>
    <row r="305" spans="1:5" ht="12.75">
      <c r="A305" s="35" t="s">
        <v>56</v>
      </c>
      <c r="E305" s="39" t="s">
        <v>596</v>
      </c>
    </row>
    <row r="306" spans="1:5" ht="12.75">
      <c r="A306" s="35" t="s">
        <v>58</v>
      </c>
      <c r="E306" s="40" t="s">
        <v>5</v>
      </c>
    </row>
    <row r="307" spans="1:5" ht="204">
      <c r="A307" t="s">
        <v>59</v>
      </c>
      <c r="E307" s="39" t="s">
        <v>597</v>
      </c>
    </row>
    <row r="308" spans="1:16" ht="25.5">
      <c r="A308" t="s">
        <v>50</v>
      </c>
      <c s="34" t="s">
        <v>478</v>
      </c>
      <c s="34" t="s">
        <v>4462</v>
      </c>
      <c s="35" t="s">
        <v>5</v>
      </c>
      <c s="6" t="s">
        <v>4463</v>
      </c>
      <c s="36" t="s">
        <v>65</v>
      </c>
      <c s="37">
        <v>50</v>
      </c>
      <c s="36">
        <v>0</v>
      </c>
      <c s="36">
        <f>ROUND(G308*H308,6)</f>
      </c>
      <c r="L308" s="38">
        <v>0</v>
      </c>
      <c s="32">
        <f>ROUND(ROUND(L308,2)*ROUND(G308,3),2)</f>
      </c>
      <c s="36" t="s">
        <v>69</v>
      </c>
      <c>
        <f>(M308*21)/100</f>
      </c>
      <c t="s">
        <v>28</v>
      </c>
    </row>
    <row r="309" spans="1:5" ht="25.5">
      <c r="A309" s="35" t="s">
        <v>56</v>
      </c>
      <c r="E309" s="39" t="s">
        <v>4463</v>
      </c>
    </row>
    <row r="310" spans="1:5" ht="12.75">
      <c r="A310" s="35" t="s">
        <v>58</v>
      </c>
      <c r="E310" s="40" t="s">
        <v>5</v>
      </c>
    </row>
    <row r="311" spans="1:5" ht="153">
      <c r="A311" t="s">
        <v>59</v>
      </c>
      <c r="E311" s="39" t="s">
        <v>4464</v>
      </c>
    </row>
    <row r="312" spans="1:13" ht="12.75">
      <c r="A312" t="s">
        <v>47</v>
      </c>
      <c r="C312" s="31" t="s">
        <v>347</v>
      </c>
      <c r="E312" s="33" t="s">
        <v>611</v>
      </c>
      <c r="J312" s="32">
        <f>0</f>
      </c>
      <c s="32">
        <f>0</f>
      </c>
      <c s="32">
        <f>0+L313+L317+L321+L325+L329+L333+L337+L341</f>
      </c>
      <c s="32">
        <f>0+M313+M317+M321+M325+M329+M333+M337+M341</f>
      </c>
    </row>
    <row r="313" spans="1:16" ht="12.75">
      <c r="A313" t="s">
        <v>50</v>
      </c>
      <c s="34" t="s">
        <v>482</v>
      </c>
      <c s="34" t="s">
        <v>3038</v>
      </c>
      <c s="35" t="s">
        <v>5</v>
      </c>
      <c s="6" t="s">
        <v>2190</v>
      </c>
      <c s="36" t="s">
        <v>251</v>
      </c>
      <c s="37">
        <v>1</v>
      </c>
      <c s="36">
        <v>0</v>
      </c>
      <c s="36">
        <f>ROUND(G313*H313,6)</f>
      </c>
      <c r="L313" s="38">
        <v>0</v>
      </c>
      <c s="32">
        <f>ROUND(ROUND(L313,2)*ROUND(G313,3),2)</f>
      </c>
      <c s="36" t="s">
        <v>69</v>
      </c>
      <c>
        <f>(M313*21)/100</f>
      </c>
      <c t="s">
        <v>28</v>
      </c>
    </row>
    <row r="314" spans="1:5" ht="12.75">
      <c r="A314" s="35" t="s">
        <v>56</v>
      </c>
      <c r="E314" s="39" t="s">
        <v>2190</v>
      </c>
    </row>
    <row r="315" spans="1:5" ht="12.75">
      <c r="A315" s="35" t="s">
        <v>58</v>
      </c>
      <c r="E315" s="40" t="s">
        <v>5</v>
      </c>
    </row>
    <row r="316" spans="1:5" ht="89.25">
      <c r="A316" t="s">
        <v>59</v>
      </c>
      <c r="E316" s="39" t="s">
        <v>2192</v>
      </c>
    </row>
    <row r="317" spans="1:16" ht="12.75">
      <c r="A317" t="s">
        <v>50</v>
      </c>
      <c s="34" t="s">
        <v>648</v>
      </c>
      <c s="34" t="s">
        <v>3041</v>
      </c>
      <c s="35" t="s">
        <v>5</v>
      </c>
      <c s="6" t="s">
        <v>4465</v>
      </c>
      <c s="36" t="s">
        <v>2135</v>
      </c>
      <c s="37">
        <v>1</v>
      </c>
      <c s="36">
        <v>0</v>
      </c>
      <c s="36">
        <f>ROUND(G317*H317,6)</f>
      </c>
      <c r="L317" s="38">
        <v>0</v>
      </c>
      <c s="32">
        <f>ROUND(ROUND(L317,2)*ROUND(G317,3),2)</f>
      </c>
      <c s="36" t="s">
        <v>69</v>
      </c>
      <c>
        <f>(M317*21)/100</f>
      </c>
      <c t="s">
        <v>28</v>
      </c>
    </row>
    <row r="318" spans="1:5" ht="12.75">
      <c r="A318" s="35" t="s">
        <v>56</v>
      </c>
      <c r="E318" s="39" t="s">
        <v>4465</v>
      </c>
    </row>
    <row r="319" spans="1:5" ht="12.75">
      <c r="A319" s="35" t="s">
        <v>58</v>
      </c>
      <c r="E319" s="40" t="s">
        <v>5</v>
      </c>
    </row>
    <row r="320" spans="1:5" ht="242.25">
      <c r="A320" t="s">
        <v>59</v>
      </c>
      <c r="E320" s="39" t="s">
        <v>4466</v>
      </c>
    </row>
    <row r="321" spans="1:16" ht="12.75">
      <c r="A321" t="s">
        <v>50</v>
      </c>
      <c s="34" t="s">
        <v>650</v>
      </c>
      <c s="34" t="s">
        <v>3042</v>
      </c>
      <c s="35" t="s">
        <v>5</v>
      </c>
      <c s="6" t="s">
        <v>2878</v>
      </c>
      <c s="36" t="s">
        <v>638</v>
      </c>
      <c s="37">
        <v>72</v>
      </c>
      <c s="36">
        <v>0</v>
      </c>
      <c s="36">
        <f>ROUND(G321*H321,6)</f>
      </c>
      <c r="L321" s="38">
        <v>0</v>
      </c>
      <c s="32">
        <f>ROUND(ROUND(L321,2)*ROUND(G321,3),2)</f>
      </c>
      <c s="36" t="s">
        <v>69</v>
      </c>
      <c>
        <f>(M321*21)/100</f>
      </c>
      <c t="s">
        <v>28</v>
      </c>
    </row>
    <row r="322" spans="1:5" ht="12.75">
      <c r="A322" s="35" t="s">
        <v>56</v>
      </c>
      <c r="E322" s="39" t="s">
        <v>2878</v>
      </c>
    </row>
    <row r="323" spans="1:5" ht="12.75">
      <c r="A323" s="35" t="s">
        <v>58</v>
      </c>
      <c r="E323" s="40" t="s">
        <v>5</v>
      </c>
    </row>
    <row r="324" spans="1:5" ht="89.25">
      <c r="A324" t="s">
        <v>59</v>
      </c>
      <c r="E324" s="39" t="s">
        <v>2879</v>
      </c>
    </row>
    <row r="325" spans="1:16" ht="12.75">
      <c r="A325" t="s">
        <v>50</v>
      </c>
      <c s="34" t="s">
        <v>606</v>
      </c>
      <c s="34" t="s">
        <v>4467</v>
      </c>
      <c s="35" t="s">
        <v>5</v>
      </c>
      <c s="6" t="s">
        <v>652</v>
      </c>
      <c s="36" t="s">
        <v>246</v>
      </c>
      <c s="37">
        <v>1</v>
      </c>
      <c s="36">
        <v>0</v>
      </c>
      <c s="36">
        <f>ROUND(G325*H325,6)</f>
      </c>
      <c r="L325" s="38">
        <v>0</v>
      </c>
      <c s="32">
        <f>ROUND(ROUND(L325,2)*ROUND(G325,3),2)</f>
      </c>
      <c s="36" t="s">
        <v>69</v>
      </c>
      <c>
        <f>(M325*21)/100</f>
      </c>
      <c t="s">
        <v>28</v>
      </c>
    </row>
    <row r="326" spans="1:5" ht="12.75">
      <c r="A326" s="35" t="s">
        <v>56</v>
      </c>
      <c r="E326" s="39" t="s">
        <v>652</v>
      </c>
    </row>
    <row r="327" spans="1:5" ht="12.75">
      <c r="A327" s="35" t="s">
        <v>58</v>
      </c>
      <c r="E327" s="40" t="s">
        <v>5</v>
      </c>
    </row>
    <row r="328" spans="1:5" ht="89.25">
      <c r="A328" t="s">
        <v>59</v>
      </c>
      <c r="E328" s="39" t="s">
        <v>4468</v>
      </c>
    </row>
    <row r="329" spans="1:16" ht="38.25">
      <c r="A329" t="s">
        <v>50</v>
      </c>
      <c s="34" t="s">
        <v>423</v>
      </c>
      <c s="34" t="s">
        <v>410</v>
      </c>
      <c s="35" t="s">
        <v>2193</v>
      </c>
      <c s="6" t="s">
        <v>411</v>
      </c>
      <c s="36" t="s">
        <v>412</v>
      </c>
      <c s="37">
        <v>1.34</v>
      </c>
      <c s="36">
        <v>0</v>
      </c>
      <c s="36">
        <f>ROUND(G329*H329,6)</f>
      </c>
      <c r="L329" s="38">
        <v>0</v>
      </c>
      <c s="32">
        <f>ROUND(ROUND(L329,2)*ROUND(G329,3),2)</f>
      </c>
      <c s="36" t="s">
        <v>69</v>
      </c>
      <c>
        <f>(M329*21)/100</f>
      </c>
      <c t="s">
        <v>28</v>
      </c>
    </row>
    <row r="330" spans="1:5" ht="51">
      <c r="A330" s="35" t="s">
        <v>56</v>
      </c>
      <c r="E330" s="39" t="s">
        <v>414</v>
      </c>
    </row>
    <row r="331" spans="1:5" ht="12.75">
      <c r="A331" s="35" t="s">
        <v>58</v>
      </c>
      <c r="E331" s="40" t="s">
        <v>5</v>
      </c>
    </row>
    <row r="332" spans="1:5" ht="229.5">
      <c r="A332" t="s">
        <v>59</v>
      </c>
      <c r="E332" s="39" t="s">
        <v>415</v>
      </c>
    </row>
    <row r="333" spans="1:16" ht="12.75">
      <c r="A333" t="s">
        <v>50</v>
      </c>
      <c s="34" t="s">
        <v>654</v>
      </c>
      <c s="34" t="s">
        <v>4469</v>
      </c>
      <c s="35" t="s">
        <v>5</v>
      </c>
      <c s="6" t="s">
        <v>4470</v>
      </c>
      <c s="36" t="s">
        <v>638</v>
      </c>
      <c s="37">
        <v>24</v>
      </c>
      <c s="36">
        <v>0</v>
      </c>
      <c s="36">
        <f>ROUND(G333*H333,6)</f>
      </c>
      <c r="L333" s="38">
        <v>0</v>
      </c>
      <c s="32">
        <f>ROUND(ROUND(L333,2)*ROUND(G333,3),2)</f>
      </c>
      <c s="36" t="s">
        <v>413</v>
      </c>
      <c>
        <f>(M333*21)/100</f>
      </c>
      <c t="s">
        <v>28</v>
      </c>
    </row>
    <row r="334" spans="1:5" ht="12.75">
      <c r="A334" s="35" t="s">
        <v>56</v>
      </c>
      <c r="E334" s="39" t="s">
        <v>4470</v>
      </c>
    </row>
    <row r="335" spans="1:5" ht="12.75">
      <c r="A335" s="35" t="s">
        <v>58</v>
      </c>
      <c r="E335" s="40" t="s">
        <v>5</v>
      </c>
    </row>
    <row r="336" spans="1:5" ht="12.75">
      <c r="A336" t="s">
        <v>59</v>
      </c>
      <c r="E336" s="39" t="s">
        <v>4470</v>
      </c>
    </row>
    <row r="337" spans="1:16" ht="25.5">
      <c r="A337" t="s">
        <v>50</v>
      </c>
      <c s="34" t="s">
        <v>655</v>
      </c>
      <c s="34" t="s">
        <v>417</v>
      </c>
      <c s="35" t="s">
        <v>5</v>
      </c>
      <c s="6" t="s">
        <v>418</v>
      </c>
      <c s="36" t="s">
        <v>412</v>
      </c>
      <c s="37">
        <v>1.34</v>
      </c>
      <c s="36">
        <v>0</v>
      </c>
      <c s="36">
        <f>ROUND(G337*H337,6)</f>
      </c>
      <c r="L337" s="38">
        <v>0</v>
      </c>
      <c s="32">
        <f>ROUND(ROUND(L337,2)*ROUND(G337,3),2)</f>
      </c>
      <c s="36" t="s">
        <v>413</v>
      </c>
      <c>
        <f>(M337*21)/100</f>
      </c>
      <c t="s">
        <v>28</v>
      </c>
    </row>
    <row r="338" spans="1:5" ht="25.5">
      <c r="A338" s="35" t="s">
        <v>56</v>
      </c>
      <c r="E338" s="39" t="s">
        <v>418</v>
      </c>
    </row>
    <row r="339" spans="1:5" ht="12.75">
      <c r="A339" s="35" t="s">
        <v>58</v>
      </c>
      <c r="E339" s="40" t="s">
        <v>5</v>
      </c>
    </row>
    <row r="340" spans="1:5" ht="204">
      <c r="A340" t="s">
        <v>59</v>
      </c>
      <c r="E340" s="39" t="s">
        <v>419</v>
      </c>
    </row>
    <row r="341" spans="1:16" ht="12.75">
      <c r="A341" t="s">
        <v>50</v>
      </c>
      <c s="34" t="s">
        <v>1085</v>
      </c>
      <c s="34" t="s">
        <v>2235</v>
      </c>
      <c s="35" t="s">
        <v>5</v>
      </c>
      <c s="6" t="s">
        <v>2236</v>
      </c>
      <c s="36" t="s">
        <v>209</v>
      </c>
      <c s="37">
        <v>50</v>
      </c>
      <c s="36">
        <v>0</v>
      </c>
      <c s="36">
        <f>ROUND(G341*H341,6)</f>
      </c>
      <c r="L341" s="38">
        <v>0</v>
      </c>
      <c s="32">
        <f>ROUND(ROUND(L341,2)*ROUND(G341,3),2)</f>
      </c>
      <c s="36" t="s">
        <v>413</v>
      </c>
      <c>
        <f>(M341*21)/100</f>
      </c>
      <c t="s">
        <v>28</v>
      </c>
    </row>
    <row r="342" spans="1:5" ht="12.75">
      <c r="A342" s="35" t="s">
        <v>56</v>
      </c>
      <c r="E342" s="39" t="s">
        <v>2236</v>
      </c>
    </row>
    <row r="343" spans="1:5" ht="12.75">
      <c r="A343" s="35" t="s">
        <v>58</v>
      </c>
      <c r="E343" s="40" t="s">
        <v>5</v>
      </c>
    </row>
    <row r="344" spans="1:5" ht="12.75">
      <c r="A344" t="s">
        <v>59</v>
      </c>
      <c r="E344" s="39" t="s">
        <v>2237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9.xml><?xml version="1.0" encoding="utf-8"?>
<worksheet xmlns="http://schemas.openxmlformats.org/spreadsheetml/2006/main" xmlns:r="http://schemas.openxmlformats.org/officeDocument/2006/relationships">
  <dimension ref="A1:T451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2062</v>
      </c>
      <c s="41">
        <f>Rekapitulace!C21</f>
      </c>
      <c s="20" t="s">
        <v>0</v>
      </c>
      <c t="s">
        <v>23</v>
      </c>
      <c t="s">
        <v>28</v>
      </c>
    </row>
    <row r="4" spans="1:16" ht="32" customHeight="1">
      <c r="A4" s="24" t="s">
        <v>20</v>
      </c>
      <c s="25" t="s">
        <v>29</v>
      </c>
      <c s="27" t="s">
        <v>2062</v>
      </c>
      <c r="E4" s="26" t="s">
        <v>2063</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COUNTIFS(L8:L4512,"=0",A8:A4512,"P")+COUNTIFS(L8:L4512,"",A8:A4512,"P")+SUM(Q8:Q4512)</f>
      </c>
    </row>
    <row r="8" spans="1:13" ht="12.75">
      <c r="A8" t="s">
        <v>45</v>
      </c>
      <c r="C8" s="28" t="s">
        <v>4473</v>
      </c>
      <c r="E8" s="30" t="s">
        <v>4472</v>
      </c>
      <c r="J8" s="29">
        <f>0+J9+J46+J135+J328+J569+J578+J755+J788+J825+J834+J971+J988+J1001+J1030+J1143+J3268+J3521+J3566+J3599+J3632+J3677+J3714+J3759+J3788+J3809+J3826+J3911+J4008+J4161+J4182+J4467+J4496+J4501+J4506+J4511</f>
      </c>
      <c s="29">
        <f>0+K9+K46+K135+K328+K569+K578+K755+K788+K825+K834+K971+K988+K1001+K1030+K1143+K3268+K3521+K3566+K3599+K3632+K3677+K3714+K3759+K3788+K3809+K3826+K3911+K4008+K4161+K4182+K4467+K4496+K4501+K4506+K4511</f>
      </c>
      <c s="29">
        <f>0+L9+L46+L135+L328+L569+L578+L755+L788+L825+L834+L971+L988+L1001+L1030+L1143+L3268+L3521+L3566+L3599+L3632+L3677+L3714+L3759+L3788+L3809+L3826+L3911+L4008+L4161+L4182+L4467+L4496+L4501+L4506+L4511</f>
      </c>
      <c s="29">
        <f>0+M9+M46+M135+M328+M569+M578+M755+M788+M825+M834+M971+M988+M1001+M1030+M1143+M3268+M3521+M3566+M3599+M3632+M3677+M3714+M3759+M3788+M3809+M3826+M3911+M4008+M4161+M4182+M4467+M4496+M4501+M4506+M4511</f>
      </c>
    </row>
    <row r="9" spans="1:13" ht="12.75">
      <c r="A9" t="s">
        <v>47</v>
      </c>
      <c r="C9" s="31" t="s">
        <v>62</v>
      </c>
      <c r="E9" s="33" t="s">
        <v>2067</v>
      </c>
      <c r="J9" s="32">
        <f>0</f>
      </c>
      <c s="32">
        <f>0</f>
      </c>
      <c s="32">
        <f>0+L10+L14+L18+L22+L26+L30+L34+L38+L42</f>
      </c>
      <c s="32">
        <f>0+M10+M14+M18+M22+M26+M30+M34+M38+M42</f>
      </c>
    </row>
    <row r="10" spans="1:16" ht="12.75">
      <c r="A10" t="s">
        <v>50</v>
      </c>
      <c s="34" t="s">
        <v>62</v>
      </c>
      <c s="34" t="s">
        <v>4474</v>
      </c>
      <c s="35" t="s">
        <v>5</v>
      </c>
      <c s="6" t="s">
        <v>4475</v>
      </c>
      <c s="36" t="s">
        <v>2197</v>
      </c>
      <c s="37">
        <v>62</v>
      </c>
      <c s="36">
        <v>0</v>
      </c>
      <c s="36">
        <f>ROUND(G10*H10,6)</f>
      </c>
      <c r="L10" s="38">
        <v>0</v>
      </c>
      <c s="32">
        <f>ROUND(ROUND(L10,2)*ROUND(G10,3),2)</f>
      </c>
      <c s="36" t="s">
        <v>55</v>
      </c>
      <c>
        <f>(M10*21)/100</f>
      </c>
      <c t="s">
        <v>28</v>
      </c>
    </row>
    <row r="11" spans="1:5" ht="12.75">
      <c r="A11" s="35" t="s">
        <v>56</v>
      </c>
      <c r="E11" s="39" t="s">
        <v>4475</v>
      </c>
    </row>
    <row r="12" spans="1:5" ht="25.5">
      <c r="A12" s="35" t="s">
        <v>58</v>
      </c>
      <c r="E12" s="40" t="s">
        <v>4476</v>
      </c>
    </row>
    <row r="13" spans="1:5" ht="306">
      <c r="A13" t="s">
        <v>59</v>
      </c>
      <c r="E13" s="39" t="s">
        <v>4477</v>
      </c>
    </row>
    <row r="14" spans="1:16" ht="25.5">
      <c r="A14" t="s">
        <v>50</v>
      </c>
      <c s="34" t="s">
        <v>28</v>
      </c>
      <c s="34" t="s">
        <v>4478</v>
      </c>
      <c s="35" t="s">
        <v>5</v>
      </c>
      <c s="6" t="s">
        <v>4479</v>
      </c>
      <c s="36" t="s">
        <v>2197</v>
      </c>
      <c s="37">
        <v>90</v>
      </c>
      <c s="36">
        <v>0</v>
      </c>
      <c s="36">
        <f>ROUND(G14*H14,6)</f>
      </c>
      <c r="L14" s="38">
        <v>0</v>
      </c>
      <c s="32">
        <f>ROUND(ROUND(L14,2)*ROUND(G14,3),2)</f>
      </c>
      <c s="36" t="s">
        <v>55</v>
      </c>
      <c>
        <f>(M14*21)/100</f>
      </c>
      <c t="s">
        <v>28</v>
      </c>
    </row>
    <row r="15" spans="1:5" ht="25.5">
      <c r="A15" s="35" t="s">
        <v>56</v>
      </c>
      <c r="E15" s="39" t="s">
        <v>4479</v>
      </c>
    </row>
    <row r="16" spans="1:5" ht="25.5">
      <c r="A16" s="35" t="s">
        <v>58</v>
      </c>
      <c r="E16" s="40" t="s">
        <v>4480</v>
      </c>
    </row>
    <row r="17" spans="1:5" ht="306">
      <c r="A17" t="s">
        <v>59</v>
      </c>
      <c r="E17" s="39" t="s">
        <v>4481</v>
      </c>
    </row>
    <row r="18" spans="1:16" ht="12.75">
      <c r="A18" t="s">
        <v>50</v>
      </c>
      <c s="34" t="s">
        <v>26</v>
      </c>
      <c s="34" t="s">
        <v>4482</v>
      </c>
      <c s="35" t="s">
        <v>5</v>
      </c>
      <c s="6" t="s">
        <v>4483</v>
      </c>
      <c s="36" t="s">
        <v>2197</v>
      </c>
      <c s="37">
        <v>102</v>
      </c>
      <c s="36">
        <v>0</v>
      </c>
      <c s="36">
        <f>ROUND(G18*H18,6)</f>
      </c>
      <c r="L18" s="38">
        <v>0</v>
      </c>
      <c s="32">
        <f>ROUND(ROUND(L18,2)*ROUND(G18,3),2)</f>
      </c>
      <c s="36" t="s">
        <v>55</v>
      </c>
      <c>
        <f>(M18*21)/100</f>
      </c>
      <c t="s">
        <v>28</v>
      </c>
    </row>
    <row r="19" spans="1:5" ht="12.75">
      <c r="A19" s="35" t="s">
        <v>56</v>
      </c>
      <c r="E19" s="39" t="s">
        <v>4483</v>
      </c>
    </row>
    <row r="20" spans="1:5" ht="51">
      <c r="A20" s="35" t="s">
        <v>58</v>
      </c>
      <c r="E20" s="40" t="s">
        <v>4484</v>
      </c>
    </row>
    <row r="21" spans="1:5" ht="255">
      <c r="A21" t="s">
        <v>59</v>
      </c>
      <c r="E21" s="39" t="s">
        <v>4485</v>
      </c>
    </row>
    <row r="22" spans="1:16" ht="12.75">
      <c r="A22" t="s">
        <v>50</v>
      </c>
      <c s="34" t="s">
        <v>74</v>
      </c>
      <c s="34" t="s">
        <v>4486</v>
      </c>
      <c s="35" t="s">
        <v>5</v>
      </c>
      <c s="6" t="s">
        <v>4487</v>
      </c>
      <c s="36" t="s">
        <v>2197</v>
      </c>
      <c s="37">
        <v>102</v>
      </c>
      <c s="36">
        <v>0</v>
      </c>
      <c s="36">
        <f>ROUND(G22*H22,6)</f>
      </c>
      <c r="L22" s="38">
        <v>0</v>
      </c>
      <c s="32">
        <f>ROUND(ROUND(L22,2)*ROUND(G22,3),2)</f>
      </c>
      <c s="36" t="s">
        <v>55</v>
      </c>
      <c>
        <f>(M22*21)/100</f>
      </c>
      <c t="s">
        <v>28</v>
      </c>
    </row>
    <row r="23" spans="1:5" ht="12.75">
      <c r="A23" s="35" t="s">
        <v>56</v>
      </c>
      <c r="E23" s="39" t="s">
        <v>4487</v>
      </c>
    </row>
    <row r="24" spans="1:5" ht="51">
      <c r="A24" s="35" t="s">
        <v>58</v>
      </c>
      <c r="E24" s="40" t="s">
        <v>4484</v>
      </c>
    </row>
    <row r="25" spans="1:5" ht="255">
      <c r="A25" t="s">
        <v>59</v>
      </c>
      <c r="E25" s="39" t="s">
        <v>4488</v>
      </c>
    </row>
    <row r="26" spans="1:16" ht="12.75">
      <c r="A26" t="s">
        <v>50</v>
      </c>
      <c s="34" t="s">
        <v>78</v>
      </c>
      <c s="34" t="s">
        <v>4489</v>
      </c>
      <c s="35" t="s">
        <v>5</v>
      </c>
      <c s="6" t="s">
        <v>4490</v>
      </c>
      <c s="36" t="s">
        <v>2197</v>
      </c>
      <c s="37">
        <v>102</v>
      </c>
      <c s="36">
        <v>0</v>
      </c>
      <c s="36">
        <f>ROUND(G26*H26,6)</f>
      </c>
      <c r="L26" s="38">
        <v>0</v>
      </c>
      <c s="32">
        <f>ROUND(ROUND(L26,2)*ROUND(G26,3),2)</f>
      </c>
      <c s="36" t="s">
        <v>55</v>
      </c>
      <c>
        <f>(M26*21)/100</f>
      </c>
      <c t="s">
        <v>28</v>
      </c>
    </row>
    <row r="27" spans="1:5" ht="12.75">
      <c r="A27" s="35" t="s">
        <v>56</v>
      </c>
      <c r="E27" s="39" t="s">
        <v>4490</v>
      </c>
    </row>
    <row r="28" spans="1:5" ht="51">
      <c r="A28" s="35" t="s">
        <v>58</v>
      </c>
      <c r="E28" s="40" t="s">
        <v>4484</v>
      </c>
    </row>
    <row r="29" spans="1:5" ht="255">
      <c r="A29" t="s">
        <v>59</v>
      </c>
      <c r="E29" s="39" t="s">
        <v>4491</v>
      </c>
    </row>
    <row r="30" spans="1:16" ht="12.75">
      <c r="A30" t="s">
        <v>50</v>
      </c>
      <c s="34" t="s">
        <v>27</v>
      </c>
      <c s="34" t="s">
        <v>4492</v>
      </c>
      <c s="35" t="s">
        <v>5</v>
      </c>
      <c s="6" t="s">
        <v>4493</v>
      </c>
      <c s="36" t="s">
        <v>2197</v>
      </c>
      <c s="37">
        <v>62</v>
      </c>
      <c s="36">
        <v>0</v>
      </c>
      <c s="36">
        <f>ROUND(G30*H30,6)</f>
      </c>
      <c r="L30" s="38">
        <v>0</v>
      </c>
      <c s="32">
        <f>ROUND(ROUND(L30,2)*ROUND(G30,3),2)</f>
      </c>
      <c s="36" t="s">
        <v>55</v>
      </c>
      <c>
        <f>(M30*21)/100</f>
      </c>
      <c t="s">
        <v>28</v>
      </c>
    </row>
    <row r="31" spans="1:5" ht="12.75">
      <c r="A31" s="35" t="s">
        <v>56</v>
      </c>
      <c r="E31" s="39" t="s">
        <v>4493</v>
      </c>
    </row>
    <row r="32" spans="1:5" ht="25.5">
      <c r="A32" s="35" t="s">
        <v>58</v>
      </c>
      <c r="E32" s="40" t="s">
        <v>4476</v>
      </c>
    </row>
    <row r="33" spans="1:5" ht="255">
      <c r="A33" t="s">
        <v>59</v>
      </c>
      <c r="E33" s="39" t="s">
        <v>4494</v>
      </c>
    </row>
    <row r="34" spans="1:16" ht="12.75">
      <c r="A34" t="s">
        <v>50</v>
      </c>
      <c s="34" t="s">
        <v>85</v>
      </c>
      <c s="34" t="s">
        <v>2200</v>
      </c>
      <c s="35" t="s">
        <v>5</v>
      </c>
      <c s="6" t="s">
        <v>2201</v>
      </c>
      <c s="36" t="s">
        <v>2202</v>
      </c>
      <c s="37">
        <v>138.74</v>
      </c>
      <c s="36">
        <v>0</v>
      </c>
      <c s="36">
        <f>ROUND(G34*H34,6)</f>
      </c>
      <c r="L34" s="38">
        <v>0</v>
      </c>
      <c s="32">
        <f>ROUND(ROUND(L34,2)*ROUND(G34,3),2)</f>
      </c>
      <c s="36" t="s">
        <v>55</v>
      </c>
      <c>
        <f>(M34*21)/100</f>
      </c>
      <c t="s">
        <v>28</v>
      </c>
    </row>
    <row r="35" spans="1:5" ht="12.75">
      <c r="A35" s="35" t="s">
        <v>56</v>
      </c>
      <c r="E35" s="39" t="s">
        <v>2201</v>
      </c>
    </row>
    <row r="36" spans="1:5" ht="114.75">
      <c r="A36" s="35" t="s">
        <v>58</v>
      </c>
      <c r="E36" s="42" t="s">
        <v>4495</v>
      </c>
    </row>
    <row r="37" spans="1:5" ht="204">
      <c r="A37" t="s">
        <v>59</v>
      </c>
      <c r="E37" s="39" t="s">
        <v>2204</v>
      </c>
    </row>
    <row r="38" spans="1:16" ht="25.5">
      <c r="A38" t="s">
        <v>50</v>
      </c>
      <c s="34" t="s">
        <v>89</v>
      </c>
      <c s="34" t="s">
        <v>2205</v>
      </c>
      <c s="35" t="s">
        <v>5</v>
      </c>
      <c s="6" t="s">
        <v>2206</v>
      </c>
      <c s="36" t="s">
        <v>2202</v>
      </c>
      <c s="37">
        <v>693.7</v>
      </c>
      <c s="36">
        <v>0</v>
      </c>
      <c s="36">
        <f>ROUND(G38*H38,6)</f>
      </c>
      <c r="L38" s="38">
        <v>0</v>
      </c>
      <c s="32">
        <f>ROUND(ROUND(L38,2)*ROUND(G38,3),2)</f>
      </c>
      <c s="36" t="s">
        <v>55</v>
      </c>
      <c>
        <f>(M38*21)/100</f>
      </c>
      <c t="s">
        <v>28</v>
      </c>
    </row>
    <row r="39" spans="1:5" ht="25.5">
      <c r="A39" s="35" t="s">
        <v>56</v>
      </c>
      <c r="E39" s="39" t="s">
        <v>2206</v>
      </c>
    </row>
    <row r="40" spans="1:5" ht="25.5">
      <c r="A40" s="35" t="s">
        <v>58</v>
      </c>
      <c r="E40" s="42" t="s">
        <v>4496</v>
      </c>
    </row>
    <row r="41" spans="1:5" ht="255">
      <c r="A41" t="s">
        <v>59</v>
      </c>
      <c r="E41" s="39" t="s">
        <v>2208</v>
      </c>
    </row>
    <row r="42" spans="1:16" ht="12.75">
      <c r="A42" t="s">
        <v>50</v>
      </c>
      <c s="34" t="s">
        <v>93</v>
      </c>
      <c s="34" t="s">
        <v>4497</v>
      </c>
      <c s="35" t="s">
        <v>5</v>
      </c>
      <c s="6" t="s">
        <v>4498</v>
      </c>
      <c s="36" t="s">
        <v>2202</v>
      </c>
      <c s="37">
        <v>138.74</v>
      </c>
      <c s="36">
        <v>0</v>
      </c>
      <c s="36">
        <f>ROUND(G42*H42,6)</f>
      </c>
      <c r="L42" s="38">
        <v>0</v>
      </c>
      <c s="32">
        <f>ROUND(ROUND(L42,2)*ROUND(G42,3),2)</f>
      </c>
      <c s="36" t="s">
        <v>55</v>
      </c>
      <c>
        <f>(M42*21)/100</f>
      </c>
      <c t="s">
        <v>28</v>
      </c>
    </row>
    <row r="43" spans="1:5" ht="12.75">
      <c r="A43" s="35" t="s">
        <v>56</v>
      </c>
      <c r="E43" s="39" t="s">
        <v>4498</v>
      </c>
    </row>
    <row r="44" spans="1:5" ht="38.25">
      <c r="A44" s="35" t="s">
        <v>58</v>
      </c>
      <c r="E44" s="42" t="s">
        <v>4499</v>
      </c>
    </row>
    <row r="45" spans="1:5" ht="191.25">
      <c r="A45" t="s">
        <v>59</v>
      </c>
      <c r="E45" s="39" t="s">
        <v>4500</v>
      </c>
    </row>
    <row r="46" spans="1:13" ht="12.75">
      <c r="A46" t="s">
        <v>47</v>
      </c>
      <c r="C46" s="31" t="s">
        <v>28</v>
      </c>
      <c r="E46" s="33" t="s">
        <v>4501</v>
      </c>
      <c r="J46" s="32">
        <f>0</f>
      </c>
      <c s="32">
        <f>0</f>
      </c>
      <c s="32">
        <f>0+L47+L51+L55+L59+L63+L67+L71+L75+L79+L83+L87+L91+L95+L99+L103+L107+L111+L115+L119+L123+L127+L131</f>
      </c>
      <c s="32">
        <f>0+M47+M51+M55+M59+M63+M67+M71+M75+M79+M83+M87+M91+M95+M99+M103+M107+M111+M115+M119+M123+M127+M131</f>
      </c>
    </row>
    <row r="47" spans="1:16" ht="12.75">
      <c r="A47" t="s">
        <v>50</v>
      </c>
      <c s="34" t="s">
        <v>97</v>
      </c>
      <c s="34" t="s">
        <v>4502</v>
      </c>
      <c s="35" t="s">
        <v>5</v>
      </c>
      <c s="6" t="s">
        <v>4503</v>
      </c>
      <c s="36" t="s">
        <v>412</v>
      </c>
      <c s="37">
        <v>0.275</v>
      </c>
      <c s="36">
        <v>0</v>
      </c>
      <c s="36">
        <f>ROUND(G47*H47,6)</f>
      </c>
      <c r="L47" s="38">
        <v>0</v>
      </c>
      <c s="32">
        <f>ROUND(ROUND(L47,2)*ROUND(G47,3),2)</f>
      </c>
      <c s="36" t="s">
        <v>55</v>
      </c>
      <c>
        <f>(M47*21)/100</f>
      </c>
      <c t="s">
        <v>28</v>
      </c>
    </row>
    <row r="48" spans="1:5" ht="12.75">
      <c r="A48" s="35" t="s">
        <v>56</v>
      </c>
      <c r="E48" s="39" t="s">
        <v>4503</v>
      </c>
    </row>
    <row r="49" spans="1:5" ht="38.25">
      <c r="A49" s="35" t="s">
        <v>58</v>
      </c>
      <c r="E49" s="40" t="s">
        <v>4504</v>
      </c>
    </row>
    <row r="50" spans="1:5" ht="102">
      <c r="A50" t="s">
        <v>59</v>
      </c>
      <c r="E50" s="39" t="s">
        <v>4505</v>
      </c>
    </row>
    <row r="51" spans="1:16" ht="12.75">
      <c r="A51" t="s">
        <v>50</v>
      </c>
      <c s="34" t="s">
        <v>101</v>
      </c>
      <c s="34" t="s">
        <v>4506</v>
      </c>
      <c s="35" t="s">
        <v>5</v>
      </c>
      <c s="6" t="s">
        <v>4507</v>
      </c>
      <c s="36" t="s">
        <v>209</v>
      </c>
      <c s="37">
        <v>90.2</v>
      </c>
      <c s="36">
        <v>0</v>
      </c>
      <c s="36">
        <f>ROUND(G51*H51,6)</f>
      </c>
      <c r="L51" s="38">
        <v>0</v>
      </c>
      <c s="32">
        <f>ROUND(ROUND(L51,2)*ROUND(G51,3),2)</f>
      </c>
      <c s="36" t="s">
        <v>55</v>
      </c>
      <c>
        <f>(M51*21)/100</f>
      </c>
      <c t="s">
        <v>28</v>
      </c>
    </row>
    <row r="52" spans="1:5" ht="12.75">
      <c r="A52" s="35" t="s">
        <v>56</v>
      </c>
      <c r="E52" s="39" t="s">
        <v>4507</v>
      </c>
    </row>
    <row r="53" spans="1:5" ht="51">
      <c r="A53" s="35" t="s">
        <v>58</v>
      </c>
      <c r="E53" s="40" t="s">
        <v>4508</v>
      </c>
    </row>
    <row r="54" spans="1:5" ht="102">
      <c r="A54" t="s">
        <v>59</v>
      </c>
      <c r="E54" s="39" t="s">
        <v>4509</v>
      </c>
    </row>
    <row r="55" spans="1:16" ht="12.75">
      <c r="A55" t="s">
        <v>50</v>
      </c>
      <c s="34" t="s">
        <v>105</v>
      </c>
      <c s="34" t="s">
        <v>4506</v>
      </c>
      <c s="35" t="s">
        <v>62</v>
      </c>
      <c s="6" t="s">
        <v>4507</v>
      </c>
      <c s="36" t="s">
        <v>209</v>
      </c>
      <c s="37">
        <v>149.6</v>
      </c>
      <c s="36">
        <v>0</v>
      </c>
      <c s="36">
        <f>ROUND(G55*H55,6)</f>
      </c>
      <c r="L55" s="38">
        <v>0</v>
      </c>
      <c s="32">
        <f>ROUND(ROUND(L55,2)*ROUND(G55,3),2)</f>
      </c>
      <c s="36" t="s">
        <v>55</v>
      </c>
      <c>
        <f>(M55*21)/100</f>
      </c>
      <c t="s">
        <v>28</v>
      </c>
    </row>
    <row r="56" spans="1:5" ht="12.75">
      <c r="A56" s="35" t="s">
        <v>56</v>
      </c>
      <c r="E56" s="39" t="s">
        <v>4507</v>
      </c>
    </row>
    <row r="57" spans="1:5" ht="25.5">
      <c r="A57" s="35" t="s">
        <v>58</v>
      </c>
      <c r="E57" s="40" t="s">
        <v>4510</v>
      </c>
    </row>
    <row r="58" spans="1:5" ht="102">
      <c r="A58" t="s">
        <v>59</v>
      </c>
      <c r="E58" s="39" t="s">
        <v>4509</v>
      </c>
    </row>
    <row r="59" spans="1:16" ht="25.5">
      <c r="A59" t="s">
        <v>50</v>
      </c>
      <c s="34" t="s">
        <v>109</v>
      </c>
      <c s="34" t="s">
        <v>4511</v>
      </c>
      <c s="35" t="s">
        <v>5</v>
      </c>
      <c s="6" t="s">
        <v>4512</v>
      </c>
      <c s="36" t="s">
        <v>209</v>
      </c>
      <c s="37">
        <v>218</v>
      </c>
      <c s="36">
        <v>0</v>
      </c>
      <c s="36">
        <f>ROUND(G59*H59,6)</f>
      </c>
      <c r="L59" s="38">
        <v>0</v>
      </c>
      <c s="32">
        <f>ROUND(ROUND(L59,2)*ROUND(G59,3),2)</f>
      </c>
      <c s="36" t="s">
        <v>55</v>
      </c>
      <c>
        <f>(M59*21)/100</f>
      </c>
      <c t="s">
        <v>28</v>
      </c>
    </row>
    <row r="60" spans="1:5" ht="25.5">
      <c r="A60" s="35" t="s">
        <v>56</v>
      </c>
      <c r="E60" s="39" t="s">
        <v>4512</v>
      </c>
    </row>
    <row r="61" spans="1:5" ht="38.25">
      <c r="A61" s="35" t="s">
        <v>58</v>
      </c>
      <c r="E61" s="40" t="s">
        <v>4513</v>
      </c>
    </row>
    <row r="62" spans="1:5" ht="204">
      <c r="A62" t="s">
        <v>59</v>
      </c>
      <c r="E62" s="39" t="s">
        <v>4514</v>
      </c>
    </row>
    <row r="63" spans="1:16" ht="12.75">
      <c r="A63" t="s">
        <v>50</v>
      </c>
      <c s="34" t="s">
        <v>113</v>
      </c>
      <c s="34" t="s">
        <v>4515</v>
      </c>
      <c s="35" t="s">
        <v>5</v>
      </c>
      <c s="6" t="s">
        <v>4516</v>
      </c>
      <c s="36" t="s">
        <v>2202</v>
      </c>
      <c s="37">
        <v>29.964</v>
      </c>
      <c s="36">
        <v>0</v>
      </c>
      <c s="36">
        <f>ROUND(G63*H63,6)</f>
      </c>
      <c r="L63" s="38">
        <v>0</v>
      </c>
      <c s="32">
        <f>ROUND(ROUND(L63,2)*ROUND(G63,3),2)</f>
      </c>
      <c s="36" t="s">
        <v>55</v>
      </c>
      <c>
        <f>(M63*21)/100</f>
      </c>
      <c t="s">
        <v>28</v>
      </c>
    </row>
    <row r="64" spans="1:5" ht="12.75">
      <c r="A64" s="35" t="s">
        <v>56</v>
      </c>
      <c r="E64" s="39" t="s">
        <v>4516</v>
      </c>
    </row>
    <row r="65" spans="1:5" ht="76.5">
      <c r="A65" s="35" t="s">
        <v>58</v>
      </c>
      <c r="E65" s="40" t="s">
        <v>4517</v>
      </c>
    </row>
    <row r="66" spans="1:5" ht="204">
      <c r="A66" t="s">
        <v>59</v>
      </c>
      <c r="E66" s="39" t="s">
        <v>4518</v>
      </c>
    </row>
    <row r="67" spans="1:16" ht="12.75">
      <c r="A67" t="s">
        <v>50</v>
      </c>
      <c s="34" t="s">
        <v>117</v>
      </c>
      <c s="34" t="s">
        <v>4519</v>
      </c>
      <c s="35" t="s">
        <v>5</v>
      </c>
      <c s="6" t="s">
        <v>4520</v>
      </c>
      <c s="36" t="s">
        <v>2197</v>
      </c>
      <c s="37">
        <v>22.548</v>
      </c>
      <c s="36">
        <v>0</v>
      </c>
      <c s="36">
        <f>ROUND(G67*H67,6)</f>
      </c>
      <c r="L67" s="38">
        <v>0</v>
      </c>
      <c s="32">
        <f>ROUND(ROUND(L67,2)*ROUND(G67,3),2)</f>
      </c>
      <c s="36" t="s">
        <v>55</v>
      </c>
      <c>
        <f>(M67*21)/100</f>
      </c>
      <c t="s">
        <v>28</v>
      </c>
    </row>
    <row r="68" spans="1:5" ht="12.75">
      <c r="A68" s="35" t="s">
        <v>56</v>
      </c>
      <c r="E68" s="39" t="s">
        <v>4520</v>
      </c>
    </row>
    <row r="69" spans="1:5" ht="89.25">
      <c r="A69" s="35" t="s">
        <v>58</v>
      </c>
      <c r="E69" s="40" t="s">
        <v>4521</v>
      </c>
    </row>
    <row r="70" spans="1:5" ht="140.25">
      <c r="A70" t="s">
        <v>59</v>
      </c>
      <c r="E70" s="39" t="s">
        <v>4522</v>
      </c>
    </row>
    <row r="71" spans="1:16" ht="12.75">
      <c r="A71" t="s">
        <v>50</v>
      </c>
      <c s="34" t="s">
        <v>121</v>
      </c>
      <c s="34" t="s">
        <v>4523</v>
      </c>
      <c s="35" t="s">
        <v>5</v>
      </c>
      <c s="6" t="s">
        <v>4524</v>
      </c>
      <c s="36" t="s">
        <v>2197</v>
      </c>
      <c s="37">
        <v>22.548</v>
      </c>
      <c s="36">
        <v>0</v>
      </c>
      <c s="36">
        <f>ROUND(G71*H71,6)</f>
      </c>
      <c r="L71" s="38">
        <v>0</v>
      </c>
      <c s="32">
        <f>ROUND(ROUND(L71,2)*ROUND(G71,3),2)</f>
      </c>
      <c s="36" t="s">
        <v>55</v>
      </c>
      <c>
        <f>(M71*21)/100</f>
      </c>
      <c t="s">
        <v>28</v>
      </c>
    </row>
    <row r="72" spans="1:5" ht="12.75">
      <c r="A72" s="35" t="s">
        <v>56</v>
      </c>
      <c r="E72" s="39" t="s">
        <v>4524</v>
      </c>
    </row>
    <row r="73" spans="1:5" ht="12.75">
      <c r="A73" s="35" t="s">
        <v>58</v>
      </c>
      <c r="E73" s="40" t="s">
        <v>5</v>
      </c>
    </row>
    <row r="74" spans="1:5" ht="140.25">
      <c r="A74" t="s">
        <v>59</v>
      </c>
      <c r="E74" s="39" t="s">
        <v>4525</v>
      </c>
    </row>
    <row r="75" spans="1:16" ht="12.75">
      <c r="A75" t="s">
        <v>50</v>
      </c>
      <c s="34" t="s">
        <v>125</v>
      </c>
      <c s="34" t="s">
        <v>4526</v>
      </c>
      <c s="35" t="s">
        <v>5</v>
      </c>
      <c s="6" t="s">
        <v>4527</v>
      </c>
      <c s="36" t="s">
        <v>412</v>
      </c>
      <c s="37">
        <v>0.554</v>
      </c>
      <c s="36">
        <v>0</v>
      </c>
      <c s="36">
        <f>ROUND(G75*H75,6)</f>
      </c>
      <c r="L75" s="38">
        <v>0</v>
      </c>
      <c s="32">
        <f>ROUND(ROUND(L75,2)*ROUND(G75,3),2)</f>
      </c>
      <c s="36" t="s">
        <v>55</v>
      </c>
      <c>
        <f>(M75*21)/100</f>
      </c>
      <c t="s">
        <v>28</v>
      </c>
    </row>
    <row r="76" spans="1:5" ht="12.75">
      <c r="A76" s="35" t="s">
        <v>56</v>
      </c>
      <c r="E76" s="39" t="s">
        <v>4527</v>
      </c>
    </row>
    <row r="77" spans="1:5" ht="51">
      <c r="A77" s="35" t="s">
        <v>58</v>
      </c>
      <c r="E77" s="40" t="s">
        <v>4528</v>
      </c>
    </row>
    <row r="78" spans="1:5" ht="153">
      <c r="A78" t="s">
        <v>59</v>
      </c>
      <c r="E78" s="39" t="s">
        <v>4529</v>
      </c>
    </row>
    <row r="79" spans="1:16" ht="12.75">
      <c r="A79" t="s">
        <v>50</v>
      </c>
      <c s="34" t="s">
        <v>129</v>
      </c>
      <c s="34" t="s">
        <v>4530</v>
      </c>
      <c s="35" t="s">
        <v>5</v>
      </c>
      <c s="6" t="s">
        <v>4531</v>
      </c>
      <c s="36" t="s">
        <v>2202</v>
      </c>
      <c s="37">
        <v>35.018</v>
      </c>
      <c s="36">
        <v>0</v>
      </c>
      <c s="36">
        <f>ROUND(G79*H79,6)</f>
      </c>
      <c r="L79" s="38">
        <v>0</v>
      </c>
      <c s="32">
        <f>ROUND(ROUND(L79,2)*ROUND(G79,3),2)</f>
      </c>
      <c s="36" t="s">
        <v>55</v>
      </c>
      <c>
        <f>(M79*21)/100</f>
      </c>
      <c t="s">
        <v>28</v>
      </c>
    </row>
    <row r="80" spans="1:5" ht="12.75">
      <c r="A80" s="35" t="s">
        <v>56</v>
      </c>
      <c r="E80" s="39" t="s">
        <v>4531</v>
      </c>
    </row>
    <row r="81" spans="1:5" ht="76.5">
      <c r="A81" s="35" t="s">
        <v>58</v>
      </c>
      <c r="E81" s="40" t="s">
        <v>4532</v>
      </c>
    </row>
    <row r="82" spans="1:5" ht="204">
      <c r="A82" t="s">
        <v>59</v>
      </c>
      <c r="E82" s="39" t="s">
        <v>4533</v>
      </c>
    </row>
    <row r="83" spans="1:16" ht="12.75">
      <c r="A83" t="s">
        <v>50</v>
      </c>
      <c s="34" t="s">
        <v>133</v>
      </c>
      <c s="34" t="s">
        <v>4534</v>
      </c>
      <c s="35" t="s">
        <v>5</v>
      </c>
      <c s="6" t="s">
        <v>4535</v>
      </c>
      <c s="36" t="s">
        <v>2197</v>
      </c>
      <c s="37">
        <v>109.967</v>
      </c>
      <c s="36">
        <v>0</v>
      </c>
      <c s="36">
        <f>ROUND(G83*H83,6)</f>
      </c>
      <c r="L83" s="38">
        <v>0</v>
      </c>
      <c s="32">
        <f>ROUND(ROUND(L83,2)*ROUND(G83,3),2)</f>
      </c>
      <c s="36" t="s">
        <v>55</v>
      </c>
      <c>
        <f>(M83*21)/100</f>
      </c>
      <c t="s">
        <v>28</v>
      </c>
    </row>
    <row r="84" spans="1:5" ht="12.75">
      <c r="A84" s="35" t="s">
        <v>56</v>
      </c>
      <c r="E84" s="39" t="s">
        <v>4535</v>
      </c>
    </row>
    <row r="85" spans="1:5" ht="89.25">
      <c r="A85" s="35" t="s">
        <v>58</v>
      </c>
      <c r="E85" s="40" t="s">
        <v>4536</v>
      </c>
    </row>
    <row r="86" spans="1:5" ht="140.25">
      <c r="A86" t="s">
        <v>59</v>
      </c>
      <c r="E86" s="39" t="s">
        <v>4537</v>
      </c>
    </row>
    <row r="87" spans="1:16" ht="12.75">
      <c r="A87" t="s">
        <v>50</v>
      </c>
      <c s="34" t="s">
        <v>139</v>
      </c>
      <c s="34" t="s">
        <v>4538</v>
      </c>
      <c s="35" t="s">
        <v>5</v>
      </c>
      <c s="6" t="s">
        <v>4539</v>
      </c>
      <c s="36" t="s">
        <v>2197</v>
      </c>
      <c s="37">
        <v>109.967</v>
      </c>
      <c s="36">
        <v>0</v>
      </c>
      <c s="36">
        <f>ROUND(G87*H87,6)</f>
      </c>
      <c r="L87" s="38">
        <v>0</v>
      </c>
      <c s="32">
        <f>ROUND(ROUND(L87,2)*ROUND(G87,3),2)</f>
      </c>
      <c s="36" t="s">
        <v>55</v>
      </c>
      <c>
        <f>(M87*21)/100</f>
      </c>
      <c t="s">
        <v>28</v>
      </c>
    </row>
    <row r="88" spans="1:5" ht="12.75">
      <c r="A88" s="35" t="s">
        <v>56</v>
      </c>
      <c r="E88" s="39" t="s">
        <v>4539</v>
      </c>
    </row>
    <row r="89" spans="1:5" ht="12.75">
      <c r="A89" s="35" t="s">
        <v>58</v>
      </c>
      <c r="E89" s="40" t="s">
        <v>5</v>
      </c>
    </row>
    <row r="90" spans="1:5" ht="153">
      <c r="A90" t="s">
        <v>59</v>
      </c>
      <c r="E90" s="39" t="s">
        <v>4540</v>
      </c>
    </row>
    <row r="91" spans="1:16" ht="12.75">
      <c r="A91" t="s">
        <v>50</v>
      </c>
      <c s="34" t="s">
        <v>143</v>
      </c>
      <c s="34" t="s">
        <v>4541</v>
      </c>
      <c s="35" t="s">
        <v>5</v>
      </c>
      <c s="6" t="s">
        <v>4542</v>
      </c>
      <c s="36" t="s">
        <v>412</v>
      </c>
      <c s="37">
        <v>3.502</v>
      </c>
      <c s="36">
        <v>0</v>
      </c>
      <c s="36">
        <f>ROUND(G91*H91,6)</f>
      </c>
      <c r="L91" s="38">
        <v>0</v>
      </c>
      <c s="32">
        <f>ROUND(ROUND(L91,2)*ROUND(G91,3),2)</f>
      </c>
      <c s="36" t="s">
        <v>55</v>
      </c>
      <c>
        <f>(M91*21)/100</f>
      </c>
      <c t="s">
        <v>28</v>
      </c>
    </row>
    <row r="92" spans="1:5" ht="12.75">
      <c r="A92" s="35" t="s">
        <v>56</v>
      </c>
      <c r="E92" s="39" t="s">
        <v>4542</v>
      </c>
    </row>
    <row r="93" spans="1:5" ht="25.5">
      <c r="A93" s="35" t="s">
        <v>58</v>
      </c>
      <c r="E93" s="42" t="s">
        <v>4543</v>
      </c>
    </row>
    <row r="94" spans="1:5" ht="153">
      <c r="A94" t="s">
        <v>59</v>
      </c>
      <c r="E94" s="39" t="s">
        <v>4544</v>
      </c>
    </row>
    <row r="95" spans="1:16" ht="12.75">
      <c r="A95" t="s">
        <v>50</v>
      </c>
      <c s="34" t="s">
        <v>147</v>
      </c>
      <c s="34" t="s">
        <v>4545</v>
      </c>
      <c s="35" t="s">
        <v>5</v>
      </c>
      <c s="6" t="s">
        <v>4546</v>
      </c>
      <c s="36" t="s">
        <v>2202</v>
      </c>
      <c s="37">
        <v>4.023</v>
      </c>
      <c s="36">
        <v>0</v>
      </c>
      <c s="36">
        <f>ROUND(G95*H95,6)</f>
      </c>
      <c r="L95" s="38">
        <v>0</v>
      </c>
      <c s="32">
        <f>ROUND(ROUND(L95,2)*ROUND(G95,3),2)</f>
      </c>
      <c s="36" t="s">
        <v>55</v>
      </c>
      <c>
        <f>(M95*21)/100</f>
      </c>
      <c t="s">
        <v>28</v>
      </c>
    </row>
    <row r="96" spans="1:5" ht="12.75">
      <c r="A96" s="35" t="s">
        <v>56</v>
      </c>
      <c r="E96" s="39" t="s">
        <v>4546</v>
      </c>
    </row>
    <row r="97" spans="1:5" ht="38.25">
      <c r="A97" s="35" t="s">
        <v>58</v>
      </c>
      <c r="E97" s="40" t="s">
        <v>4547</v>
      </c>
    </row>
    <row r="98" spans="1:5" ht="153">
      <c r="A98" t="s">
        <v>59</v>
      </c>
      <c r="E98" s="39" t="s">
        <v>4548</v>
      </c>
    </row>
    <row r="99" spans="1:16" ht="25.5">
      <c r="A99" t="s">
        <v>50</v>
      </c>
      <c s="34" t="s">
        <v>151</v>
      </c>
      <c s="34" t="s">
        <v>4549</v>
      </c>
      <c s="35" t="s">
        <v>5</v>
      </c>
      <c s="6" t="s">
        <v>4550</v>
      </c>
      <c s="36" t="s">
        <v>2197</v>
      </c>
      <c s="37">
        <v>7.706</v>
      </c>
      <c s="36">
        <v>0</v>
      </c>
      <c s="36">
        <f>ROUND(G99*H99,6)</f>
      </c>
      <c r="L99" s="38">
        <v>0</v>
      </c>
      <c s="32">
        <f>ROUND(ROUND(L99,2)*ROUND(G99,3),2)</f>
      </c>
      <c s="36" t="s">
        <v>55</v>
      </c>
      <c>
        <f>(M99*21)/100</f>
      </c>
      <c t="s">
        <v>28</v>
      </c>
    </row>
    <row r="100" spans="1:5" ht="25.5">
      <c r="A100" s="35" t="s">
        <v>56</v>
      </c>
      <c r="E100" s="39" t="s">
        <v>4550</v>
      </c>
    </row>
    <row r="101" spans="1:5" ht="25.5">
      <c r="A101" s="35" t="s">
        <v>58</v>
      </c>
      <c r="E101" s="40" t="s">
        <v>4551</v>
      </c>
    </row>
    <row r="102" spans="1:5" ht="204">
      <c r="A102" t="s">
        <v>59</v>
      </c>
      <c r="E102" s="39" t="s">
        <v>4552</v>
      </c>
    </row>
    <row r="103" spans="1:16" ht="25.5">
      <c r="A103" t="s">
        <v>50</v>
      </c>
      <c s="34" t="s">
        <v>155</v>
      </c>
      <c s="34" t="s">
        <v>4553</v>
      </c>
      <c s="35" t="s">
        <v>5</v>
      </c>
      <c s="6" t="s">
        <v>4554</v>
      </c>
      <c s="36" t="s">
        <v>2197</v>
      </c>
      <c s="37">
        <v>3.683</v>
      </c>
      <c s="36">
        <v>0</v>
      </c>
      <c s="36">
        <f>ROUND(G103*H103,6)</f>
      </c>
      <c r="L103" s="38">
        <v>0</v>
      </c>
      <c s="32">
        <f>ROUND(ROUND(L103,2)*ROUND(G103,3),2)</f>
      </c>
      <c s="36" t="s">
        <v>55</v>
      </c>
      <c>
        <f>(M103*21)/100</f>
      </c>
      <c t="s">
        <v>28</v>
      </c>
    </row>
    <row r="104" spans="1:5" ht="25.5">
      <c r="A104" s="35" t="s">
        <v>56</v>
      </c>
      <c r="E104" s="39" t="s">
        <v>4554</v>
      </c>
    </row>
    <row r="105" spans="1:5" ht="25.5">
      <c r="A105" s="35" t="s">
        <v>58</v>
      </c>
      <c r="E105" s="40" t="s">
        <v>4555</v>
      </c>
    </row>
    <row r="106" spans="1:5" ht="216.75">
      <c r="A106" t="s">
        <v>59</v>
      </c>
      <c r="E106" s="39" t="s">
        <v>4556</v>
      </c>
    </row>
    <row r="107" spans="1:16" ht="12.75">
      <c r="A107" t="s">
        <v>50</v>
      </c>
      <c s="34" t="s">
        <v>158</v>
      </c>
      <c s="34" t="s">
        <v>4557</v>
      </c>
      <c s="35" t="s">
        <v>5</v>
      </c>
      <c s="6" t="s">
        <v>4558</v>
      </c>
      <c s="36" t="s">
        <v>638</v>
      </c>
      <c s="37">
        <v>32.7</v>
      </c>
      <c s="36">
        <v>0</v>
      </c>
      <c s="36">
        <f>ROUND(G107*H107,6)</f>
      </c>
      <c r="L107" s="38">
        <v>0</v>
      </c>
      <c s="32">
        <f>ROUND(ROUND(L107,2)*ROUND(G107,3),2)</f>
      </c>
      <c s="36" t="s">
        <v>55</v>
      </c>
      <c>
        <f>(M107*21)/100</f>
      </c>
      <c t="s">
        <v>28</v>
      </c>
    </row>
    <row r="108" spans="1:5" ht="12.75">
      <c r="A108" s="35" t="s">
        <v>56</v>
      </c>
      <c r="E108" s="39" t="s">
        <v>4558</v>
      </c>
    </row>
    <row r="109" spans="1:5" ht="38.25">
      <c r="A109" s="35" t="s">
        <v>58</v>
      </c>
      <c r="E109" s="40" t="s">
        <v>4559</v>
      </c>
    </row>
    <row r="110" spans="1:5" ht="153">
      <c r="A110" t="s">
        <v>59</v>
      </c>
      <c r="E110" s="39" t="s">
        <v>4560</v>
      </c>
    </row>
    <row r="111" spans="1:16" ht="12.75">
      <c r="A111" t="s">
        <v>50</v>
      </c>
      <c s="34" t="s">
        <v>162</v>
      </c>
      <c s="34" t="s">
        <v>4561</v>
      </c>
      <c s="35" t="s">
        <v>5</v>
      </c>
      <c s="6" t="s">
        <v>4562</v>
      </c>
      <c s="36" t="s">
        <v>638</v>
      </c>
      <c s="37">
        <v>32.7</v>
      </c>
      <c s="36">
        <v>0</v>
      </c>
      <c s="36">
        <f>ROUND(G111*H111,6)</f>
      </c>
      <c r="L111" s="38">
        <v>0</v>
      </c>
      <c s="32">
        <f>ROUND(ROUND(L111,2)*ROUND(G111,3),2)</f>
      </c>
      <c s="36" t="s">
        <v>55</v>
      </c>
      <c>
        <f>(M111*21)/100</f>
      </c>
      <c t="s">
        <v>28</v>
      </c>
    </row>
    <row r="112" spans="1:5" ht="12.75">
      <c r="A112" s="35" t="s">
        <v>56</v>
      </c>
      <c r="E112" s="39" t="s">
        <v>4562</v>
      </c>
    </row>
    <row r="113" spans="1:5" ht="12.75">
      <c r="A113" s="35" t="s">
        <v>58</v>
      </c>
      <c r="E113" s="40" t="s">
        <v>5</v>
      </c>
    </row>
    <row r="114" spans="1:5" ht="191.25">
      <c r="A114" t="s">
        <v>59</v>
      </c>
      <c r="E114" s="39" t="s">
        <v>4563</v>
      </c>
    </row>
    <row r="115" spans="1:16" ht="12.75">
      <c r="A115" t="s">
        <v>50</v>
      </c>
      <c s="34" t="s">
        <v>166</v>
      </c>
      <c s="34" t="s">
        <v>4564</v>
      </c>
      <c s="35" t="s">
        <v>5</v>
      </c>
      <c s="6" t="s">
        <v>4565</v>
      </c>
      <c s="36" t="s">
        <v>209</v>
      </c>
      <c s="37">
        <v>82</v>
      </c>
      <c s="36">
        <v>0</v>
      </c>
      <c s="36">
        <f>ROUND(G115*H115,6)</f>
      </c>
      <c r="L115" s="38">
        <v>0</v>
      </c>
      <c s="32">
        <f>ROUND(ROUND(L115,2)*ROUND(G115,3),2)</f>
      </c>
      <c s="36" t="s">
        <v>55</v>
      </c>
      <c>
        <f>(M115*21)/100</f>
      </c>
      <c t="s">
        <v>28</v>
      </c>
    </row>
    <row r="116" spans="1:5" ht="12.75">
      <c r="A116" s="35" t="s">
        <v>56</v>
      </c>
      <c r="E116" s="39" t="s">
        <v>4565</v>
      </c>
    </row>
    <row r="117" spans="1:5" ht="38.25">
      <c r="A117" s="35" t="s">
        <v>58</v>
      </c>
      <c r="E117" s="40" t="s">
        <v>4566</v>
      </c>
    </row>
    <row r="118" spans="1:5" ht="204">
      <c r="A118" t="s">
        <v>59</v>
      </c>
      <c r="E118" s="39" t="s">
        <v>4567</v>
      </c>
    </row>
    <row r="119" spans="1:16" ht="12.75">
      <c r="A119" t="s">
        <v>50</v>
      </c>
      <c s="34" t="s">
        <v>170</v>
      </c>
      <c s="34" t="s">
        <v>4568</v>
      </c>
      <c s="35" t="s">
        <v>5</v>
      </c>
      <c s="6" t="s">
        <v>4569</v>
      </c>
      <c s="36" t="s">
        <v>209</v>
      </c>
      <c s="37">
        <v>136</v>
      </c>
      <c s="36">
        <v>0</v>
      </c>
      <c s="36">
        <f>ROUND(G119*H119,6)</f>
      </c>
      <c r="L119" s="38">
        <v>0</v>
      </c>
      <c s="32">
        <f>ROUND(ROUND(L119,2)*ROUND(G119,3),2)</f>
      </c>
      <c s="36" t="s">
        <v>55</v>
      </c>
      <c>
        <f>(M119*21)/100</f>
      </c>
      <c t="s">
        <v>28</v>
      </c>
    </row>
    <row r="120" spans="1:5" ht="12.75">
      <c r="A120" s="35" t="s">
        <v>56</v>
      </c>
      <c r="E120" s="39" t="s">
        <v>4569</v>
      </c>
    </row>
    <row r="121" spans="1:5" ht="38.25">
      <c r="A121" s="35" t="s">
        <v>58</v>
      </c>
      <c r="E121" s="40" t="s">
        <v>4570</v>
      </c>
    </row>
    <row r="122" spans="1:5" ht="204">
      <c r="A122" t="s">
        <v>59</v>
      </c>
      <c r="E122" s="39" t="s">
        <v>4571</v>
      </c>
    </row>
    <row r="123" spans="1:16" ht="12.75">
      <c r="A123" t="s">
        <v>50</v>
      </c>
      <c s="34" t="s">
        <v>176</v>
      </c>
      <c s="34" t="s">
        <v>4572</v>
      </c>
      <c s="35" t="s">
        <v>5</v>
      </c>
      <c s="6" t="s">
        <v>4573</v>
      </c>
      <c s="36" t="s">
        <v>65</v>
      </c>
      <c s="37">
        <v>28</v>
      </c>
      <c s="36">
        <v>0</v>
      </c>
      <c s="36">
        <f>ROUND(G123*H123,6)</f>
      </c>
      <c r="L123" s="38">
        <v>0</v>
      </c>
      <c s="32">
        <f>ROUND(ROUND(L123,2)*ROUND(G123,3),2)</f>
      </c>
      <c s="36" t="s">
        <v>55</v>
      </c>
      <c>
        <f>(M123*21)/100</f>
      </c>
      <c t="s">
        <v>28</v>
      </c>
    </row>
    <row r="124" spans="1:5" ht="12.75">
      <c r="A124" s="35" t="s">
        <v>56</v>
      </c>
      <c r="E124" s="39" t="s">
        <v>4573</v>
      </c>
    </row>
    <row r="125" spans="1:5" ht="25.5">
      <c r="A125" s="35" t="s">
        <v>58</v>
      </c>
      <c r="E125" s="40" t="s">
        <v>4574</v>
      </c>
    </row>
    <row r="126" spans="1:5" ht="204">
      <c r="A126" t="s">
        <v>59</v>
      </c>
      <c r="E126" s="39" t="s">
        <v>4575</v>
      </c>
    </row>
    <row r="127" spans="1:16" ht="12.75">
      <c r="A127" t="s">
        <v>50</v>
      </c>
      <c s="34" t="s">
        <v>180</v>
      </c>
      <c s="34" t="s">
        <v>4576</v>
      </c>
      <c s="35" t="s">
        <v>5</v>
      </c>
      <c s="6" t="s">
        <v>4577</v>
      </c>
      <c s="36" t="s">
        <v>65</v>
      </c>
      <c s="37">
        <v>272</v>
      </c>
      <c s="36">
        <v>0</v>
      </c>
      <c s="36">
        <f>ROUND(G127*H127,6)</f>
      </c>
      <c r="L127" s="38">
        <v>0</v>
      </c>
      <c s="32">
        <f>ROUND(ROUND(L127,2)*ROUND(G127,3),2)</f>
      </c>
      <c s="36" t="s">
        <v>69</v>
      </c>
      <c>
        <f>(M127*21)/100</f>
      </c>
      <c t="s">
        <v>28</v>
      </c>
    </row>
    <row r="128" spans="1:5" ht="12.75">
      <c r="A128" s="35" t="s">
        <v>56</v>
      </c>
      <c r="E128" s="39" t="s">
        <v>4577</v>
      </c>
    </row>
    <row r="129" spans="1:5" ht="38.25">
      <c r="A129" s="35" t="s">
        <v>58</v>
      </c>
      <c r="E129" s="40" t="s">
        <v>4578</v>
      </c>
    </row>
    <row r="130" spans="1:5" ht="89.25">
      <c r="A130" t="s">
        <v>59</v>
      </c>
      <c r="E130" s="39" t="s">
        <v>4579</v>
      </c>
    </row>
    <row r="131" spans="1:16" ht="12.75">
      <c r="A131" t="s">
        <v>50</v>
      </c>
      <c s="34" t="s">
        <v>184</v>
      </c>
      <c s="34" t="s">
        <v>4580</v>
      </c>
      <c s="35" t="s">
        <v>5</v>
      </c>
      <c s="6" t="s">
        <v>4581</v>
      </c>
      <c s="36" t="s">
        <v>412</v>
      </c>
      <c s="37">
        <v>4.896</v>
      </c>
      <c s="36">
        <v>0</v>
      </c>
      <c s="36">
        <f>ROUND(G131*H131,6)</f>
      </c>
      <c r="L131" s="38">
        <v>0</v>
      </c>
      <c s="32">
        <f>ROUND(ROUND(L131,2)*ROUND(G131,3),2)</f>
      </c>
      <c s="36" t="s">
        <v>55</v>
      </c>
      <c>
        <f>(M131*21)/100</f>
      </c>
      <c t="s">
        <v>28</v>
      </c>
    </row>
    <row r="132" spans="1:5" ht="12.75">
      <c r="A132" s="35" t="s">
        <v>56</v>
      </c>
      <c r="E132" s="39" t="s">
        <v>4581</v>
      </c>
    </row>
    <row r="133" spans="1:5" ht="38.25">
      <c r="A133" s="35" t="s">
        <v>58</v>
      </c>
      <c r="E133" s="40" t="s">
        <v>4582</v>
      </c>
    </row>
    <row r="134" spans="1:5" ht="102">
      <c r="A134" t="s">
        <v>59</v>
      </c>
      <c r="E134" s="39" t="s">
        <v>4583</v>
      </c>
    </row>
    <row r="135" spans="1:13" ht="12.75">
      <c r="A135" t="s">
        <v>47</v>
      </c>
      <c r="C135" s="31" t="s">
        <v>26</v>
      </c>
      <c r="E135" s="33" t="s">
        <v>4584</v>
      </c>
      <c r="J135" s="32">
        <f>0</f>
      </c>
      <c s="32">
        <f>0</f>
      </c>
      <c s="32">
        <f>0+L136+L140+L144+L148+L152+L156+L160+L164+L168+L172+L176+L180+L184+L188+L192+L196+L200+L204+L208+L212+L216+L220+L224+L228+L232+L236+L240+L244+L248+L252+L256+L260+L264+L268+L272+L276+L280+L284+L288+L292+L296+L300+L304+L308+L312+L316+L320+L324</f>
      </c>
      <c s="32">
        <f>0+M136+M140+M144+M148+M152+M156+M160+M164+M168+M172+M176+M180+M184+M188+M192+M196+M200+M204+M208+M212+M216+M220+M224+M228+M232+M236+M240+M244+M248+M252+M256+M260+M264+M268+M272+M276+M280+M284+M288+M292+M296+M300+M304+M308+M312+M316+M320+M324</f>
      </c>
    </row>
    <row r="136" spans="1:16" ht="12.75">
      <c r="A136" t="s">
        <v>50</v>
      </c>
      <c s="34" t="s">
        <v>188</v>
      </c>
      <c s="34" t="s">
        <v>4585</v>
      </c>
      <c s="35" t="s">
        <v>5</v>
      </c>
      <c s="6" t="s">
        <v>4586</v>
      </c>
      <c s="36" t="s">
        <v>412</v>
      </c>
      <c s="37">
        <v>0.012</v>
      </c>
      <c s="36">
        <v>0</v>
      </c>
      <c s="36">
        <f>ROUND(G136*H136,6)</f>
      </c>
      <c r="L136" s="38">
        <v>0</v>
      </c>
      <c s="32">
        <f>ROUND(ROUND(L136,2)*ROUND(G136,3),2)</f>
      </c>
      <c s="36" t="s">
        <v>55</v>
      </c>
      <c>
        <f>(M136*21)/100</f>
      </c>
      <c t="s">
        <v>28</v>
      </c>
    </row>
    <row r="137" spans="1:5" ht="12.75">
      <c r="A137" s="35" t="s">
        <v>56</v>
      </c>
      <c r="E137" s="39" t="s">
        <v>4586</v>
      </c>
    </row>
    <row r="138" spans="1:5" ht="63.75">
      <c r="A138" s="35" t="s">
        <v>58</v>
      </c>
      <c r="E138" s="40" t="s">
        <v>4587</v>
      </c>
    </row>
    <row r="139" spans="1:5" ht="102">
      <c r="A139" t="s">
        <v>59</v>
      </c>
      <c r="E139" s="39" t="s">
        <v>4588</v>
      </c>
    </row>
    <row r="140" spans="1:16" ht="12.75">
      <c r="A140" t="s">
        <v>50</v>
      </c>
      <c s="34" t="s">
        <v>192</v>
      </c>
      <c s="34" t="s">
        <v>4589</v>
      </c>
      <c s="35" t="s">
        <v>5</v>
      </c>
      <c s="6" t="s">
        <v>4590</v>
      </c>
      <c s="36" t="s">
        <v>412</v>
      </c>
      <c s="37">
        <v>0.232</v>
      </c>
      <c s="36">
        <v>0</v>
      </c>
      <c s="36">
        <f>ROUND(G140*H140,6)</f>
      </c>
      <c r="L140" s="38">
        <v>0</v>
      </c>
      <c s="32">
        <f>ROUND(ROUND(L140,2)*ROUND(G140,3),2)</f>
      </c>
      <c s="36" t="s">
        <v>55</v>
      </c>
      <c>
        <f>(M140*21)/100</f>
      </c>
      <c t="s">
        <v>28</v>
      </c>
    </row>
    <row r="141" spans="1:5" ht="12.75">
      <c r="A141" s="35" t="s">
        <v>56</v>
      </c>
      <c r="E141" s="39" t="s">
        <v>4590</v>
      </c>
    </row>
    <row r="142" spans="1:5" ht="204">
      <c r="A142" s="35" t="s">
        <v>58</v>
      </c>
      <c r="E142" s="40" t="s">
        <v>4591</v>
      </c>
    </row>
    <row r="143" spans="1:5" ht="102">
      <c r="A143" t="s">
        <v>59</v>
      </c>
      <c r="E143" s="39" t="s">
        <v>4592</v>
      </c>
    </row>
    <row r="144" spans="1:16" ht="12.75">
      <c r="A144" t="s">
        <v>50</v>
      </c>
      <c s="34" t="s">
        <v>196</v>
      </c>
      <c s="34" t="s">
        <v>4593</v>
      </c>
      <c s="35" t="s">
        <v>5</v>
      </c>
      <c s="6" t="s">
        <v>4594</v>
      </c>
      <c s="36" t="s">
        <v>412</v>
      </c>
      <c s="37">
        <v>0.018</v>
      </c>
      <c s="36">
        <v>0</v>
      </c>
      <c s="36">
        <f>ROUND(G144*H144,6)</f>
      </c>
      <c r="L144" s="38">
        <v>0</v>
      </c>
      <c s="32">
        <f>ROUND(ROUND(L144,2)*ROUND(G144,3),2)</f>
      </c>
      <c s="36" t="s">
        <v>55</v>
      </c>
      <c>
        <f>(M144*21)/100</f>
      </c>
      <c t="s">
        <v>28</v>
      </c>
    </row>
    <row r="145" spans="1:5" ht="12.75">
      <c r="A145" s="35" t="s">
        <v>56</v>
      </c>
      <c r="E145" s="39" t="s">
        <v>4594</v>
      </c>
    </row>
    <row r="146" spans="1:5" ht="25.5">
      <c r="A146" s="35" t="s">
        <v>58</v>
      </c>
      <c r="E146" s="40" t="s">
        <v>4595</v>
      </c>
    </row>
    <row r="147" spans="1:5" ht="102">
      <c r="A147" t="s">
        <v>59</v>
      </c>
      <c r="E147" s="39" t="s">
        <v>4596</v>
      </c>
    </row>
    <row r="148" spans="1:16" ht="12.75">
      <c r="A148" t="s">
        <v>50</v>
      </c>
      <c s="34" t="s">
        <v>200</v>
      </c>
      <c s="34" t="s">
        <v>4597</v>
      </c>
      <c s="35" t="s">
        <v>5</v>
      </c>
      <c s="6" t="s">
        <v>4598</v>
      </c>
      <c s="36" t="s">
        <v>412</v>
      </c>
      <c s="37">
        <v>0.041</v>
      </c>
      <c s="36">
        <v>0</v>
      </c>
      <c s="36">
        <f>ROUND(G148*H148,6)</f>
      </c>
      <c r="L148" s="38">
        <v>0</v>
      </c>
      <c s="32">
        <f>ROUND(ROUND(L148,2)*ROUND(G148,3),2)</f>
      </c>
      <c s="36" t="s">
        <v>55</v>
      </c>
      <c>
        <f>(M148*21)/100</f>
      </c>
      <c t="s">
        <v>28</v>
      </c>
    </row>
    <row r="149" spans="1:5" ht="12.75">
      <c r="A149" s="35" t="s">
        <v>56</v>
      </c>
      <c r="E149" s="39" t="s">
        <v>4598</v>
      </c>
    </row>
    <row r="150" spans="1:5" ht="25.5">
      <c r="A150" s="35" t="s">
        <v>58</v>
      </c>
      <c r="E150" s="40" t="s">
        <v>4599</v>
      </c>
    </row>
    <row r="151" spans="1:5" ht="102">
      <c r="A151" t="s">
        <v>59</v>
      </c>
      <c r="E151" s="39" t="s">
        <v>4600</v>
      </c>
    </row>
    <row r="152" spans="1:16" ht="12.75">
      <c r="A152" t="s">
        <v>50</v>
      </c>
      <c s="34" t="s">
        <v>206</v>
      </c>
      <c s="34" t="s">
        <v>4601</v>
      </c>
      <c s="35" t="s">
        <v>5</v>
      </c>
      <c s="6" t="s">
        <v>4602</v>
      </c>
      <c s="36" t="s">
        <v>412</v>
      </c>
      <c s="37">
        <v>0.028</v>
      </c>
      <c s="36">
        <v>0</v>
      </c>
      <c s="36">
        <f>ROUND(G152*H152,6)</f>
      </c>
      <c r="L152" s="38">
        <v>0</v>
      </c>
      <c s="32">
        <f>ROUND(ROUND(L152,2)*ROUND(G152,3),2)</f>
      </c>
      <c s="36" t="s">
        <v>55</v>
      </c>
      <c>
        <f>(M152*21)/100</f>
      </c>
      <c t="s">
        <v>28</v>
      </c>
    </row>
    <row r="153" spans="1:5" ht="12.75">
      <c r="A153" s="35" t="s">
        <v>56</v>
      </c>
      <c r="E153" s="39" t="s">
        <v>4602</v>
      </c>
    </row>
    <row r="154" spans="1:5" ht="25.5">
      <c r="A154" s="35" t="s">
        <v>58</v>
      </c>
      <c r="E154" s="40" t="s">
        <v>4603</v>
      </c>
    </row>
    <row r="155" spans="1:5" ht="102">
      <c r="A155" t="s">
        <v>59</v>
      </c>
      <c r="E155" s="39" t="s">
        <v>4604</v>
      </c>
    </row>
    <row r="156" spans="1:16" ht="12.75">
      <c r="A156" t="s">
        <v>50</v>
      </c>
      <c s="34" t="s">
        <v>211</v>
      </c>
      <c s="34" t="s">
        <v>4605</v>
      </c>
      <c s="35" t="s">
        <v>5</v>
      </c>
      <c s="6" t="s">
        <v>4606</v>
      </c>
      <c s="36" t="s">
        <v>412</v>
      </c>
      <c s="37">
        <v>0.453</v>
      </c>
      <c s="36">
        <v>0</v>
      </c>
      <c s="36">
        <f>ROUND(G156*H156,6)</f>
      </c>
      <c r="L156" s="38">
        <v>0</v>
      </c>
      <c s="32">
        <f>ROUND(ROUND(L156,2)*ROUND(G156,3),2)</f>
      </c>
      <c s="36" t="s">
        <v>55</v>
      </c>
      <c>
        <f>(M156*21)/100</f>
      </c>
      <c t="s">
        <v>28</v>
      </c>
    </row>
    <row r="157" spans="1:5" ht="12.75">
      <c r="A157" s="35" t="s">
        <v>56</v>
      </c>
      <c r="E157" s="39" t="s">
        <v>4606</v>
      </c>
    </row>
    <row r="158" spans="1:5" ht="114.75">
      <c r="A158" s="35" t="s">
        <v>58</v>
      </c>
      <c r="E158" s="40" t="s">
        <v>4607</v>
      </c>
    </row>
    <row r="159" spans="1:5" ht="102">
      <c r="A159" t="s">
        <v>59</v>
      </c>
      <c r="E159" s="39" t="s">
        <v>4608</v>
      </c>
    </row>
    <row r="160" spans="1:16" ht="12.75">
      <c r="A160" t="s">
        <v>50</v>
      </c>
      <c s="34" t="s">
        <v>215</v>
      </c>
      <c s="34" t="s">
        <v>4609</v>
      </c>
      <c s="35" t="s">
        <v>5</v>
      </c>
      <c s="6" t="s">
        <v>4610</v>
      </c>
      <c s="36" t="s">
        <v>412</v>
      </c>
      <c s="37">
        <v>0.921</v>
      </c>
      <c s="36">
        <v>0</v>
      </c>
      <c s="36">
        <f>ROUND(G160*H160,6)</f>
      </c>
      <c r="L160" s="38">
        <v>0</v>
      </c>
      <c s="32">
        <f>ROUND(ROUND(L160,2)*ROUND(G160,3),2)</f>
      </c>
      <c s="36" t="s">
        <v>55</v>
      </c>
      <c>
        <f>(M160*21)/100</f>
      </c>
      <c t="s">
        <v>28</v>
      </c>
    </row>
    <row r="161" spans="1:5" ht="12.75">
      <c r="A161" s="35" t="s">
        <v>56</v>
      </c>
      <c r="E161" s="39" t="s">
        <v>4610</v>
      </c>
    </row>
    <row r="162" spans="1:5" ht="178.5">
      <c r="A162" s="35" t="s">
        <v>58</v>
      </c>
      <c r="E162" s="40" t="s">
        <v>4611</v>
      </c>
    </row>
    <row r="163" spans="1:5" ht="102">
      <c r="A163" t="s">
        <v>59</v>
      </c>
      <c r="E163" s="39" t="s">
        <v>4612</v>
      </c>
    </row>
    <row r="164" spans="1:16" ht="12.75">
      <c r="A164" t="s">
        <v>50</v>
      </c>
      <c s="34" t="s">
        <v>219</v>
      </c>
      <c s="34" t="s">
        <v>4613</v>
      </c>
      <c s="35" t="s">
        <v>5</v>
      </c>
      <c s="6" t="s">
        <v>4614</v>
      </c>
      <c s="36" t="s">
        <v>412</v>
      </c>
      <c s="37">
        <v>0.282</v>
      </c>
      <c s="36">
        <v>0</v>
      </c>
      <c s="36">
        <f>ROUND(G164*H164,6)</f>
      </c>
      <c r="L164" s="38">
        <v>0</v>
      </c>
      <c s="32">
        <f>ROUND(ROUND(L164,2)*ROUND(G164,3),2)</f>
      </c>
      <c s="36" t="s">
        <v>55</v>
      </c>
      <c>
        <f>(M164*21)/100</f>
      </c>
      <c t="s">
        <v>28</v>
      </c>
    </row>
    <row r="165" spans="1:5" ht="12.75">
      <c r="A165" s="35" t="s">
        <v>56</v>
      </c>
      <c r="E165" s="39" t="s">
        <v>4614</v>
      </c>
    </row>
    <row r="166" spans="1:5" ht="102">
      <c r="A166" s="35" t="s">
        <v>58</v>
      </c>
      <c r="E166" s="40" t="s">
        <v>4615</v>
      </c>
    </row>
    <row r="167" spans="1:5" ht="102">
      <c r="A167" t="s">
        <v>59</v>
      </c>
      <c r="E167" s="39" t="s">
        <v>4616</v>
      </c>
    </row>
    <row r="168" spans="1:16" ht="12.75">
      <c r="A168" t="s">
        <v>50</v>
      </c>
      <c s="34" t="s">
        <v>223</v>
      </c>
      <c s="34" t="s">
        <v>4617</v>
      </c>
      <c s="35" t="s">
        <v>5</v>
      </c>
      <c s="6" t="s">
        <v>4618</v>
      </c>
      <c s="36" t="s">
        <v>412</v>
      </c>
      <c s="37">
        <v>2.32</v>
      </c>
      <c s="36">
        <v>0</v>
      </c>
      <c s="36">
        <f>ROUND(G168*H168,6)</f>
      </c>
      <c r="L168" s="38">
        <v>0</v>
      </c>
      <c s="32">
        <f>ROUND(ROUND(L168,2)*ROUND(G168,3),2)</f>
      </c>
      <c s="36" t="s">
        <v>55</v>
      </c>
      <c>
        <f>(M168*21)/100</f>
      </c>
      <c t="s">
        <v>28</v>
      </c>
    </row>
    <row r="169" spans="1:5" ht="12.75">
      <c r="A169" s="35" t="s">
        <v>56</v>
      </c>
      <c r="E169" s="39" t="s">
        <v>4618</v>
      </c>
    </row>
    <row r="170" spans="1:5" ht="229.5">
      <c r="A170" s="35" t="s">
        <v>58</v>
      </c>
      <c r="E170" s="40" t="s">
        <v>4619</v>
      </c>
    </row>
    <row r="171" spans="1:5" ht="102">
      <c r="A171" t="s">
        <v>59</v>
      </c>
      <c r="E171" s="39" t="s">
        <v>4620</v>
      </c>
    </row>
    <row r="172" spans="1:16" ht="12.75">
      <c r="A172" t="s">
        <v>50</v>
      </c>
      <c s="34" t="s">
        <v>227</v>
      </c>
      <c s="34" t="s">
        <v>4621</v>
      </c>
      <c s="35" t="s">
        <v>5</v>
      </c>
      <c s="6" t="s">
        <v>4622</v>
      </c>
      <c s="36" t="s">
        <v>412</v>
      </c>
      <c s="37">
        <v>2.278</v>
      </c>
      <c s="36">
        <v>0</v>
      </c>
      <c s="36">
        <f>ROUND(G172*H172,6)</f>
      </c>
      <c r="L172" s="38">
        <v>0</v>
      </c>
      <c s="32">
        <f>ROUND(ROUND(L172,2)*ROUND(G172,3),2)</f>
      </c>
      <c s="36" t="s">
        <v>55</v>
      </c>
      <c>
        <f>(M172*21)/100</f>
      </c>
      <c t="s">
        <v>28</v>
      </c>
    </row>
    <row r="173" spans="1:5" ht="12.75">
      <c r="A173" s="35" t="s">
        <v>56</v>
      </c>
      <c r="E173" s="39" t="s">
        <v>4622</v>
      </c>
    </row>
    <row r="174" spans="1:5" ht="127.5">
      <c r="A174" s="35" t="s">
        <v>58</v>
      </c>
      <c r="E174" s="40" t="s">
        <v>4623</v>
      </c>
    </row>
    <row r="175" spans="1:5" ht="102">
      <c r="A175" t="s">
        <v>59</v>
      </c>
      <c r="E175" s="39" t="s">
        <v>4624</v>
      </c>
    </row>
    <row r="176" spans="1:16" ht="12.75">
      <c r="A176" t="s">
        <v>50</v>
      </c>
      <c s="34" t="s">
        <v>231</v>
      </c>
      <c s="34" t="s">
        <v>4625</v>
      </c>
      <c s="35" t="s">
        <v>5</v>
      </c>
      <c s="6" t="s">
        <v>4626</v>
      </c>
      <c s="36" t="s">
        <v>412</v>
      </c>
      <c s="37">
        <v>0.05</v>
      </c>
      <c s="36">
        <v>0</v>
      </c>
      <c s="36">
        <f>ROUND(G176*H176,6)</f>
      </c>
      <c r="L176" s="38">
        <v>0</v>
      </c>
      <c s="32">
        <f>ROUND(ROUND(L176,2)*ROUND(G176,3),2)</f>
      </c>
      <c s="36" t="s">
        <v>55</v>
      </c>
      <c>
        <f>(M176*21)/100</f>
      </c>
      <c t="s">
        <v>28</v>
      </c>
    </row>
    <row r="177" spans="1:5" ht="12.75">
      <c r="A177" s="35" t="s">
        <v>56</v>
      </c>
      <c r="E177" s="39" t="s">
        <v>4626</v>
      </c>
    </row>
    <row r="178" spans="1:5" ht="25.5">
      <c r="A178" s="35" t="s">
        <v>58</v>
      </c>
      <c r="E178" s="40" t="s">
        <v>4627</v>
      </c>
    </row>
    <row r="179" spans="1:5" ht="102">
      <c r="A179" t="s">
        <v>59</v>
      </c>
      <c r="E179" s="39" t="s">
        <v>4628</v>
      </c>
    </row>
    <row r="180" spans="1:16" ht="12.75">
      <c r="A180" t="s">
        <v>50</v>
      </c>
      <c s="34" t="s">
        <v>235</v>
      </c>
      <c s="34" t="s">
        <v>4629</v>
      </c>
      <c s="35" t="s">
        <v>5</v>
      </c>
      <c s="6" t="s">
        <v>4630</v>
      </c>
      <c s="36" t="s">
        <v>412</v>
      </c>
      <c s="37">
        <v>1.105</v>
      </c>
      <c s="36">
        <v>0</v>
      </c>
      <c s="36">
        <f>ROUND(G180*H180,6)</f>
      </c>
      <c r="L180" s="38">
        <v>0</v>
      </c>
      <c s="32">
        <f>ROUND(ROUND(L180,2)*ROUND(G180,3),2)</f>
      </c>
      <c s="36" t="s">
        <v>55</v>
      </c>
      <c>
        <f>(M180*21)/100</f>
      </c>
      <c t="s">
        <v>28</v>
      </c>
    </row>
    <row r="181" spans="1:5" ht="12.75">
      <c r="A181" s="35" t="s">
        <v>56</v>
      </c>
      <c r="E181" s="39" t="s">
        <v>4630</v>
      </c>
    </row>
    <row r="182" spans="1:5" ht="51">
      <c r="A182" s="35" t="s">
        <v>58</v>
      </c>
      <c r="E182" s="40" t="s">
        <v>4631</v>
      </c>
    </row>
    <row r="183" spans="1:5" ht="102">
      <c r="A183" t="s">
        <v>59</v>
      </c>
      <c r="E183" s="39" t="s">
        <v>4632</v>
      </c>
    </row>
    <row r="184" spans="1:16" ht="12.75">
      <c r="A184" t="s">
        <v>50</v>
      </c>
      <c s="34" t="s">
        <v>239</v>
      </c>
      <c s="34" t="s">
        <v>4633</v>
      </c>
      <c s="35" t="s">
        <v>5</v>
      </c>
      <c s="6" t="s">
        <v>4634</v>
      </c>
      <c s="36" t="s">
        <v>412</v>
      </c>
      <c s="37">
        <v>1.723</v>
      </c>
      <c s="36">
        <v>0</v>
      </c>
      <c s="36">
        <f>ROUND(G184*H184,6)</f>
      </c>
      <c r="L184" s="38">
        <v>0</v>
      </c>
      <c s="32">
        <f>ROUND(ROUND(L184,2)*ROUND(G184,3),2)</f>
      </c>
      <c s="36" t="s">
        <v>55</v>
      </c>
      <c>
        <f>(M184*21)/100</f>
      </c>
      <c t="s">
        <v>28</v>
      </c>
    </row>
    <row r="185" spans="1:5" ht="12.75">
      <c r="A185" s="35" t="s">
        <v>56</v>
      </c>
      <c r="E185" s="39" t="s">
        <v>4634</v>
      </c>
    </row>
    <row r="186" spans="1:5" ht="76.5">
      <c r="A186" s="35" t="s">
        <v>58</v>
      </c>
      <c r="E186" s="40" t="s">
        <v>4635</v>
      </c>
    </row>
    <row r="187" spans="1:5" ht="102">
      <c r="A187" t="s">
        <v>59</v>
      </c>
      <c r="E187" s="39" t="s">
        <v>4636</v>
      </c>
    </row>
    <row r="188" spans="1:16" ht="12.75">
      <c r="A188" t="s">
        <v>50</v>
      </c>
      <c s="34" t="s">
        <v>243</v>
      </c>
      <c s="34" t="s">
        <v>4637</v>
      </c>
      <c s="35" t="s">
        <v>5</v>
      </c>
      <c s="6" t="s">
        <v>4638</v>
      </c>
      <c s="36" t="s">
        <v>412</v>
      </c>
      <c s="37">
        <v>3.983</v>
      </c>
      <c s="36">
        <v>0</v>
      </c>
      <c s="36">
        <f>ROUND(G188*H188,6)</f>
      </c>
      <c r="L188" s="38">
        <v>0</v>
      </c>
      <c s="32">
        <f>ROUND(ROUND(L188,2)*ROUND(G188,3),2)</f>
      </c>
      <c s="36" t="s">
        <v>55</v>
      </c>
      <c>
        <f>(M188*21)/100</f>
      </c>
      <c t="s">
        <v>28</v>
      </c>
    </row>
    <row r="189" spans="1:5" ht="12.75">
      <c r="A189" s="35" t="s">
        <v>56</v>
      </c>
      <c r="E189" s="39" t="s">
        <v>4638</v>
      </c>
    </row>
    <row r="190" spans="1:5" ht="89.25">
      <c r="A190" s="35" t="s">
        <v>58</v>
      </c>
      <c r="E190" s="40" t="s">
        <v>4639</v>
      </c>
    </row>
    <row r="191" spans="1:5" ht="102">
      <c r="A191" t="s">
        <v>59</v>
      </c>
      <c r="E191" s="39" t="s">
        <v>4640</v>
      </c>
    </row>
    <row r="192" spans="1:16" ht="12.75">
      <c r="A192" t="s">
        <v>50</v>
      </c>
      <c s="34" t="s">
        <v>248</v>
      </c>
      <c s="34" t="s">
        <v>4641</v>
      </c>
      <c s="35" t="s">
        <v>5</v>
      </c>
      <c s="6" t="s">
        <v>4642</v>
      </c>
      <c s="36" t="s">
        <v>412</v>
      </c>
      <c s="37">
        <v>0.658</v>
      </c>
      <c s="36">
        <v>0</v>
      </c>
      <c s="36">
        <f>ROUND(G192*H192,6)</f>
      </c>
      <c r="L192" s="38">
        <v>0</v>
      </c>
      <c s="32">
        <f>ROUND(ROUND(L192,2)*ROUND(G192,3),2)</f>
      </c>
      <c s="36" t="s">
        <v>55</v>
      </c>
      <c>
        <f>(M192*21)/100</f>
      </c>
      <c t="s">
        <v>28</v>
      </c>
    </row>
    <row r="193" spans="1:5" ht="12.75">
      <c r="A193" s="35" t="s">
        <v>56</v>
      </c>
      <c r="E193" s="39" t="s">
        <v>4642</v>
      </c>
    </row>
    <row r="194" spans="1:5" ht="51">
      <c r="A194" s="35" t="s">
        <v>58</v>
      </c>
      <c r="E194" s="40" t="s">
        <v>4643</v>
      </c>
    </row>
    <row r="195" spans="1:5" ht="102">
      <c r="A195" t="s">
        <v>59</v>
      </c>
      <c r="E195" s="39" t="s">
        <v>4644</v>
      </c>
    </row>
    <row r="196" spans="1:16" ht="12.75">
      <c r="A196" t="s">
        <v>50</v>
      </c>
      <c s="34" t="s">
        <v>253</v>
      </c>
      <c s="34" t="s">
        <v>4645</v>
      </c>
      <c s="35" t="s">
        <v>5</v>
      </c>
      <c s="6" t="s">
        <v>4646</v>
      </c>
      <c s="36" t="s">
        <v>412</v>
      </c>
      <c s="37">
        <v>0.087</v>
      </c>
      <c s="36">
        <v>0</v>
      </c>
      <c s="36">
        <f>ROUND(G196*H196,6)</f>
      </c>
      <c r="L196" s="38">
        <v>0</v>
      </c>
      <c s="32">
        <f>ROUND(ROUND(L196,2)*ROUND(G196,3),2)</f>
      </c>
      <c s="36" t="s">
        <v>55</v>
      </c>
      <c>
        <f>(M196*21)/100</f>
      </c>
      <c t="s">
        <v>28</v>
      </c>
    </row>
    <row r="197" spans="1:5" ht="12.75">
      <c r="A197" s="35" t="s">
        <v>56</v>
      </c>
      <c r="E197" s="39" t="s">
        <v>4646</v>
      </c>
    </row>
    <row r="198" spans="1:5" ht="25.5">
      <c r="A198" s="35" t="s">
        <v>58</v>
      </c>
      <c r="E198" s="40" t="s">
        <v>4647</v>
      </c>
    </row>
    <row r="199" spans="1:5" ht="102">
      <c r="A199" t="s">
        <v>59</v>
      </c>
      <c r="E199" s="39" t="s">
        <v>4648</v>
      </c>
    </row>
    <row r="200" spans="1:16" ht="25.5">
      <c r="A200" t="s">
        <v>50</v>
      </c>
      <c s="34" t="s">
        <v>257</v>
      </c>
      <c s="34" t="s">
        <v>4649</v>
      </c>
      <c s="35" t="s">
        <v>5</v>
      </c>
      <c s="6" t="s">
        <v>4650</v>
      </c>
      <c s="36" t="s">
        <v>2202</v>
      </c>
      <c s="37">
        <v>1.991</v>
      </c>
      <c s="36">
        <v>0</v>
      </c>
      <c s="36">
        <f>ROUND(G200*H200,6)</f>
      </c>
      <c r="L200" s="38">
        <v>0</v>
      </c>
      <c s="32">
        <f>ROUND(ROUND(L200,2)*ROUND(G200,3),2)</f>
      </c>
      <c s="36" t="s">
        <v>55</v>
      </c>
      <c>
        <f>(M200*21)/100</f>
      </c>
      <c t="s">
        <v>28</v>
      </c>
    </row>
    <row r="201" spans="1:5" ht="25.5">
      <c r="A201" s="35" t="s">
        <v>56</v>
      </c>
      <c r="E201" s="39" t="s">
        <v>4650</v>
      </c>
    </row>
    <row r="202" spans="1:5" ht="76.5">
      <c r="A202" s="35" t="s">
        <v>58</v>
      </c>
      <c r="E202" s="40" t="s">
        <v>4651</v>
      </c>
    </row>
    <row r="203" spans="1:5" ht="204">
      <c r="A203" t="s">
        <v>59</v>
      </c>
      <c r="E203" s="39" t="s">
        <v>4652</v>
      </c>
    </row>
    <row r="204" spans="1:16" ht="12.75">
      <c r="A204" t="s">
        <v>50</v>
      </c>
      <c s="34" t="s">
        <v>261</v>
      </c>
      <c s="34" t="s">
        <v>4653</v>
      </c>
      <c s="35" t="s">
        <v>5</v>
      </c>
      <c s="6" t="s">
        <v>4654</v>
      </c>
      <c s="36" t="s">
        <v>2202</v>
      </c>
      <c s="37">
        <v>148.167</v>
      </c>
      <c s="36">
        <v>0</v>
      </c>
      <c s="36">
        <f>ROUND(G204*H204,6)</f>
      </c>
      <c r="L204" s="38">
        <v>0</v>
      </c>
      <c s="32">
        <f>ROUND(ROUND(L204,2)*ROUND(G204,3),2)</f>
      </c>
      <c s="36" t="s">
        <v>55</v>
      </c>
      <c>
        <f>(M204*21)/100</f>
      </c>
      <c t="s">
        <v>28</v>
      </c>
    </row>
    <row r="205" spans="1:5" ht="12.75">
      <c r="A205" s="35" t="s">
        <v>56</v>
      </c>
      <c r="E205" s="39" t="s">
        <v>4654</v>
      </c>
    </row>
    <row r="206" spans="1:5" ht="409.5">
      <c r="A206" s="35" t="s">
        <v>58</v>
      </c>
      <c r="E206" s="40" t="s">
        <v>4655</v>
      </c>
    </row>
    <row r="207" spans="1:5" ht="204">
      <c r="A207" t="s">
        <v>59</v>
      </c>
      <c r="E207" s="39" t="s">
        <v>4656</v>
      </c>
    </row>
    <row r="208" spans="1:16" ht="12.75">
      <c r="A208" t="s">
        <v>50</v>
      </c>
      <c s="34" t="s">
        <v>262</v>
      </c>
      <c s="34" t="s">
        <v>4657</v>
      </c>
      <c s="35" t="s">
        <v>5</v>
      </c>
      <c s="6" t="s">
        <v>4658</v>
      </c>
      <c s="36" t="s">
        <v>2197</v>
      </c>
      <c s="37">
        <v>66.061</v>
      </c>
      <c s="36">
        <v>0</v>
      </c>
      <c s="36">
        <f>ROUND(G208*H208,6)</f>
      </c>
      <c r="L208" s="38">
        <v>0</v>
      </c>
      <c s="32">
        <f>ROUND(ROUND(L208,2)*ROUND(G208,3),2)</f>
      </c>
      <c s="36" t="s">
        <v>55</v>
      </c>
      <c>
        <f>(M208*21)/100</f>
      </c>
      <c t="s">
        <v>28</v>
      </c>
    </row>
    <row r="209" spans="1:5" ht="12.75">
      <c r="A209" s="35" t="s">
        <v>56</v>
      </c>
      <c r="E209" s="39" t="s">
        <v>4658</v>
      </c>
    </row>
    <row r="210" spans="1:5" ht="102">
      <c r="A210" s="35" t="s">
        <v>58</v>
      </c>
      <c r="E210" s="42" t="s">
        <v>4659</v>
      </c>
    </row>
    <row r="211" spans="1:5" ht="204">
      <c r="A211" t="s">
        <v>59</v>
      </c>
      <c r="E211" s="39" t="s">
        <v>4660</v>
      </c>
    </row>
    <row r="212" spans="1:16" ht="12.75">
      <c r="A212" t="s">
        <v>50</v>
      </c>
      <c s="34" t="s">
        <v>263</v>
      </c>
      <c s="34" t="s">
        <v>4661</v>
      </c>
      <c s="35" t="s">
        <v>5</v>
      </c>
      <c s="6" t="s">
        <v>4662</v>
      </c>
      <c s="36" t="s">
        <v>2197</v>
      </c>
      <c s="37">
        <v>75.428</v>
      </c>
      <c s="36">
        <v>0</v>
      </c>
      <c s="36">
        <f>ROUND(G212*H212,6)</f>
      </c>
      <c r="L212" s="38">
        <v>0</v>
      </c>
      <c s="32">
        <f>ROUND(ROUND(L212,2)*ROUND(G212,3),2)</f>
      </c>
      <c s="36" t="s">
        <v>55</v>
      </c>
      <c>
        <f>(M212*21)/100</f>
      </c>
      <c t="s">
        <v>28</v>
      </c>
    </row>
    <row r="213" spans="1:5" ht="12.75">
      <c r="A213" s="35" t="s">
        <v>56</v>
      </c>
      <c r="E213" s="39" t="s">
        <v>4662</v>
      </c>
    </row>
    <row r="214" spans="1:5" ht="51">
      <c r="A214" s="35" t="s">
        <v>58</v>
      </c>
      <c r="E214" s="40" t="s">
        <v>4663</v>
      </c>
    </row>
    <row r="215" spans="1:5" ht="204">
      <c r="A215" t="s">
        <v>59</v>
      </c>
      <c r="E215" s="39" t="s">
        <v>4664</v>
      </c>
    </row>
    <row r="216" spans="1:16" ht="25.5">
      <c r="A216" t="s">
        <v>50</v>
      </c>
      <c s="34" t="s">
        <v>267</v>
      </c>
      <c s="34" t="s">
        <v>4665</v>
      </c>
      <c s="35" t="s">
        <v>5</v>
      </c>
      <c s="6" t="s">
        <v>4666</v>
      </c>
      <c s="36" t="s">
        <v>2197</v>
      </c>
      <c s="37">
        <v>49.609</v>
      </c>
      <c s="36">
        <v>0</v>
      </c>
      <c s="36">
        <f>ROUND(G216*H216,6)</f>
      </c>
      <c r="L216" s="38">
        <v>0</v>
      </c>
      <c s="32">
        <f>ROUND(ROUND(L216,2)*ROUND(G216,3),2)</f>
      </c>
      <c s="36" t="s">
        <v>55</v>
      </c>
      <c>
        <f>(M216*21)/100</f>
      </c>
      <c t="s">
        <v>28</v>
      </c>
    </row>
    <row r="217" spans="1:5" ht="25.5">
      <c r="A217" s="35" t="s">
        <v>56</v>
      </c>
      <c r="E217" s="39" t="s">
        <v>4666</v>
      </c>
    </row>
    <row r="218" spans="1:5" ht="76.5">
      <c r="A218" s="35" t="s">
        <v>58</v>
      </c>
      <c r="E218" s="42" t="s">
        <v>4667</v>
      </c>
    </row>
    <row r="219" spans="1:5" ht="204">
      <c r="A219" t="s">
        <v>59</v>
      </c>
      <c r="E219" s="39" t="s">
        <v>4668</v>
      </c>
    </row>
    <row r="220" spans="1:16" ht="12.75">
      <c r="A220" t="s">
        <v>50</v>
      </c>
      <c s="34" t="s">
        <v>271</v>
      </c>
      <c s="34" t="s">
        <v>4669</v>
      </c>
      <c s="35" t="s">
        <v>5</v>
      </c>
      <c s="6" t="s">
        <v>4670</v>
      </c>
      <c s="36" t="s">
        <v>2202</v>
      </c>
      <c s="37">
        <v>92.561</v>
      </c>
      <c s="36">
        <v>0</v>
      </c>
      <c s="36">
        <f>ROUND(G220*H220,6)</f>
      </c>
      <c r="L220" s="38">
        <v>0</v>
      </c>
      <c s="32">
        <f>ROUND(ROUND(L220,2)*ROUND(G220,3),2)</f>
      </c>
      <c s="36" t="s">
        <v>55</v>
      </c>
      <c>
        <f>(M220*21)/100</f>
      </c>
      <c t="s">
        <v>28</v>
      </c>
    </row>
    <row r="221" spans="1:5" ht="12.75">
      <c r="A221" s="35" t="s">
        <v>56</v>
      </c>
      <c r="E221" s="39" t="s">
        <v>4670</v>
      </c>
    </row>
    <row r="222" spans="1:5" ht="89.25">
      <c r="A222" s="35" t="s">
        <v>58</v>
      </c>
      <c r="E222" s="40" t="s">
        <v>4671</v>
      </c>
    </row>
    <row r="223" spans="1:5" ht="191.25">
      <c r="A223" t="s">
        <v>59</v>
      </c>
      <c r="E223" s="39" t="s">
        <v>4672</v>
      </c>
    </row>
    <row r="224" spans="1:16" ht="12.75">
      <c r="A224" t="s">
        <v>50</v>
      </c>
      <c s="34" t="s">
        <v>275</v>
      </c>
      <c s="34" t="s">
        <v>4673</v>
      </c>
      <c s="35" t="s">
        <v>5</v>
      </c>
      <c s="6" t="s">
        <v>4674</v>
      </c>
      <c s="36" t="s">
        <v>2197</v>
      </c>
      <c s="37">
        <v>810.569</v>
      </c>
      <c s="36">
        <v>0</v>
      </c>
      <c s="36">
        <f>ROUND(G224*H224,6)</f>
      </c>
      <c r="L224" s="38">
        <v>0</v>
      </c>
      <c s="32">
        <f>ROUND(ROUND(L224,2)*ROUND(G224,3),2)</f>
      </c>
      <c s="36" t="s">
        <v>55</v>
      </c>
      <c>
        <f>(M224*21)/100</f>
      </c>
      <c t="s">
        <v>28</v>
      </c>
    </row>
    <row r="225" spans="1:5" ht="12.75">
      <c r="A225" s="35" t="s">
        <v>56</v>
      </c>
      <c r="E225" s="39" t="s">
        <v>4674</v>
      </c>
    </row>
    <row r="226" spans="1:5" ht="102">
      <c r="A226" s="35" t="s">
        <v>58</v>
      </c>
      <c r="E226" s="40" t="s">
        <v>4675</v>
      </c>
    </row>
    <row r="227" spans="1:5" ht="153">
      <c r="A227" t="s">
        <v>59</v>
      </c>
      <c r="E227" s="39" t="s">
        <v>4676</v>
      </c>
    </row>
    <row r="228" spans="1:16" ht="12.75">
      <c r="A228" t="s">
        <v>50</v>
      </c>
      <c s="34" t="s">
        <v>279</v>
      </c>
      <c s="34" t="s">
        <v>4677</v>
      </c>
      <c s="35" t="s">
        <v>5</v>
      </c>
      <c s="6" t="s">
        <v>4678</v>
      </c>
      <c s="36" t="s">
        <v>2197</v>
      </c>
      <c s="37">
        <v>810.569</v>
      </c>
      <c s="36">
        <v>0</v>
      </c>
      <c s="36">
        <f>ROUND(G228*H228,6)</f>
      </c>
      <c r="L228" s="38">
        <v>0</v>
      </c>
      <c s="32">
        <f>ROUND(ROUND(L228,2)*ROUND(G228,3),2)</f>
      </c>
      <c s="36" t="s">
        <v>55</v>
      </c>
      <c>
        <f>(M228*21)/100</f>
      </c>
      <c t="s">
        <v>28</v>
      </c>
    </row>
    <row r="229" spans="1:5" ht="12.75">
      <c r="A229" s="35" t="s">
        <v>56</v>
      </c>
      <c r="E229" s="39" t="s">
        <v>4678</v>
      </c>
    </row>
    <row r="230" spans="1:5" ht="12.75">
      <c r="A230" s="35" t="s">
        <v>58</v>
      </c>
      <c r="E230" s="40" t="s">
        <v>5</v>
      </c>
    </row>
    <row r="231" spans="1:5" ht="153">
      <c r="A231" t="s">
        <v>59</v>
      </c>
      <c r="E231" s="39" t="s">
        <v>4679</v>
      </c>
    </row>
    <row r="232" spans="1:16" ht="12.75">
      <c r="A232" t="s">
        <v>50</v>
      </c>
      <c s="34" t="s">
        <v>283</v>
      </c>
      <c s="34" t="s">
        <v>4680</v>
      </c>
      <c s="35" t="s">
        <v>5</v>
      </c>
      <c s="6" t="s">
        <v>4681</v>
      </c>
      <c s="36" t="s">
        <v>412</v>
      </c>
      <c s="37">
        <v>10.686</v>
      </c>
      <c s="36">
        <v>0</v>
      </c>
      <c s="36">
        <f>ROUND(G232*H232,6)</f>
      </c>
      <c r="L232" s="38">
        <v>0</v>
      </c>
      <c s="32">
        <f>ROUND(ROUND(L232,2)*ROUND(G232,3),2)</f>
      </c>
      <c s="36" t="s">
        <v>55</v>
      </c>
      <c>
        <f>(M232*21)/100</f>
      </c>
      <c t="s">
        <v>28</v>
      </c>
    </row>
    <row r="233" spans="1:5" ht="12.75">
      <c r="A233" s="35" t="s">
        <v>56</v>
      </c>
      <c r="E233" s="39" t="s">
        <v>4681</v>
      </c>
    </row>
    <row r="234" spans="1:5" ht="25.5">
      <c r="A234" s="35" t="s">
        <v>58</v>
      </c>
      <c r="E234" s="40" t="s">
        <v>4682</v>
      </c>
    </row>
    <row r="235" spans="1:5" ht="204">
      <c r="A235" t="s">
        <v>59</v>
      </c>
      <c r="E235" s="39" t="s">
        <v>4683</v>
      </c>
    </row>
    <row r="236" spans="1:16" ht="12.75">
      <c r="A236" t="s">
        <v>50</v>
      </c>
      <c s="34" t="s">
        <v>287</v>
      </c>
      <c s="34" t="s">
        <v>4684</v>
      </c>
      <c s="35" t="s">
        <v>5</v>
      </c>
      <c s="6" t="s">
        <v>4685</v>
      </c>
      <c s="36" t="s">
        <v>65</v>
      </c>
      <c s="37">
        <v>18</v>
      </c>
      <c s="36">
        <v>0</v>
      </c>
      <c s="36">
        <f>ROUND(G236*H236,6)</f>
      </c>
      <c r="L236" s="38">
        <v>0</v>
      </c>
      <c s="32">
        <f>ROUND(ROUND(L236,2)*ROUND(G236,3),2)</f>
      </c>
      <c s="36" t="s">
        <v>55</v>
      </c>
      <c>
        <f>(M236*21)/100</f>
      </c>
      <c t="s">
        <v>28</v>
      </c>
    </row>
    <row r="237" spans="1:5" ht="12.75">
      <c r="A237" s="35" t="s">
        <v>56</v>
      </c>
      <c r="E237" s="39" t="s">
        <v>4685</v>
      </c>
    </row>
    <row r="238" spans="1:5" ht="153">
      <c r="A238" s="35" t="s">
        <v>58</v>
      </c>
      <c r="E238" s="40" t="s">
        <v>4686</v>
      </c>
    </row>
    <row r="239" spans="1:5" ht="191.25">
      <c r="A239" t="s">
        <v>59</v>
      </c>
      <c r="E239" s="39" t="s">
        <v>4687</v>
      </c>
    </row>
    <row r="240" spans="1:16" ht="12.75">
      <c r="A240" t="s">
        <v>50</v>
      </c>
      <c s="34" t="s">
        <v>291</v>
      </c>
      <c s="34" t="s">
        <v>4688</v>
      </c>
      <c s="35" t="s">
        <v>5</v>
      </c>
      <c s="6" t="s">
        <v>4689</v>
      </c>
      <c s="36" t="s">
        <v>65</v>
      </c>
      <c s="37">
        <v>110</v>
      </c>
      <c s="36">
        <v>0</v>
      </c>
      <c s="36">
        <f>ROUND(G240*H240,6)</f>
      </c>
      <c r="L240" s="38">
        <v>0</v>
      </c>
      <c s="32">
        <f>ROUND(ROUND(L240,2)*ROUND(G240,3),2)</f>
      </c>
      <c s="36" t="s">
        <v>55</v>
      </c>
      <c>
        <f>(M240*21)/100</f>
      </c>
      <c t="s">
        <v>28</v>
      </c>
    </row>
    <row r="241" spans="1:5" ht="12.75">
      <c r="A241" s="35" t="s">
        <v>56</v>
      </c>
      <c r="E241" s="39" t="s">
        <v>4689</v>
      </c>
    </row>
    <row r="242" spans="1:5" ht="409.5">
      <c r="A242" s="35" t="s">
        <v>58</v>
      </c>
      <c r="E242" s="40" t="s">
        <v>4690</v>
      </c>
    </row>
    <row r="243" spans="1:5" ht="191.25">
      <c r="A243" t="s">
        <v>59</v>
      </c>
      <c r="E243" s="39" t="s">
        <v>4691</v>
      </c>
    </row>
    <row r="244" spans="1:16" ht="12.75">
      <c r="A244" t="s">
        <v>50</v>
      </c>
      <c s="34" t="s">
        <v>295</v>
      </c>
      <c s="34" t="s">
        <v>4692</v>
      </c>
      <c s="35" t="s">
        <v>5</v>
      </c>
      <c s="6" t="s">
        <v>4693</v>
      </c>
      <c s="36" t="s">
        <v>65</v>
      </c>
      <c s="37">
        <v>3</v>
      </c>
      <c s="36">
        <v>0</v>
      </c>
      <c s="36">
        <f>ROUND(G244*H244,6)</f>
      </c>
      <c r="L244" s="38">
        <v>0</v>
      </c>
      <c s="32">
        <f>ROUND(ROUND(L244,2)*ROUND(G244,3),2)</f>
      </c>
      <c s="36" t="s">
        <v>55</v>
      </c>
      <c>
        <f>(M244*21)/100</f>
      </c>
      <c t="s">
        <v>28</v>
      </c>
    </row>
    <row r="245" spans="1:5" ht="12.75">
      <c r="A245" s="35" t="s">
        <v>56</v>
      </c>
      <c r="E245" s="39" t="s">
        <v>4693</v>
      </c>
    </row>
    <row r="246" spans="1:5" ht="63.75">
      <c r="A246" s="35" t="s">
        <v>58</v>
      </c>
      <c r="E246" s="40" t="s">
        <v>4694</v>
      </c>
    </row>
    <row r="247" spans="1:5" ht="191.25">
      <c r="A247" t="s">
        <v>59</v>
      </c>
      <c r="E247" s="39" t="s">
        <v>4695</v>
      </c>
    </row>
    <row r="248" spans="1:16" ht="12.75">
      <c r="A248" t="s">
        <v>50</v>
      </c>
      <c s="34" t="s">
        <v>299</v>
      </c>
      <c s="34" t="s">
        <v>4696</v>
      </c>
      <c s="35" t="s">
        <v>5</v>
      </c>
      <c s="6" t="s">
        <v>4697</v>
      </c>
      <c s="36" t="s">
        <v>65</v>
      </c>
      <c s="37">
        <v>38</v>
      </c>
      <c s="36">
        <v>0</v>
      </c>
      <c s="36">
        <f>ROUND(G248*H248,6)</f>
      </c>
      <c r="L248" s="38">
        <v>0</v>
      </c>
      <c s="32">
        <f>ROUND(ROUND(L248,2)*ROUND(G248,3),2)</f>
      </c>
      <c s="36" t="s">
        <v>55</v>
      </c>
      <c>
        <f>(M248*21)/100</f>
      </c>
      <c t="s">
        <v>28</v>
      </c>
    </row>
    <row r="249" spans="1:5" ht="12.75">
      <c r="A249" s="35" t="s">
        <v>56</v>
      </c>
      <c r="E249" s="39" t="s">
        <v>4697</v>
      </c>
    </row>
    <row r="250" spans="1:5" ht="255">
      <c r="A250" s="35" t="s">
        <v>58</v>
      </c>
      <c r="E250" s="40" t="s">
        <v>4698</v>
      </c>
    </row>
    <row r="251" spans="1:5" ht="191.25">
      <c r="A251" t="s">
        <v>59</v>
      </c>
      <c r="E251" s="39" t="s">
        <v>4699</v>
      </c>
    </row>
    <row r="252" spans="1:16" ht="12.75">
      <c r="A252" t="s">
        <v>50</v>
      </c>
      <c s="34" t="s">
        <v>303</v>
      </c>
      <c s="34" t="s">
        <v>4700</v>
      </c>
      <c s="35" t="s">
        <v>5</v>
      </c>
      <c s="6" t="s">
        <v>4701</v>
      </c>
      <c s="36" t="s">
        <v>65</v>
      </c>
      <c s="37">
        <v>9</v>
      </c>
      <c s="36">
        <v>0</v>
      </c>
      <c s="36">
        <f>ROUND(G252*H252,6)</f>
      </c>
      <c r="L252" s="38">
        <v>0</v>
      </c>
      <c s="32">
        <f>ROUND(ROUND(L252,2)*ROUND(G252,3),2)</f>
      </c>
      <c s="36" t="s">
        <v>55</v>
      </c>
      <c>
        <f>(M252*21)/100</f>
      </c>
      <c t="s">
        <v>28</v>
      </c>
    </row>
    <row r="253" spans="1:5" ht="12.75">
      <c r="A253" s="35" t="s">
        <v>56</v>
      </c>
      <c r="E253" s="39" t="s">
        <v>4701</v>
      </c>
    </row>
    <row r="254" spans="1:5" ht="140.25">
      <c r="A254" s="35" t="s">
        <v>58</v>
      </c>
      <c r="E254" s="40" t="s">
        <v>4702</v>
      </c>
    </row>
    <row r="255" spans="1:5" ht="191.25">
      <c r="A255" t="s">
        <v>59</v>
      </c>
      <c r="E255" s="39" t="s">
        <v>4703</v>
      </c>
    </row>
    <row r="256" spans="1:16" ht="12.75">
      <c r="A256" t="s">
        <v>50</v>
      </c>
      <c s="34" t="s">
        <v>307</v>
      </c>
      <c s="34" t="s">
        <v>4704</v>
      </c>
      <c s="35" t="s">
        <v>5</v>
      </c>
      <c s="6" t="s">
        <v>4705</v>
      </c>
      <c s="36" t="s">
        <v>65</v>
      </c>
      <c s="37">
        <v>3</v>
      </c>
      <c s="36">
        <v>0</v>
      </c>
      <c s="36">
        <f>ROUND(G256*H256,6)</f>
      </c>
      <c r="L256" s="38">
        <v>0</v>
      </c>
      <c s="32">
        <f>ROUND(ROUND(L256,2)*ROUND(G256,3),2)</f>
      </c>
      <c s="36" t="s">
        <v>55</v>
      </c>
      <c>
        <f>(M256*21)/100</f>
      </c>
      <c t="s">
        <v>28</v>
      </c>
    </row>
    <row r="257" spans="1:5" ht="12.75">
      <c r="A257" s="35" t="s">
        <v>56</v>
      </c>
      <c r="E257" s="39" t="s">
        <v>4705</v>
      </c>
    </row>
    <row r="258" spans="1:5" ht="51">
      <c r="A258" s="35" t="s">
        <v>58</v>
      </c>
      <c r="E258" s="40" t="s">
        <v>4706</v>
      </c>
    </row>
    <row r="259" spans="1:5" ht="191.25">
      <c r="A259" t="s">
        <v>59</v>
      </c>
      <c r="E259" s="39" t="s">
        <v>4707</v>
      </c>
    </row>
    <row r="260" spans="1:16" ht="12.75">
      <c r="A260" t="s">
        <v>50</v>
      </c>
      <c s="34" t="s">
        <v>311</v>
      </c>
      <c s="34" t="s">
        <v>4708</v>
      </c>
      <c s="35" t="s">
        <v>5</v>
      </c>
      <c s="6" t="s">
        <v>4709</v>
      </c>
      <c s="36" t="s">
        <v>65</v>
      </c>
      <c s="37">
        <v>1</v>
      </c>
      <c s="36">
        <v>0</v>
      </c>
      <c s="36">
        <f>ROUND(G260*H260,6)</f>
      </c>
      <c r="L260" s="38">
        <v>0</v>
      </c>
      <c s="32">
        <f>ROUND(ROUND(L260,2)*ROUND(G260,3),2)</f>
      </c>
      <c s="36" t="s">
        <v>55</v>
      </c>
      <c>
        <f>(M260*21)/100</f>
      </c>
      <c t="s">
        <v>28</v>
      </c>
    </row>
    <row r="261" spans="1:5" ht="12.75">
      <c r="A261" s="35" t="s">
        <v>56</v>
      </c>
      <c r="E261" s="39" t="s">
        <v>4709</v>
      </c>
    </row>
    <row r="262" spans="1:5" ht="25.5">
      <c r="A262" s="35" t="s">
        <v>58</v>
      </c>
      <c r="E262" s="40" t="s">
        <v>4710</v>
      </c>
    </row>
    <row r="263" spans="1:5" ht="191.25">
      <c r="A263" t="s">
        <v>59</v>
      </c>
      <c r="E263" s="39" t="s">
        <v>4711</v>
      </c>
    </row>
    <row r="264" spans="1:16" ht="12.75">
      <c r="A264" t="s">
        <v>50</v>
      </c>
      <c s="34" t="s">
        <v>315</v>
      </c>
      <c s="34" t="s">
        <v>4712</v>
      </c>
      <c s="35" t="s">
        <v>5</v>
      </c>
      <c s="6" t="s">
        <v>4713</v>
      </c>
      <c s="36" t="s">
        <v>65</v>
      </c>
      <c s="37">
        <v>2</v>
      </c>
      <c s="36">
        <v>0</v>
      </c>
      <c s="36">
        <f>ROUND(G264*H264,6)</f>
      </c>
      <c r="L264" s="38">
        <v>0</v>
      </c>
      <c s="32">
        <f>ROUND(ROUND(L264,2)*ROUND(G264,3),2)</f>
      </c>
      <c s="36" t="s">
        <v>55</v>
      </c>
      <c>
        <f>(M264*21)/100</f>
      </c>
      <c t="s">
        <v>28</v>
      </c>
    </row>
    <row r="265" spans="1:5" ht="12.75">
      <c r="A265" s="35" t="s">
        <v>56</v>
      </c>
      <c r="E265" s="39" t="s">
        <v>4713</v>
      </c>
    </row>
    <row r="266" spans="1:5" ht="51">
      <c r="A266" s="35" t="s">
        <v>58</v>
      </c>
      <c r="E266" s="40" t="s">
        <v>4714</v>
      </c>
    </row>
    <row r="267" spans="1:5" ht="191.25">
      <c r="A267" t="s">
        <v>59</v>
      </c>
      <c r="E267" s="39" t="s">
        <v>4715</v>
      </c>
    </row>
    <row r="268" spans="1:16" ht="25.5">
      <c r="A268" t="s">
        <v>50</v>
      </c>
      <c s="34" t="s">
        <v>319</v>
      </c>
      <c s="34" t="s">
        <v>4716</v>
      </c>
      <c s="35" t="s">
        <v>5</v>
      </c>
      <c s="6" t="s">
        <v>4717</v>
      </c>
      <c s="36" t="s">
        <v>412</v>
      </c>
      <c s="37">
        <v>1.866</v>
      </c>
      <c s="36">
        <v>0</v>
      </c>
      <c s="36">
        <f>ROUND(G268*H268,6)</f>
      </c>
      <c r="L268" s="38">
        <v>0</v>
      </c>
      <c s="32">
        <f>ROUND(ROUND(L268,2)*ROUND(G268,3),2)</f>
      </c>
      <c s="36" t="s">
        <v>55</v>
      </c>
      <c>
        <f>(M268*21)/100</f>
      </c>
      <c t="s">
        <v>28</v>
      </c>
    </row>
    <row r="269" spans="1:5" ht="25.5">
      <c r="A269" s="35" t="s">
        <v>56</v>
      </c>
      <c r="E269" s="39" t="s">
        <v>4717</v>
      </c>
    </row>
    <row r="270" spans="1:5" ht="409.5">
      <c r="A270" s="35" t="s">
        <v>58</v>
      </c>
      <c r="E270" s="40" t="s">
        <v>4718</v>
      </c>
    </row>
    <row r="271" spans="1:5" ht="204">
      <c r="A271" t="s">
        <v>59</v>
      </c>
      <c r="E271" s="39" t="s">
        <v>4719</v>
      </c>
    </row>
    <row r="272" spans="1:16" ht="25.5">
      <c r="A272" t="s">
        <v>50</v>
      </c>
      <c s="34" t="s">
        <v>323</v>
      </c>
      <c s="34" t="s">
        <v>4720</v>
      </c>
      <c s="35" t="s">
        <v>5</v>
      </c>
      <c s="6" t="s">
        <v>4721</v>
      </c>
      <c s="36" t="s">
        <v>412</v>
      </c>
      <c s="37">
        <v>7.591</v>
      </c>
      <c s="36">
        <v>0</v>
      </c>
      <c s="36">
        <f>ROUND(G272*H272,6)</f>
      </c>
      <c r="L272" s="38">
        <v>0</v>
      </c>
      <c s="32">
        <f>ROUND(ROUND(L272,2)*ROUND(G272,3),2)</f>
      </c>
      <c s="36" t="s">
        <v>55</v>
      </c>
      <c>
        <f>(M272*21)/100</f>
      </c>
      <c t="s">
        <v>28</v>
      </c>
    </row>
    <row r="273" spans="1:5" ht="25.5">
      <c r="A273" s="35" t="s">
        <v>56</v>
      </c>
      <c r="E273" s="39" t="s">
        <v>4721</v>
      </c>
    </row>
    <row r="274" spans="1:5" ht="409.5">
      <c r="A274" s="35" t="s">
        <v>58</v>
      </c>
      <c r="E274" s="40" t="s">
        <v>4722</v>
      </c>
    </row>
    <row r="275" spans="1:5" ht="204">
      <c r="A275" t="s">
        <v>59</v>
      </c>
      <c r="E275" s="39" t="s">
        <v>4723</v>
      </c>
    </row>
    <row r="276" spans="1:16" ht="25.5">
      <c r="A276" t="s">
        <v>50</v>
      </c>
      <c s="34" t="s">
        <v>327</v>
      </c>
      <c s="34" t="s">
        <v>4724</v>
      </c>
      <c s="35" t="s">
        <v>5</v>
      </c>
      <c s="6" t="s">
        <v>4725</v>
      </c>
      <c s="36" t="s">
        <v>412</v>
      </c>
      <c s="37">
        <v>4.641</v>
      </c>
      <c s="36">
        <v>0</v>
      </c>
      <c s="36">
        <f>ROUND(G276*H276,6)</f>
      </c>
      <c r="L276" s="38">
        <v>0</v>
      </c>
      <c s="32">
        <f>ROUND(ROUND(L276,2)*ROUND(G276,3),2)</f>
      </c>
      <c s="36" t="s">
        <v>55</v>
      </c>
      <c>
        <f>(M276*21)/100</f>
      </c>
      <c t="s">
        <v>28</v>
      </c>
    </row>
    <row r="277" spans="1:5" ht="25.5">
      <c r="A277" s="35" t="s">
        <v>56</v>
      </c>
      <c r="E277" s="39" t="s">
        <v>4725</v>
      </c>
    </row>
    <row r="278" spans="1:5" ht="114.75">
      <c r="A278" s="35" t="s">
        <v>58</v>
      </c>
      <c r="E278" s="40" t="s">
        <v>4726</v>
      </c>
    </row>
    <row r="279" spans="1:5" ht="204">
      <c r="A279" t="s">
        <v>59</v>
      </c>
      <c r="E279" s="39" t="s">
        <v>4727</v>
      </c>
    </row>
    <row r="280" spans="1:16" ht="12.75">
      <c r="A280" t="s">
        <v>50</v>
      </c>
      <c s="34" t="s">
        <v>331</v>
      </c>
      <c s="34" t="s">
        <v>4728</v>
      </c>
      <c s="35" t="s">
        <v>5</v>
      </c>
      <c s="6" t="s">
        <v>4729</v>
      </c>
      <c s="36" t="s">
        <v>209</v>
      </c>
      <c s="37">
        <v>4.25</v>
      </c>
      <c s="36">
        <v>0</v>
      </c>
      <c s="36">
        <f>ROUND(G280*H280,6)</f>
      </c>
      <c r="L280" s="38">
        <v>0</v>
      </c>
      <c s="32">
        <f>ROUND(ROUND(L280,2)*ROUND(G280,3),2)</f>
      </c>
      <c s="36" t="s">
        <v>55</v>
      </c>
      <c>
        <f>(M280*21)/100</f>
      </c>
      <c t="s">
        <v>28</v>
      </c>
    </row>
    <row r="281" spans="1:5" ht="12.75">
      <c r="A281" s="35" t="s">
        <v>56</v>
      </c>
      <c r="E281" s="39" t="s">
        <v>4729</v>
      </c>
    </row>
    <row r="282" spans="1:5" ht="63.75">
      <c r="A282" s="35" t="s">
        <v>58</v>
      </c>
      <c r="E282" s="40" t="s">
        <v>4730</v>
      </c>
    </row>
    <row r="283" spans="1:5" ht="191.25">
      <c r="A283" t="s">
        <v>59</v>
      </c>
      <c r="E283" s="39" t="s">
        <v>4731</v>
      </c>
    </row>
    <row r="284" spans="1:16" ht="12.75">
      <c r="A284" t="s">
        <v>50</v>
      </c>
      <c s="34" t="s">
        <v>335</v>
      </c>
      <c s="34" t="s">
        <v>4732</v>
      </c>
      <c s="35" t="s">
        <v>5</v>
      </c>
      <c s="6" t="s">
        <v>4733</v>
      </c>
      <c s="36" t="s">
        <v>209</v>
      </c>
      <c s="37">
        <v>133</v>
      </c>
      <c s="36">
        <v>0</v>
      </c>
      <c s="36">
        <f>ROUND(G284*H284,6)</f>
      </c>
      <c r="L284" s="38">
        <v>0</v>
      </c>
      <c s="32">
        <f>ROUND(ROUND(L284,2)*ROUND(G284,3),2)</f>
      </c>
      <c s="36" t="s">
        <v>55</v>
      </c>
      <c>
        <f>(M284*21)/100</f>
      </c>
      <c t="s">
        <v>28</v>
      </c>
    </row>
    <row r="285" spans="1:5" ht="12.75">
      <c r="A285" s="35" t="s">
        <v>56</v>
      </c>
      <c r="E285" s="39" t="s">
        <v>4733</v>
      </c>
    </row>
    <row r="286" spans="1:5" ht="409.5">
      <c r="A286" s="35" t="s">
        <v>58</v>
      </c>
      <c r="E286" s="40" t="s">
        <v>4734</v>
      </c>
    </row>
    <row r="287" spans="1:5" ht="204">
      <c r="A287" t="s">
        <v>59</v>
      </c>
      <c r="E287" s="39" t="s">
        <v>4735</v>
      </c>
    </row>
    <row r="288" spans="1:16" ht="12.75">
      <c r="A288" t="s">
        <v>50</v>
      </c>
      <c s="34" t="s">
        <v>339</v>
      </c>
      <c s="34" t="s">
        <v>4736</v>
      </c>
      <c s="35" t="s">
        <v>5</v>
      </c>
      <c s="6" t="s">
        <v>4737</v>
      </c>
      <c s="36" t="s">
        <v>209</v>
      </c>
      <c s="37">
        <v>17</v>
      </c>
      <c s="36">
        <v>0</v>
      </c>
      <c s="36">
        <f>ROUND(G288*H288,6)</f>
      </c>
      <c r="L288" s="38">
        <v>0</v>
      </c>
      <c s="32">
        <f>ROUND(ROUND(L288,2)*ROUND(G288,3),2)</f>
      </c>
      <c s="36" t="s">
        <v>55</v>
      </c>
      <c>
        <f>(M288*21)/100</f>
      </c>
      <c t="s">
        <v>28</v>
      </c>
    </row>
    <row r="289" spans="1:5" ht="12.75">
      <c r="A289" s="35" t="s">
        <v>56</v>
      </c>
      <c r="E289" s="39" t="s">
        <v>4737</v>
      </c>
    </row>
    <row r="290" spans="1:5" ht="127.5">
      <c r="A290" s="35" t="s">
        <v>58</v>
      </c>
      <c r="E290" s="40" t="s">
        <v>4738</v>
      </c>
    </row>
    <row r="291" spans="1:5" ht="204">
      <c r="A291" t="s">
        <v>59</v>
      </c>
      <c r="E291" s="39" t="s">
        <v>4739</v>
      </c>
    </row>
    <row r="292" spans="1:16" ht="12.75">
      <c r="A292" t="s">
        <v>50</v>
      </c>
      <c s="34" t="s">
        <v>343</v>
      </c>
      <c s="34" t="s">
        <v>4740</v>
      </c>
      <c s="35" t="s">
        <v>5</v>
      </c>
      <c s="6" t="s">
        <v>4741</v>
      </c>
      <c s="36" t="s">
        <v>209</v>
      </c>
      <c s="37">
        <v>6.25</v>
      </c>
      <c s="36">
        <v>0</v>
      </c>
      <c s="36">
        <f>ROUND(G292*H292,6)</f>
      </c>
      <c r="L292" s="38">
        <v>0</v>
      </c>
      <c s="32">
        <f>ROUND(ROUND(L292,2)*ROUND(G292,3),2)</f>
      </c>
      <c s="36" t="s">
        <v>55</v>
      </c>
      <c>
        <f>(M292*21)/100</f>
      </c>
      <c t="s">
        <v>28</v>
      </c>
    </row>
    <row r="293" spans="1:5" ht="12.75">
      <c r="A293" s="35" t="s">
        <v>56</v>
      </c>
      <c r="E293" s="39" t="s">
        <v>4741</v>
      </c>
    </row>
    <row r="294" spans="1:5" ht="76.5">
      <c r="A294" s="35" t="s">
        <v>58</v>
      </c>
      <c r="E294" s="40" t="s">
        <v>4742</v>
      </c>
    </row>
    <row r="295" spans="1:5" ht="191.25">
      <c r="A295" t="s">
        <v>59</v>
      </c>
      <c r="E295" s="39" t="s">
        <v>4743</v>
      </c>
    </row>
    <row r="296" spans="1:16" ht="25.5">
      <c r="A296" t="s">
        <v>50</v>
      </c>
      <c s="34" t="s">
        <v>349</v>
      </c>
      <c s="34" t="s">
        <v>4744</v>
      </c>
      <c s="35" t="s">
        <v>5</v>
      </c>
      <c s="6" t="s">
        <v>4745</v>
      </c>
      <c s="36" t="s">
        <v>209</v>
      </c>
      <c s="37">
        <v>284</v>
      </c>
      <c s="36">
        <v>0</v>
      </c>
      <c s="36">
        <f>ROUND(G296*H296,6)</f>
      </c>
      <c r="L296" s="38">
        <v>0</v>
      </c>
      <c s="32">
        <f>ROUND(ROUND(L296,2)*ROUND(G296,3),2)</f>
      </c>
      <c s="36" t="s">
        <v>55</v>
      </c>
      <c>
        <f>(M296*21)/100</f>
      </c>
      <c t="s">
        <v>28</v>
      </c>
    </row>
    <row r="297" spans="1:5" ht="25.5">
      <c r="A297" s="35" t="s">
        <v>56</v>
      </c>
      <c r="E297" s="39" t="s">
        <v>4745</v>
      </c>
    </row>
    <row r="298" spans="1:5" ht="12.75">
      <c r="A298" s="35" t="s">
        <v>58</v>
      </c>
      <c r="E298" s="40" t="s">
        <v>5</v>
      </c>
    </row>
    <row r="299" spans="1:5" ht="204">
      <c r="A299" t="s">
        <v>59</v>
      </c>
      <c r="E299" s="39" t="s">
        <v>4746</v>
      </c>
    </row>
    <row r="300" spans="1:16" ht="12.75">
      <c r="A300" t="s">
        <v>50</v>
      </c>
      <c s="34" t="s">
        <v>353</v>
      </c>
      <c s="34" t="s">
        <v>4747</v>
      </c>
      <c s="35" t="s">
        <v>5</v>
      </c>
      <c s="6" t="s">
        <v>4748</v>
      </c>
      <c s="36" t="s">
        <v>2197</v>
      </c>
      <c s="37">
        <v>388.232</v>
      </c>
      <c s="36">
        <v>0</v>
      </c>
      <c s="36">
        <f>ROUND(G300*H300,6)</f>
      </c>
      <c r="L300" s="38">
        <v>0</v>
      </c>
      <c s="32">
        <f>ROUND(ROUND(L300,2)*ROUND(G300,3),2)</f>
      </c>
      <c s="36" t="s">
        <v>55</v>
      </c>
      <c>
        <f>(M300*21)/100</f>
      </c>
      <c t="s">
        <v>28</v>
      </c>
    </row>
    <row r="301" spans="1:5" ht="12.75">
      <c r="A301" s="35" t="s">
        <v>56</v>
      </c>
      <c r="E301" s="39" t="s">
        <v>4748</v>
      </c>
    </row>
    <row r="302" spans="1:5" ht="306">
      <c r="A302" s="35" t="s">
        <v>58</v>
      </c>
      <c r="E302" s="40" t="s">
        <v>4749</v>
      </c>
    </row>
    <row r="303" spans="1:5" ht="204">
      <c r="A303" t="s">
        <v>59</v>
      </c>
      <c r="E303" s="39" t="s">
        <v>4750</v>
      </c>
    </row>
    <row r="304" spans="1:16" ht="12.75">
      <c r="A304" t="s">
        <v>50</v>
      </c>
      <c s="34" t="s">
        <v>357</v>
      </c>
      <c s="34" t="s">
        <v>4751</v>
      </c>
      <c s="35" t="s">
        <v>5</v>
      </c>
      <c s="6" t="s">
        <v>4752</v>
      </c>
      <c s="36" t="s">
        <v>2197</v>
      </c>
      <c s="37">
        <v>1144.263</v>
      </c>
      <c s="36">
        <v>0</v>
      </c>
      <c s="36">
        <f>ROUND(G304*H304,6)</f>
      </c>
      <c r="L304" s="38">
        <v>0</v>
      </c>
      <c s="32">
        <f>ROUND(ROUND(L304,2)*ROUND(G304,3),2)</f>
      </c>
      <c s="36" t="s">
        <v>55</v>
      </c>
      <c>
        <f>(M304*21)/100</f>
      </c>
      <c t="s">
        <v>28</v>
      </c>
    </row>
    <row r="305" spans="1:5" ht="12.75">
      <c r="A305" s="35" t="s">
        <v>56</v>
      </c>
      <c r="E305" s="39" t="s">
        <v>4752</v>
      </c>
    </row>
    <row r="306" spans="1:5" ht="409.5">
      <c r="A306" s="35" t="s">
        <v>58</v>
      </c>
      <c r="E306" s="40" t="s">
        <v>4753</v>
      </c>
    </row>
    <row r="307" spans="1:5" ht="204">
      <c r="A307" t="s">
        <v>59</v>
      </c>
      <c r="E307" s="39" t="s">
        <v>4754</v>
      </c>
    </row>
    <row r="308" spans="1:16" ht="12.75">
      <c r="A308" t="s">
        <v>50</v>
      </c>
      <c s="34" t="s">
        <v>361</v>
      </c>
      <c s="34" t="s">
        <v>4755</v>
      </c>
      <c s="35" t="s">
        <v>5</v>
      </c>
      <c s="6" t="s">
        <v>4756</v>
      </c>
      <c s="36" t="s">
        <v>2197</v>
      </c>
      <c s="37">
        <v>105.489</v>
      </c>
      <c s="36">
        <v>0</v>
      </c>
      <c s="36">
        <f>ROUND(G308*H308,6)</f>
      </c>
      <c r="L308" s="38">
        <v>0</v>
      </c>
      <c s="32">
        <f>ROUND(ROUND(L308,2)*ROUND(G308,3),2)</f>
      </c>
      <c s="36" t="s">
        <v>55</v>
      </c>
      <c>
        <f>(M308*21)/100</f>
      </c>
      <c t="s">
        <v>28</v>
      </c>
    </row>
    <row r="309" spans="1:5" ht="12.75">
      <c r="A309" s="35" t="s">
        <v>56</v>
      </c>
      <c r="E309" s="39" t="s">
        <v>4756</v>
      </c>
    </row>
    <row r="310" spans="1:5" ht="165.75">
      <c r="A310" s="35" t="s">
        <v>58</v>
      </c>
      <c r="E310" s="40" t="s">
        <v>4757</v>
      </c>
    </row>
    <row r="311" spans="1:5" ht="204">
      <c r="A311" t="s">
        <v>59</v>
      </c>
      <c r="E311" s="39" t="s">
        <v>4758</v>
      </c>
    </row>
    <row r="312" spans="1:16" ht="12.75">
      <c r="A312" t="s">
        <v>50</v>
      </c>
      <c s="34" t="s">
        <v>365</v>
      </c>
      <c s="34" t="s">
        <v>4759</v>
      </c>
      <c s="35" t="s">
        <v>5</v>
      </c>
      <c s="6" t="s">
        <v>4760</v>
      </c>
      <c s="36" t="s">
        <v>2197</v>
      </c>
      <c s="37">
        <v>166.894</v>
      </c>
      <c s="36">
        <v>0</v>
      </c>
      <c s="36">
        <f>ROUND(G312*H312,6)</f>
      </c>
      <c r="L312" s="38">
        <v>0</v>
      </c>
      <c s="32">
        <f>ROUND(ROUND(L312,2)*ROUND(G312,3),2)</f>
      </c>
      <c s="36" t="s">
        <v>55</v>
      </c>
      <c>
        <f>(M312*21)/100</f>
      </c>
      <c t="s">
        <v>28</v>
      </c>
    </row>
    <row r="313" spans="1:5" ht="12.75">
      <c r="A313" s="35" t="s">
        <v>56</v>
      </c>
      <c r="E313" s="39" t="s">
        <v>4760</v>
      </c>
    </row>
    <row r="314" spans="1:5" ht="409.5">
      <c r="A314" s="35" t="s">
        <v>58</v>
      </c>
      <c r="E314" s="42" t="s">
        <v>4761</v>
      </c>
    </row>
    <row r="315" spans="1:5" ht="204">
      <c r="A315" t="s">
        <v>59</v>
      </c>
      <c r="E315" s="39" t="s">
        <v>4762</v>
      </c>
    </row>
    <row r="316" spans="1:16" ht="12.75">
      <c r="A316" t="s">
        <v>50</v>
      </c>
      <c s="34" t="s">
        <v>369</v>
      </c>
      <c s="34" t="s">
        <v>4763</v>
      </c>
      <c s="35" t="s">
        <v>5</v>
      </c>
      <c s="6" t="s">
        <v>4764</v>
      </c>
      <c s="36" t="s">
        <v>2202</v>
      </c>
      <c s="37">
        <v>12.857</v>
      </c>
      <c s="36">
        <v>2.50187</v>
      </c>
      <c s="36">
        <f>ROUND(G316*H316,6)</f>
      </c>
      <c r="L316" s="38">
        <v>0</v>
      </c>
      <c s="32">
        <f>ROUND(ROUND(L316,2)*ROUND(G316,3),2)</f>
      </c>
      <c s="36" t="s">
        <v>55</v>
      </c>
      <c>
        <f>(M316*21)/100</f>
      </c>
      <c t="s">
        <v>28</v>
      </c>
    </row>
    <row r="317" spans="1:5" ht="25.5">
      <c r="A317" s="35" t="s">
        <v>56</v>
      </c>
      <c r="E317" s="39" t="s">
        <v>4765</v>
      </c>
    </row>
    <row r="318" spans="1:5" ht="51">
      <c r="A318" s="35" t="s">
        <v>58</v>
      </c>
      <c r="E318" s="40" t="s">
        <v>4766</v>
      </c>
    </row>
    <row r="319" spans="1:5" ht="255">
      <c r="A319" t="s">
        <v>59</v>
      </c>
      <c r="E319" s="39" t="s">
        <v>4767</v>
      </c>
    </row>
    <row r="320" spans="1:16" ht="12.75">
      <c r="A320" t="s">
        <v>50</v>
      </c>
      <c s="34" t="s">
        <v>373</v>
      </c>
      <c s="34" t="s">
        <v>4768</v>
      </c>
      <c s="35" t="s">
        <v>5</v>
      </c>
      <c s="6" t="s">
        <v>4769</v>
      </c>
      <c s="36" t="s">
        <v>2197</v>
      </c>
      <c s="37">
        <v>47.399</v>
      </c>
      <c s="36">
        <v>0.00275</v>
      </c>
      <c s="36">
        <f>ROUND(G320*H320,6)</f>
      </c>
      <c r="L320" s="38">
        <v>0</v>
      </c>
      <c s="32">
        <f>ROUND(ROUND(L320,2)*ROUND(G320,3),2)</f>
      </c>
      <c s="36" t="s">
        <v>55</v>
      </c>
      <c>
        <f>(M320*21)/100</f>
      </c>
      <c t="s">
        <v>28</v>
      </c>
    </row>
    <row r="321" spans="1:5" ht="12.75">
      <c r="A321" s="35" t="s">
        <v>56</v>
      </c>
      <c r="E321" s="39" t="s">
        <v>4770</v>
      </c>
    </row>
    <row r="322" spans="1:5" ht="51">
      <c r="A322" s="35" t="s">
        <v>58</v>
      </c>
      <c r="E322" s="40" t="s">
        <v>4771</v>
      </c>
    </row>
    <row r="323" spans="1:5" ht="216.75">
      <c r="A323" t="s">
        <v>59</v>
      </c>
      <c r="E323" s="39" t="s">
        <v>4772</v>
      </c>
    </row>
    <row r="324" spans="1:16" ht="12.75">
      <c r="A324" t="s">
        <v>50</v>
      </c>
      <c s="34" t="s">
        <v>377</v>
      </c>
      <c s="34" t="s">
        <v>4773</v>
      </c>
      <c s="35" t="s">
        <v>5</v>
      </c>
      <c s="6" t="s">
        <v>4774</v>
      </c>
      <c s="36" t="s">
        <v>2197</v>
      </c>
      <c s="37">
        <v>47.399</v>
      </c>
      <c s="36">
        <v>0</v>
      </c>
      <c s="36">
        <f>ROUND(G324*H324,6)</f>
      </c>
      <c r="L324" s="38">
        <v>0</v>
      </c>
      <c s="32">
        <f>ROUND(ROUND(L324,2)*ROUND(G324,3),2)</f>
      </c>
      <c s="36" t="s">
        <v>55</v>
      </c>
      <c>
        <f>(M324*21)/100</f>
      </c>
      <c t="s">
        <v>28</v>
      </c>
    </row>
    <row r="325" spans="1:5" ht="25.5">
      <c r="A325" s="35" t="s">
        <v>56</v>
      </c>
      <c r="E325" s="39" t="s">
        <v>4775</v>
      </c>
    </row>
    <row r="326" spans="1:5" ht="12.75">
      <c r="A326" s="35" t="s">
        <v>58</v>
      </c>
      <c r="E326" s="40" t="s">
        <v>5</v>
      </c>
    </row>
    <row r="327" spans="1:5" ht="255">
      <c r="A327" t="s">
        <v>59</v>
      </c>
      <c r="E327" s="39" t="s">
        <v>4776</v>
      </c>
    </row>
    <row r="328" spans="1:13" ht="12.75">
      <c r="A328" t="s">
        <v>47</v>
      </c>
      <c r="C328" s="31" t="s">
        <v>74</v>
      </c>
      <c r="E328" s="33" t="s">
        <v>4777</v>
      </c>
      <c r="J328" s="32">
        <f>0</f>
      </c>
      <c s="32">
        <f>0</f>
      </c>
      <c s="32">
        <f>0+L329+L333+L337+L341+L345+L349+L353+L357+L361+L365+L369+L373+L377+L381+L385+L389+L393+L397+L401+L405+L409+L413+L417+L421+L425+L429+L433+L437+L441+L445+L449+L453+L457+L461+L465+L469+L473+L477+L481+L485+L489+L493+L497+L501+L505+L509+L513+L517+L521+L525+L529+L533+L537+L541+L545+L549+L553+L557+L561+L565</f>
      </c>
      <c s="32">
        <f>0+M329+M333+M337+M341+M345+M349+M353+M357+M361+M365+M369+M373+M377+M381+M385+M389+M393+M397+M401+M405+M409+M413+M417+M421+M425+M429+M433+M437+M441+M445+M449+M453+M457+M461+M465+M469+M473+M477+M481+M485+M489+M493+M497+M501+M505+M509+M513+M517+M521+M525+M529+M533+M537+M541+M545+M549+M553+M557+M561+M565</f>
      </c>
    </row>
    <row r="329" spans="1:16" ht="12.75">
      <c r="A329" t="s">
        <v>50</v>
      </c>
      <c s="34" t="s">
        <v>381</v>
      </c>
      <c s="34" t="s">
        <v>4778</v>
      </c>
      <c s="35" t="s">
        <v>5</v>
      </c>
      <c s="6" t="s">
        <v>4779</v>
      </c>
      <c s="36" t="s">
        <v>412</v>
      </c>
      <c s="37">
        <v>0.165</v>
      </c>
      <c s="36">
        <v>0</v>
      </c>
      <c s="36">
        <f>ROUND(G329*H329,6)</f>
      </c>
      <c r="L329" s="38">
        <v>0</v>
      </c>
      <c s="32">
        <f>ROUND(ROUND(L329,2)*ROUND(G329,3),2)</f>
      </c>
      <c s="36" t="s">
        <v>55</v>
      </c>
      <c>
        <f>(M329*21)/100</f>
      </c>
      <c t="s">
        <v>28</v>
      </c>
    </row>
    <row r="330" spans="1:5" ht="12.75">
      <c r="A330" s="35" t="s">
        <v>56</v>
      </c>
      <c r="E330" s="39" t="s">
        <v>4779</v>
      </c>
    </row>
    <row r="331" spans="1:5" ht="63.75">
      <c r="A331" s="35" t="s">
        <v>58</v>
      </c>
      <c r="E331" s="40" t="s">
        <v>4780</v>
      </c>
    </row>
    <row r="332" spans="1:5" ht="102">
      <c r="A332" t="s">
        <v>59</v>
      </c>
      <c r="E332" s="39" t="s">
        <v>4781</v>
      </c>
    </row>
    <row r="333" spans="1:16" ht="12.75">
      <c r="A333" t="s">
        <v>50</v>
      </c>
      <c s="34" t="s">
        <v>385</v>
      </c>
      <c s="34" t="s">
        <v>4782</v>
      </c>
      <c s="35" t="s">
        <v>5</v>
      </c>
      <c s="6" t="s">
        <v>4783</v>
      </c>
      <c s="36" t="s">
        <v>412</v>
      </c>
      <c s="37">
        <v>0.012</v>
      </c>
      <c s="36">
        <v>0</v>
      </c>
      <c s="36">
        <f>ROUND(G333*H333,6)</f>
      </c>
      <c r="L333" s="38">
        <v>0</v>
      </c>
      <c s="32">
        <f>ROUND(ROUND(L333,2)*ROUND(G333,3),2)</f>
      </c>
      <c s="36" t="s">
        <v>69</v>
      </c>
      <c>
        <f>(M333*21)/100</f>
      </c>
      <c t="s">
        <v>28</v>
      </c>
    </row>
    <row r="334" spans="1:5" ht="12.75">
      <c r="A334" s="35" t="s">
        <v>56</v>
      </c>
      <c r="E334" s="39" t="s">
        <v>4783</v>
      </c>
    </row>
    <row r="335" spans="1:5" ht="25.5">
      <c r="A335" s="35" t="s">
        <v>58</v>
      </c>
      <c r="E335" s="40" t="s">
        <v>4784</v>
      </c>
    </row>
    <row r="336" spans="1:5" ht="102">
      <c r="A336" t="s">
        <v>59</v>
      </c>
      <c r="E336" s="39" t="s">
        <v>4785</v>
      </c>
    </row>
    <row r="337" spans="1:16" ht="12.75">
      <c r="A337" t="s">
        <v>50</v>
      </c>
      <c s="34" t="s">
        <v>616</v>
      </c>
      <c s="34" t="s">
        <v>4786</v>
      </c>
      <c s="35" t="s">
        <v>5</v>
      </c>
      <c s="6" t="s">
        <v>4787</v>
      </c>
      <c s="36" t="s">
        <v>412</v>
      </c>
      <c s="37">
        <v>0.004</v>
      </c>
      <c s="36">
        <v>0</v>
      </c>
      <c s="36">
        <f>ROUND(G337*H337,6)</f>
      </c>
      <c r="L337" s="38">
        <v>0</v>
      </c>
      <c s="32">
        <f>ROUND(ROUND(L337,2)*ROUND(G337,3),2)</f>
      </c>
      <c s="36" t="s">
        <v>55</v>
      </c>
      <c>
        <f>(M337*21)/100</f>
      </c>
      <c t="s">
        <v>28</v>
      </c>
    </row>
    <row r="338" spans="1:5" ht="12.75">
      <c r="A338" s="35" t="s">
        <v>56</v>
      </c>
      <c r="E338" s="39" t="s">
        <v>4787</v>
      </c>
    </row>
    <row r="339" spans="1:5" ht="25.5">
      <c r="A339" s="35" t="s">
        <v>58</v>
      </c>
      <c r="E339" s="40" t="s">
        <v>4788</v>
      </c>
    </row>
    <row r="340" spans="1:5" ht="102">
      <c r="A340" t="s">
        <v>59</v>
      </c>
      <c r="E340" s="39" t="s">
        <v>4789</v>
      </c>
    </row>
    <row r="341" spans="1:16" ht="12.75">
      <c r="A341" t="s">
        <v>50</v>
      </c>
      <c s="34" t="s">
        <v>617</v>
      </c>
      <c s="34" t="s">
        <v>4790</v>
      </c>
      <c s="35" t="s">
        <v>5</v>
      </c>
      <c s="6" t="s">
        <v>4791</v>
      </c>
      <c s="36" t="s">
        <v>412</v>
      </c>
      <c s="37">
        <v>1.103</v>
      </c>
      <c s="36">
        <v>0</v>
      </c>
      <c s="36">
        <f>ROUND(G341*H341,6)</f>
      </c>
      <c r="L341" s="38">
        <v>0</v>
      </c>
      <c s="32">
        <f>ROUND(ROUND(L341,2)*ROUND(G341,3),2)</f>
      </c>
      <c s="36" t="s">
        <v>55</v>
      </c>
      <c>
        <f>(M341*21)/100</f>
      </c>
      <c t="s">
        <v>28</v>
      </c>
    </row>
    <row r="342" spans="1:5" ht="12.75">
      <c r="A342" s="35" t="s">
        <v>56</v>
      </c>
      <c r="E342" s="39" t="s">
        <v>4791</v>
      </c>
    </row>
    <row r="343" spans="1:5" ht="63.75">
      <c r="A343" s="35" t="s">
        <v>58</v>
      </c>
      <c r="E343" s="40" t="s">
        <v>4792</v>
      </c>
    </row>
    <row r="344" spans="1:5" ht="102">
      <c r="A344" t="s">
        <v>59</v>
      </c>
      <c r="E344" s="39" t="s">
        <v>4793</v>
      </c>
    </row>
    <row r="345" spans="1:16" ht="12.75">
      <c r="A345" t="s">
        <v>50</v>
      </c>
      <c s="34" t="s">
        <v>389</v>
      </c>
      <c s="34" t="s">
        <v>4794</v>
      </c>
      <c s="35" t="s">
        <v>5</v>
      </c>
      <c s="6" t="s">
        <v>4795</v>
      </c>
      <c s="36" t="s">
        <v>412</v>
      </c>
      <c s="37">
        <v>11.641</v>
      </c>
      <c s="36">
        <v>0</v>
      </c>
      <c s="36">
        <f>ROUND(G345*H345,6)</f>
      </c>
      <c r="L345" s="38">
        <v>0</v>
      </c>
      <c s="32">
        <f>ROUND(ROUND(L345,2)*ROUND(G345,3),2)</f>
      </c>
      <c s="36" t="s">
        <v>55</v>
      </c>
      <c>
        <f>(M345*21)/100</f>
      </c>
      <c t="s">
        <v>28</v>
      </c>
    </row>
    <row r="346" spans="1:5" ht="12.75">
      <c r="A346" s="35" t="s">
        <v>56</v>
      </c>
      <c r="E346" s="39" t="s">
        <v>4795</v>
      </c>
    </row>
    <row r="347" spans="1:5" ht="204">
      <c r="A347" s="35" t="s">
        <v>58</v>
      </c>
      <c r="E347" s="40" t="s">
        <v>4796</v>
      </c>
    </row>
    <row r="348" spans="1:5" ht="102">
      <c r="A348" t="s">
        <v>59</v>
      </c>
      <c r="E348" s="39" t="s">
        <v>4797</v>
      </c>
    </row>
    <row r="349" spans="1:16" ht="12.75">
      <c r="A349" t="s">
        <v>50</v>
      </c>
      <c s="34" t="s">
        <v>393</v>
      </c>
      <c s="34" t="s">
        <v>4609</v>
      </c>
      <c s="35" t="s">
        <v>5</v>
      </c>
      <c s="6" t="s">
        <v>4610</v>
      </c>
      <c s="36" t="s">
        <v>412</v>
      </c>
      <c s="37">
        <v>0.192</v>
      </c>
      <c s="36">
        <v>0</v>
      </c>
      <c s="36">
        <f>ROUND(G349*H349,6)</f>
      </c>
      <c r="L349" s="38">
        <v>0</v>
      </c>
      <c s="32">
        <f>ROUND(ROUND(L349,2)*ROUND(G349,3),2)</f>
      </c>
      <c s="36" t="s">
        <v>55</v>
      </c>
      <c>
        <f>(M349*21)/100</f>
      </c>
      <c t="s">
        <v>28</v>
      </c>
    </row>
    <row r="350" spans="1:5" ht="12.75">
      <c r="A350" s="35" t="s">
        <v>56</v>
      </c>
      <c r="E350" s="39" t="s">
        <v>4610</v>
      </c>
    </row>
    <row r="351" spans="1:5" ht="102">
      <c r="A351" s="35" t="s">
        <v>58</v>
      </c>
      <c r="E351" s="40" t="s">
        <v>4798</v>
      </c>
    </row>
    <row r="352" spans="1:5" ht="102">
      <c r="A352" t="s">
        <v>59</v>
      </c>
      <c r="E352" s="39" t="s">
        <v>4612</v>
      </c>
    </row>
    <row r="353" spans="1:16" ht="12.75">
      <c r="A353" t="s">
        <v>50</v>
      </c>
      <c s="34" t="s">
        <v>397</v>
      </c>
      <c s="34" t="s">
        <v>4617</v>
      </c>
      <c s="35" t="s">
        <v>5</v>
      </c>
      <c s="6" t="s">
        <v>4618</v>
      </c>
      <c s="36" t="s">
        <v>412</v>
      </c>
      <c s="37">
        <v>0.029</v>
      </c>
      <c s="36">
        <v>0</v>
      </c>
      <c s="36">
        <f>ROUND(G353*H353,6)</f>
      </c>
      <c r="L353" s="38">
        <v>0</v>
      </c>
      <c s="32">
        <f>ROUND(ROUND(L353,2)*ROUND(G353,3),2)</f>
      </c>
      <c s="36" t="s">
        <v>55</v>
      </c>
      <c>
        <f>(M353*21)/100</f>
      </c>
      <c t="s">
        <v>28</v>
      </c>
    </row>
    <row r="354" spans="1:5" ht="12.75">
      <c r="A354" s="35" t="s">
        <v>56</v>
      </c>
      <c r="E354" s="39" t="s">
        <v>4618</v>
      </c>
    </row>
    <row r="355" spans="1:5" ht="25.5">
      <c r="A355" s="35" t="s">
        <v>58</v>
      </c>
      <c r="E355" s="40" t="s">
        <v>4799</v>
      </c>
    </row>
    <row r="356" spans="1:5" ht="102">
      <c r="A356" t="s">
        <v>59</v>
      </c>
      <c r="E356" s="39" t="s">
        <v>4620</v>
      </c>
    </row>
    <row r="357" spans="1:16" ht="12.75">
      <c r="A357" t="s">
        <v>50</v>
      </c>
      <c s="34" t="s">
        <v>401</v>
      </c>
      <c s="34" t="s">
        <v>4625</v>
      </c>
      <c s="35" t="s">
        <v>5</v>
      </c>
      <c s="6" t="s">
        <v>4626</v>
      </c>
      <c s="36" t="s">
        <v>412</v>
      </c>
      <c s="37">
        <v>1.455</v>
      </c>
      <c s="36">
        <v>0</v>
      </c>
      <c s="36">
        <f>ROUND(G357*H357,6)</f>
      </c>
      <c r="L357" s="38">
        <v>0</v>
      </c>
      <c s="32">
        <f>ROUND(ROUND(L357,2)*ROUND(G357,3),2)</f>
      </c>
      <c s="36" t="s">
        <v>55</v>
      </c>
      <c>
        <f>(M357*21)/100</f>
      </c>
      <c t="s">
        <v>28</v>
      </c>
    </row>
    <row r="358" spans="1:5" ht="12.75">
      <c r="A358" s="35" t="s">
        <v>56</v>
      </c>
      <c r="E358" s="39" t="s">
        <v>4626</v>
      </c>
    </row>
    <row r="359" spans="1:5" ht="127.5">
      <c r="A359" s="35" t="s">
        <v>58</v>
      </c>
      <c r="E359" s="40" t="s">
        <v>4800</v>
      </c>
    </row>
    <row r="360" spans="1:5" ht="102">
      <c r="A360" t="s">
        <v>59</v>
      </c>
      <c r="E360" s="39" t="s">
        <v>4628</v>
      </c>
    </row>
    <row r="361" spans="1:16" ht="12.75">
      <c r="A361" t="s">
        <v>50</v>
      </c>
      <c s="34" t="s">
        <v>405</v>
      </c>
      <c s="34" t="s">
        <v>4637</v>
      </c>
      <c s="35" t="s">
        <v>5</v>
      </c>
      <c s="6" t="s">
        <v>4638</v>
      </c>
      <c s="36" t="s">
        <v>412</v>
      </c>
      <c s="37">
        <v>1.729</v>
      </c>
      <c s="36">
        <v>0</v>
      </c>
      <c s="36">
        <f>ROUND(G361*H361,6)</f>
      </c>
      <c r="L361" s="38">
        <v>0</v>
      </c>
      <c s="32">
        <f>ROUND(ROUND(L361,2)*ROUND(G361,3),2)</f>
      </c>
      <c s="36" t="s">
        <v>55</v>
      </c>
      <c>
        <f>(M361*21)/100</f>
      </c>
      <c t="s">
        <v>28</v>
      </c>
    </row>
    <row r="362" spans="1:5" ht="12.75">
      <c r="A362" s="35" t="s">
        <v>56</v>
      </c>
      <c r="E362" s="39" t="s">
        <v>4638</v>
      </c>
    </row>
    <row r="363" spans="1:5" ht="63.75">
      <c r="A363" s="35" t="s">
        <v>58</v>
      </c>
      <c r="E363" s="40" t="s">
        <v>4801</v>
      </c>
    </row>
    <row r="364" spans="1:5" ht="102">
      <c r="A364" t="s">
        <v>59</v>
      </c>
      <c r="E364" s="39" t="s">
        <v>4640</v>
      </c>
    </row>
    <row r="365" spans="1:16" ht="12.75">
      <c r="A365" t="s">
        <v>50</v>
      </c>
      <c s="34" t="s">
        <v>51</v>
      </c>
      <c s="34" t="s">
        <v>4641</v>
      </c>
      <c s="35" t="s">
        <v>5</v>
      </c>
      <c s="6" t="s">
        <v>4642</v>
      </c>
      <c s="36" t="s">
        <v>412</v>
      </c>
      <c s="37">
        <v>1.074</v>
      </c>
      <c s="36">
        <v>0</v>
      </c>
      <c s="36">
        <f>ROUND(G365*H365,6)</f>
      </c>
      <c r="L365" s="38">
        <v>0</v>
      </c>
      <c s="32">
        <f>ROUND(ROUND(L365,2)*ROUND(G365,3),2)</f>
      </c>
      <c s="36" t="s">
        <v>55</v>
      </c>
      <c>
        <f>(M365*21)/100</f>
      </c>
      <c t="s">
        <v>28</v>
      </c>
    </row>
    <row r="366" spans="1:5" ht="12.75">
      <c r="A366" s="35" t="s">
        <v>56</v>
      </c>
      <c r="E366" s="39" t="s">
        <v>4642</v>
      </c>
    </row>
    <row r="367" spans="1:5" ht="51">
      <c r="A367" s="35" t="s">
        <v>58</v>
      </c>
      <c r="E367" s="40" t="s">
        <v>4802</v>
      </c>
    </row>
    <row r="368" spans="1:5" ht="102">
      <c r="A368" t="s">
        <v>59</v>
      </c>
      <c r="E368" s="39" t="s">
        <v>4644</v>
      </c>
    </row>
    <row r="369" spans="1:16" ht="12.75">
      <c r="A369" t="s">
        <v>50</v>
      </c>
      <c s="34" t="s">
        <v>409</v>
      </c>
      <c s="34" t="s">
        <v>4803</v>
      </c>
      <c s="35" t="s">
        <v>5</v>
      </c>
      <c s="6" t="s">
        <v>4804</v>
      </c>
      <c s="36" t="s">
        <v>412</v>
      </c>
      <c s="37">
        <v>31.843</v>
      </c>
      <c s="36">
        <v>0</v>
      </c>
      <c s="36">
        <f>ROUND(G369*H369,6)</f>
      </c>
      <c r="L369" s="38">
        <v>0</v>
      </c>
      <c s="32">
        <f>ROUND(ROUND(L369,2)*ROUND(G369,3),2)</f>
      </c>
      <c s="36" t="s">
        <v>55</v>
      </c>
      <c>
        <f>(M369*21)/100</f>
      </c>
      <c t="s">
        <v>28</v>
      </c>
    </row>
    <row r="370" spans="1:5" ht="12.75">
      <c r="A370" s="35" t="s">
        <v>56</v>
      </c>
      <c r="E370" s="39" t="s">
        <v>4804</v>
      </c>
    </row>
    <row r="371" spans="1:5" ht="127.5">
      <c r="A371" s="35" t="s">
        <v>58</v>
      </c>
      <c r="E371" s="40" t="s">
        <v>4805</v>
      </c>
    </row>
    <row r="372" spans="1:5" ht="102">
      <c r="A372" t="s">
        <v>59</v>
      </c>
      <c r="E372" s="39" t="s">
        <v>4806</v>
      </c>
    </row>
    <row r="373" spans="1:16" ht="12.75">
      <c r="A373" t="s">
        <v>50</v>
      </c>
      <c s="34" t="s">
        <v>416</v>
      </c>
      <c s="34" t="s">
        <v>4807</v>
      </c>
      <c s="35" t="s">
        <v>5</v>
      </c>
      <c s="6" t="s">
        <v>4808</v>
      </c>
      <c s="36" t="s">
        <v>412</v>
      </c>
      <c s="37">
        <v>0.565</v>
      </c>
      <c s="36">
        <v>0</v>
      </c>
      <c s="36">
        <f>ROUND(G373*H373,6)</f>
      </c>
      <c r="L373" s="38">
        <v>0</v>
      </c>
      <c s="32">
        <f>ROUND(ROUND(L373,2)*ROUND(G373,3),2)</f>
      </c>
      <c s="36" t="s">
        <v>55</v>
      </c>
      <c>
        <f>(M373*21)/100</f>
      </c>
      <c t="s">
        <v>28</v>
      </c>
    </row>
    <row r="374" spans="1:5" ht="12.75">
      <c r="A374" s="35" t="s">
        <v>56</v>
      </c>
      <c r="E374" s="39" t="s">
        <v>4808</v>
      </c>
    </row>
    <row r="375" spans="1:5" ht="25.5">
      <c r="A375" s="35" t="s">
        <v>58</v>
      </c>
      <c r="E375" s="40" t="s">
        <v>4809</v>
      </c>
    </row>
    <row r="376" spans="1:5" ht="102">
      <c r="A376" t="s">
        <v>59</v>
      </c>
      <c r="E376" s="39" t="s">
        <v>4810</v>
      </c>
    </row>
    <row r="377" spans="1:16" ht="12.75">
      <c r="A377" t="s">
        <v>50</v>
      </c>
      <c s="34" t="s">
        <v>640</v>
      </c>
      <c s="34" t="s">
        <v>4811</v>
      </c>
      <c s="35" t="s">
        <v>5</v>
      </c>
      <c s="6" t="s">
        <v>4812</v>
      </c>
      <c s="36" t="s">
        <v>412</v>
      </c>
      <c s="37">
        <v>0.514</v>
      </c>
      <c s="36">
        <v>0</v>
      </c>
      <c s="36">
        <f>ROUND(G377*H377,6)</f>
      </c>
      <c r="L377" s="38">
        <v>0</v>
      </c>
      <c s="32">
        <f>ROUND(ROUND(L377,2)*ROUND(G377,3),2)</f>
      </c>
      <c s="36" t="s">
        <v>55</v>
      </c>
      <c>
        <f>(M377*21)/100</f>
      </c>
      <c t="s">
        <v>28</v>
      </c>
    </row>
    <row r="378" spans="1:5" ht="12.75">
      <c r="A378" s="35" t="s">
        <v>56</v>
      </c>
      <c r="E378" s="39" t="s">
        <v>4812</v>
      </c>
    </row>
    <row r="379" spans="1:5" ht="63.75">
      <c r="A379" s="35" t="s">
        <v>58</v>
      </c>
      <c r="E379" s="40" t="s">
        <v>4813</v>
      </c>
    </row>
    <row r="380" spans="1:5" ht="102">
      <c r="A380" t="s">
        <v>59</v>
      </c>
      <c r="E380" s="39" t="s">
        <v>4814</v>
      </c>
    </row>
    <row r="381" spans="1:16" ht="12.75">
      <c r="A381" t="s">
        <v>50</v>
      </c>
      <c s="34" t="s">
        <v>1068</v>
      </c>
      <c s="34" t="s">
        <v>4815</v>
      </c>
      <c s="35" t="s">
        <v>5</v>
      </c>
      <c s="6" t="s">
        <v>4816</v>
      </c>
      <c s="36" t="s">
        <v>412</v>
      </c>
      <c s="37">
        <v>7.048</v>
      </c>
      <c s="36">
        <v>0</v>
      </c>
      <c s="36">
        <f>ROUND(G381*H381,6)</f>
      </c>
      <c r="L381" s="38">
        <v>0</v>
      </c>
      <c s="32">
        <f>ROUND(ROUND(L381,2)*ROUND(G381,3),2)</f>
      </c>
      <c s="36" t="s">
        <v>55</v>
      </c>
      <c>
        <f>(M381*21)/100</f>
      </c>
      <c t="s">
        <v>28</v>
      </c>
    </row>
    <row r="382" spans="1:5" ht="12.75">
      <c r="A382" s="35" t="s">
        <v>56</v>
      </c>
      <c r="E382" s="39" t="s">
        <v>4816</v>
      </c>
    </row>
    <row r="383" spans="1:5" ht="63.75">
      <c r="A383" s="35" t="s">
        <v>58</v>
      </c>
      <c r="E383" s="40" t="s">
        <v>4817</v>
      </c>
    </row>
    <row r="384" spans="1:5" ht="102">
      <c r="A384" t="s">
        <v>59</v>
      </c>
      <c r="E384" s="39" t="s">
        <v>4818</v>
      </c>
    </row>
    <row r="385" spans="1:16" ht="12.75">
      <c r="A385" t="s">
        <v>50</v>
      </c>
      <c s="34" t="s">
        <v>644</v>
      </c>
      <c s="34" t="s">
        <v>4819</v>
      </c>
      <c s="35" t="s">
        <v>5</v>
      </c>
      <c s="6" t="s">
        <v>4820</v>
      </c>
      <c s="36" t="s">
        <v>412</v>
      </c>
      <c s="37">
        <v>0.31</v>
      </c>
      <c s="36">
        <v>0</v>
      </c>
      <c s="36">
        <f>ROUND(G385*H385,6)</f>
      </c>
      <c r="L385" s="38">
        <v>0</v>
      </c>
      <c s="32">
        <f>ROUND(ROUND(L385,2)*ROUND(G385,3),2)</f>
      </c>
      <c s="36" t="s">
        <v>55</v>
      </c>
      <c>
        <f>(M385*21)/100</f>
      </c>
      <c t="s">
        <v>28</v>
      </c>
    </row>
    <row r="386" spans="1:5" ht="12.75">
      <c r="A386" s="35" t="s">
        <v>56</v>
      </c>
      <c r="E386" s="39" t="s">
        <v>4820</v>
      </c>
    </row>
    <row r="387" spans="1:5" ht="25.5">
      <c r="A387" s="35" t="s">
        <v>58</v>
      </c>
      <c r="E387" s="40" t="s">
        <v>4821</v>
      </c>
    </row>
    <row r="388" spans="1:5" ht="102">
      <c r="A388" t="s">
        <v>59</v>
      </c>
      <c r="E388" s="39" t="s">
        <v>4822</v>
      </c>
    </row>
    <row r="389" spans="1:16" ht="12.75">
      <c r="A389" t="s">
        <v>50</v>
      </c>
      <c s="34" t="s">
        <v>478</v>
      </c>
      <c s="34" t="s">
        <v>4823</v>
      </c>
      <c s="35" t="s">
        <v>5</v>
      </c>
      <c s="6" t="s">
        <v>4824</v>
      </c>
      <c s="36" t="s">
        <v>412</v>
      </c>
      <c s="37">
        <v>1.952</v>
      </c>
      <c s="36">
        <v>0</v>
      </c>
      <c s="36">
        <f>ROUND(G389*H389,6)</f>
      </c>
      <c r="L389" s="38">
        <v>0</v>
      </c>
      <c s="32">
        <f>ROUND(ROUND(L389,2)*ROUND(G389,3),2)</f>
      </c>
      <c s="36" t="s">
        <v>55</v>
      </c>
      <c>
        <f>(M389*21)/100</f>
      </c>
      <c t="s">
        <v>28</v>
      </c>
    </row>
    <row r="390" spans="1:5" ht="12.75">
      <c r="A390" s="35" t="s">
        <v>56</v>
      </c>
      <c r="E390" s="39" t="s">
        <v>4824</v>
      </c>
    </row>
    <row r="391" spans="1:5" ht="51">
      <c r="A391" s="35" t="s">
        <v>58</v>
      </c>
      <c r="E391" s="40" t="s">
        <v>4825</v>
      </c>
    </row>
    <row r="392" spans="1:5" ht="102">
      <c r="A392" t="s">
        <v>59</v>
      </c>
      <c r="E392" s="39" t="s">
        <v>4826</v>
      </c>
    </row>
    <row r="393" spans="1:16" ht="12.75">
      <c r="A393" t="s">
        <v>50</v>
      </c>
      <c s="34" t="s">
        <v>482</v>
      </c>
      <c s="34" t="s">
        <v>4827</v>
      </c>
      <c s="35" t="s">
        <v>5</v>
      </c>
      <c s="6" t="s">
        <v>4828</v>
      </c>
      <c s="36" t="s">
        <v>412</v>
      </c>
      <c s="37">
        <v>1.594</v>
      </c>
      <c s="36">
        <v>0</v>
      </c>
      <c s="36">
        <f>ROUND(G393*H393,6)</f>
      </c>
      <c r="L393" s="38">
        <v>0</v>
      </c>
      <c s="32">
        <f>ROUND(ROUND(L393,2)*ROUND(G393,3),2)</f>
      </c>
      <c s="36" t="s">
        <v>55</v>
      </c>
      <c>
        <f>(M393*21)/100</f>
      </c>
      <c t="s">
        <v>28</v>
      </c>
    </row>
    <row r="394" spans="1:5" ht="12.75">
      <c r="A394" s="35" t="s">
        <v>56</v>
      </c>
      <c r="E394" s="39" t="s">
        <v>4828</v>
      </c>
    </row>
    <row r="395" spans="1:5" ht="25.5">
      <c r="A395" s="35" t="s">
        <v>58</v>
      </c>
      <c r="E395" s="40" t="s">
        <v>4829</v>
      </c>
    </row>
    <row r="396" spans="1:5" ht="102">
      <c r="A396" t="s">
        <v>59</v>
      </c>
      <c r="E396" s="39" t="s">
        <v>4830</v>
      </c>
    </row>
    <row r="397" spans="1:16" ht="12.75">
      <c r="A397" t="s">
        <v>50</v>
      </c>
      <c s="34" t="s">
        <v>648</v>
      </c>
      <c s="34" t="s">
        <v>4831</v>
      </c>
      <c s="35" t="s">
        <v>5</v>
      </c>
      <c s="6" t="s">
        <v>4832</v>
      </c>
      <c s="36" t="s">
        <v>412</v>
      </c>
      <c s="37">
        <v>2.048</v>
      </c>
      <c s="36">
        <v>0</v>
      </c>
      <c s="36">
        <f>ROUND(G397*H397,6)</f>
      </c>
      <c r="L397" s="38">
        <v>0</v>
      </c>
      <c s="32">
        <f>ROUND(ROUND(L397,2)*ROUND(G397,3),2)</f>
      </c>
      <c s="36" t="s">
        <v>55</v>
      </c>
      <c>
        <f>(M397*21)/100</f>
      </c>
      <c t="s">
        <v>28</v>
      </c>
    </row>
    <row r="398" spans="1:5" ht="12.75">
      <c r="A398" s="35" t="s">
        <v>56</v>
      </c>
      <c r="E398" s="39" t="s">
        <v>4832</v>
      </c>
    </row>
    <row r="399" spans="1:5" ht="25.5">
      <c r="A399" s="35" t="s">
        <v>58</v>
      </c>
      <c r="E399" s="40" t="s">
        <v>4833</v>
      </c>
    </row>
    <row r="400" spans="1:5" ht="102">
      <c r="A400" t="s">
        <v>59</v>
      </c>
      <c r="E400" s="39" t="s">
        <v>4834</v>
      </c>
    </row>
    <row r="401" spans="1:16" ht="12.75">
      <c r="A401" t="s">
        <v>50</v>
      </c>
      <c s="34" t="s">
        <v>650</v>
      </c>
      <c s="34" t="s">
        <v>4835</v>
      </c>
      <c s="35" t="s">
        <v>5</v>
      </c>
      <c s="6" t="s">
        <v>4836</v>
      </c>
      <c s="36" t="s">
        <v>412</v>
      </c>
      <c s="37">
        <v>1.934</v>
      </c>
      <c s="36">
        <v>0</v>
      </c>
      <c s="36">
        <f>ROUND(G401*H401,6)</f>
      </c>
      <c r="L401" s="38">
        <v>0</v>
      </c>
      <c s="32">
        <f>ROUND(ROUND(L401,2)*ROUND(G401,3),2)</f>
      </c>
      <c s="36" t="s">
        <v>55</v>
      </c>
      <c>
        <f>(M401*21)/100</f>
      </c>
      <c t="s">
        <v>28</v>
      </c>
    </row>
    <row r="402" spans="1:5" ht="12.75">
      <c r="A402" s="35" t="s">
        <v>56</v>
      </c>
      <c r="E402" s="39" t="s">
        <v>4836</v>
      </c>
    </row>
    <row r="403" spans="1:5" ht="25.5">
      <c r="A403" s="35" t="s">
        <v>58</v>
      </c>
      <c r="E403" s="40" t="s">
        <v>4837</v>
      </c>
    </row>
    <row r="404" spans="1:5" ht="102">
      <c r="A404" t="s">
        <v>59</v>
      </c>
      <c r="E404" s="39" t="s">
        <v>4838</v>
      </c>
    </row>
    <row r="405" spans="1:16" ht="12.75">
      <c r="A405" t="s">
        <v>50</v>
      </c>
      <c s="34" t="s">
        <v>606</v>
      </c>
      <c s="34" t="s">
        <v>4839</v>
      </c>
      <c s="35" t="s">
        <v>5</v>
      </c>
      <c s="6" t="s">
        <v>4840</v>
      </c>
      <c s="36" t="s">
        <v>412</v>
      </c>
      <c s="37">
        <v>2.314</v>
      </c>
      <c s="36">
        <v>0</v>
      </c>
      <c s="36">
        <f>ROUND(G405*H405,6)</f>
      </c>
      <c r="L405" s="38">
        <v>0</v>
      </c>
      <c s="32">
        <f>ROUND(ROUND(L405,2)*ROUND(G405,3),2)</f>
      </c>
      <c s="36" t="s">
        <v>55</v>
      </c>
      <c>
        <f>(M405*21)/100</f>
      </c>
      <c t="s">
        <v>28</v>
      </c>
    </row>
    <row r="406" spans="1:5" ht="12.75">
      <c r="A406" s="35" t="s">
        <v>56</v>
      </c>
      <c r="E406" s="39" t="s">
        <v>4840</v>
      </c>
    </row>
    <row r="407" spans="1:5" ht="25.5">
      <c r="A407" s="35" t="s">
        <v>58</v>
      </c>
      <c r="E407" s="40" t="s">
        <v>4841</v>
      </c>
    </row>
    <row r="408" spans="1:5" ht="102">
      <c r="A408" t="s">
        <v>59</v>
      </c>
      <c r="E408" s="39" t="s">
        <v>4842</v>
      </c>
    </row>
    <row r="409" spans="1:16" ht="12.75">
      <c r="A409" t="s">
        <v>50</v>
      </c>
      <c s="34" t="s">
        <v>423</v>
      </c>
      <c s="34" t="s">
        <v>4843</v>
      </c>
      <c s="35" t="s">
        <v>5</v>
      </c>
      <c s="6" t="s">
        <v>4844</v>
      </c>
      <c s="36" t="s">
        <v>412</v>
      </c>
      <c s="37">
        <v>1.353</v>
      </c>
      <c s="36">
        <v>0</v>
      </c>
      <c s="36">
        <f>ROUND(G409*H409,6)</f>
      </c>
      <c r="L409" s="38">
        <v>0</v>
      </c>
      <c s="32">
        <f>ROUND(ROUND(L409,2)*ROUND(G409,3),2)</f>
      </c>
      <c s="36" t="s">
        <v>55</v>
      </c>
      <c>
        <f>(M409*21)/100</f>
      </c>
      <c t="s">
        <v>28</v>
      </c>
    </row>
    <row r="410" spans="1:5" ht="12.75">
      <c r="A410" s="35" t="s">
        <v>56</v>
      </c>
      <c r="E410" s="39" t="s">
        <v>4844</v>
      </c>
    </row>
    <row r="411" spans="1:5" ht="63.75">
      <c r="A411" s="35" t="s">
        <v>58</v>
      </c>
      <c r="E411" s="40" t="s">
        <v>4845</v>
      </c>
    </row>
    <row r="412" spans="1:5" ht="102">
      <c r="A412" t="s">
        <v>59</v>
      </c>
      <c r="E412" s="39" t="s">
        <v>4846</v>
      </c>
    </row>
    <row r="413" spans="1:16" ht="12.75">
      <c r="A413" t="s">
        <v>50</v>
      </c>
      <c s="34" t="s">
        <v>654</v>
      </c>
      <c s="34" t="s">
        <v>4847</v>
      </c>
      <c s="35" t="s">
        <v>5</v>
      </c>
      <c s="6" t="s">
        <v>4848</v>
      </c>
      <c s="36" t="s">
        <v>412</v>
      </c>
      <c s="37">
        <v>1.22</v>
      </c>
      <c s="36">
        <v>0</v>
      </c>
      <c s="36">
        <f>ROUND(G413*H413,6)</f>
      </c>
      <c r="L413" s="38">
        <v>0</v>
      </c>
      <c s="32">
        <f>ROUND(ROUND(L413,2)*ROUND(G413,3),2)</f>
      </c>
      <c s="36" t="s">
        <v>55</v>
      </c>
      <c>
        <f>(M413*21)/100</f>
      </c>
      <c t="s">
        <v>28</v>
      </c>
    </row>
    <row r="414" spans="1:5" ht="12.75">
      <c r="A414" s="35" t="s">
        <v>56</v>
      </c>
      <c r="E414" s="39" t="s">
        <v>4848</v>
      </c>
    </row>
    <row r="415" spans="1:5" ht="25.5">
      <c r="A415" s="35" t="s">
        <v>58</v>
      </c>
      <c r="E415" s="40" t="s">
        <v>4849</v>
      </c>
    </row>
    <row r="416" spans="1:5" ht="102">
      <c r="A416" t="s">
        <v>59</v>
      </c>
      <c r="E416" s="39" t="s">
        <v>4850</v>
      </c>
    </row>
    <row r="417" spans="1:16" ht="12.75">
      <c r="A417" t="s">
        <v>50</v>
      </c>
      <c s="34" t="s">
        <v>655</v>
      </c>
      <c s="34" t="s">
        <v>4851</v>
      </c>
      <c s="35" t="s">
        <v>5</v>
      </c>
      <c s="6" t="s">
        <v>4852</v>
      </c>
      <c s="36" t="s">
        <v>412</v>
      </c>
      <c s="37">
        <v>0.003</v>
      </c>
      <c s="36">
        <v>0</v>
      </c>
      <c s="36">
        <f>ROUND(G417*H417,6)</f>
      </c>
      <c r="L417" s="38">
        <v>0</v>
      </c>
      <c s="32">
        <f>ROUND(ROUND(L417,2)*ROUND(G417,3),2)</f>
      </c>
      <c s="36" t="s">
        <v>55</v>
      </c>
      <c>
        <f>(M417*21)/100</f>
      </c>
      <c t="s">
        <v>28</v>
      </c>
    </row>
    <row r="418" spans="1:5" ht="12.75">
      <c r="A418" s="35" t="s">
        <v>56</v>
      </c>
      <c r="E418" s="39" t="s">
        <v>4852</v>
      </c>
    </row>
    <row r="419" spans="1:5" ht="25.5">
      <c r="A419" s="35" t="s">
        <v>58</v>
      </c>
      <c r="E419" s="40" t="s">
        <v>4853</v>
      </c>
    </row>
    <row r="420" spans="1:5" ht="102">
      <c r="A420" t="s">
        <v>59</v>
      </c>
      <c r="E420" s="39" t="s">
        <v>4854</v>
      </c>
    </row>
    <row r="421" spans="1:16" ht="12.75">
      <c r="A421" t="s">
        <v>50</v>
      </c>
      <c s="34" t="s">
        <v>1085</v>
      </c>
      <c s="34" t="s">
        <v>4855</v>
      </c>
      <c s="35" t="s">
        <v>5</v>
      </c>
      <c s="6" t="s">
        <v>4856</v>
      </c>
      <c s="36" t="s">
        <v>412</v>
      </c>
      <c s="37">
        <v>0.005</v>
      </c>
      <c s="36">
        <v>0</v>
      </c>
      <c s="36">
        <f>ROUND(G421*H421,6)</f>
      </c>
      <c r="L421" s="38">
        <v>0</v>
      </c>
      <c s="32">
        <f>ROUND(ROUND(L421,2)*ROUND(G421,3),2)</f>
      </c>
      <c s="36" t="s">
        <v>55</v>
      </c>
      <c>
        <f>(M421*21)/100</f>
      </c>
      <c t="s">
        <v>28</v>
      </c>
    </row>
    <row r="422" spans="1:5" ht="12.75">
      <c r="A422" s="35" t="s">
        <v>56</v>
      </c>
      <c r="E422" s="39" t="s">
        <v>4856</v>
      </c>
    </row>
    <row r="423" spans="1:5" ht="25.5">
      <c r="A423" s="35" t="s">
        <v>58</v>
      </c>
      <c r="E423" s="40" t="s">
        <v>4857</v>
      </c>
    </row>
    <row r="424" spans="1:5" ht="102">
      <c r="A424" t="s">
        <v>59</v>
      </c>
      <c r="E424" s="39" t="s">
        <v>4858</v>
      </c>
    </row>
    <row r="425" spans="1:16" ht="12.75">
      <c r="A425" t="s">
        <v>50</v>
      </c>
      <c s="34" t="s">
        <v>1086</v>
      </c>
      <c s="34" t="s">
        <v>4859</v>
      </c>
      <c s="35" t="s">
        <v>5</v>
      </c>
      <c s="6" t="s">
        <v>4860</v>
      </c>
      <c s="36" t="s">
        <v>412</v>
      </c>
      <c s="37">
        <v>0.239</v>
      </c>
      <c s="36">
        <v>0</v>
      </c>
      <c s="36">
        <f>ROUND(G425*H425,6)</f>
      </c>
      <c r="L425" s="38">
        <v>0</v>
      </c>
      <c s="32">
        <f>ROUND(ROUND(L425,2)*ROUND(G425,3),2)</f>
      </c>
      <c s="36" t="s">
        <v>55</v>
      </c>
      <c>
        <f>(M425*21)/100</f>
      </c>
      <c t="s">
        <v>28</v>
      </c>
    </row>
    <row r="426" spans="1:5" ht="12.75">
      <c r="A426" s="35" t="s">
        <v>56</v>
      </c>
      <c r="E426" s="39" t="s">
        <v>4860</v>
      </c>
    </row>
    <row r="427" spans="1:5" ht="51">
      <c r="A427" s="35" t="s">
        <v>58</v>
      </c>
      <c r="E427" s="40" t="s">
        <v>4861</v>
      </c>
    </row>
    <row r="428" spans="1:5" ht="102">
      <c r="A428" t="s">
        <v>59</v>
      </c>
      <c r="E428" s="39" t="s">
        <v>4862</v>
      </c>
    </row>
    <row r="429" spans="1:16" ht="12.75">
      <c r="A429" t="s">
        <v>50</v>
      </c>
      <c s="34" t="s">
        <v>1090</v>
      </c>
      <c s="34" t="s">
        <v>4502</v>
      </c>
      <c s="35" t="s">
        <v>5</v>
      </c>
      <c s="6" t="s">
        <v>4503</v>
      </c>
      <c s="36" t="s">
        <v>412</v>
      </c>
      <c s="37">
        <v>0.531</v>
      </c>
      <c s="36">
        <v>0</v>
      </c>
      <c s="36">
        <f>ROUND(G429*H429,6)</f>
      </c>
      <c r="L429" s="38">
        <v>0</v>
      </c>
      <c s="32">
        <f>ROUND(ROUND(L429,2)*ROUND(G429,3),2)</f>
      </c>
      <c s="36" t="s">
        <v>55</v>
      </c>
      <c>
        <f>(M429*21)/100</f>
      </c>
      <c t="s">
        <v>28</v>
      </c>
    </row>
    <row r="430" spans="1:5" ht="12.75">
      <c r="A430" s="35" t="s">
        <v>56</v>
      </c>
      <c r="E430" s="39" t="s">
        <v>4503</v>
      </c>
    </row>
    <row r="431" spans="1:5" ht="76.5">
      <c r="A431" s="35" t="s">
        <v>58</v>
      </c>
      <c r="E431" s="40" t="s">
        <v>4863</v>
      </c>
    </row>
    <row r="432" spans="1:5" ht="102">
      <c r="A432" t="s">
        <v>59</v>
      </c>
      <c r="E432" s="39" t="s">
        <v>4505</v>
      </c>
    </row>
    <row r="433" spans="1:16" ht="12.75">
      <c r="A433" t="s">
        <v>50</v>
      </c>
      <c s="34" t="s">
        <v>1093</v>
      </c>
      <c s="34" t="s">
        <v>4864</v>
      </c>
      <c s="35" t="s">
        <v>5</v>
      </c>
      <c s="6" t="s">
        <v>4865</v>
      </c>
      <c s="36" t="s">
        <v>209</v>
      </c>
      <c s="37">
        <v>400.315</v>
      </c>
      <c s="36">
        <v>0</v>
      </c>
      <c s="36">
        <f>ROUND(G433*H433,6)</f>
      </c>
      <c r="L433" s="38">
        <v>0</v>
      </c>
      <c s="32">
        <f>ROUND(ROUND(L433,2)*ROUND(G433,3),2)</f>
      </c>
      <c s="36" t="s">
        <v>55</v>
      </c>
      <c>
        <f>(M433*21)/100</f>
      </c>
      <c t="s">
        <v>28</v>
      </c>
    </row>
    <row r="434" spans="1:5" ht="12.75">
      <c r="A434" s="35" t="s">
        <v>56</v>
      </c>
      <c r="E434" s="39" t="s">
        <v>4865</v>
      </c>
    </row>
    <row r="435" spans="1:5" ht="25.5">
      <c r="A435" s="35" t="s">
        <v>58</v>
      </c>
      <c r="E435" s="40" t="s">
        <v>4866</v>
      </c>
    </row>
    <row r="436" spans="1:5" ht="102">
      <c r="A436" t="s">
        <v>59</v>
      </c>
      <c r="E436" s="39" t="s">
        <v>4867</v>
      </c>
    </row>
    <row r="437" spans="1:16" ht="12.75">
      <c r="A437" t="s">
        <v>50</v>
      </c>
      <c s="34" t="s">
        <v>1097</v>
      </c>
      <c s="34" t="s">
        <v>4868</v>
      </c>
      <c s="35" t="s">
        <v>5</v>
      </c>
      <c s="6" t="s">
        <v>4869</v>
      </c>
      <c s="36" t="s">
        <v>412</v>
      </c>
      <c s="37">
        <v>0.428</v>
      </c>
      <c s="36">
        <v>0</v>
      </c>
      <c s="36">
        <f>ROUND(G437*H437,6)</f>
      </c>
      <c r="L437" s="38">
        <v>0</v>
      </c>
      <c s="32">
        <f>ROUND(ROUND(L437,2)*ROUND(G437,3),2)</f>
      </c>
      <c s="36" t="s">
        <v>55</v>
      </c>
      <c>
        <f>(M437*21)/100</f>
      </c>
      <c t="s">
        <v>28</v>
      </c>
    </row>
    <row r="438" spans="1:5" ht="12.75">
      <c r="A438" s="35" t="s">
        <v>56</v>
      </c>
      <c r="E438" s="39" t="s">
        <v>4869</v>
      </c>
    </row>
    <row r="439" spans="1:5" ht="63.75">
      <c r="A439" s="35" t="s">
        <v>58</v>
      </c>
      <c r="E439" s="40" t="s">
        <v>4870</v>
      </c>
    </row>
    <row r="440" spans="1:5" ht="102">
      <c r="A440" t="s">
        <v>59</v>
      </c>
      <c r="E440" s="39" t="s">
        <v>4871</v>
      </c>
    </row>
    <row r="441" spans="1:16" ht="12.75">
      <c r="A441" t="s">
        <v>50</v>
      </c>
      <c s="34" t="s">
        <v>1101</v>
      </c>
      <c s="34" t="s">
        <v>4872</v>
      </c>
      <c s="35" t="s">
        <v>5</v>
      </c>
      <c s="6" t="s">
        <v>4873</v>
      </c>
      <c s="36" t="s">
        <v>412</v>
      </c>
      <c s="37">
        <v>0.004</v>
      </c>
      <c s="36">
        <v>0</v>
      </c>
      <c s="36">
        <f>ROUND(G441*H441,6)</f>
      </c>
      <c r="L441" s="38">
        <v>0</v>
      </c>
      <c s="32">
        <f>ROUND(ROUND(L441,2)*ROUND(G441,3),2)</f>
      </c>
      <c s="36" t="s">
        <v>55</v>
      </c>
      <c>
        <f>(M441*21)/100</f>
      </c>
      <c t="s">
        <v>28</v>
      </c>
    </row>
    <row r="442" spans="1:5" ht="12.75">
      <c r="A442" s="35" t="s">
        <v>56</v>
      </c>
      <c r="E442" s="39" t="s">
        <v>4873</v>
      </c>
    </row>
    <row r="443" spans="1:5" ht="25.5">
      <c r="A443" s="35" t="s">
        <v>58</v>
      </c>
      <c r="E443" s="40" t="s">
        <v>4874</v>
      </c>
    </row>
    <row r="444" spans="1:5" ht="102">
      <c r="A444" t="s">
        <v>59</v>
      </c>
      <c r="E444" s="39" t="s">
        <v>4875</v>
      </c>
    </row>
    <row r="445" spans="1:16" ht="12.75">
      <c r="A445" t="s">
        <v>50</v>
      </c>
      <c s="34" t="s">
        <v>1102</v>
      </c>
      <c s="34" t="s">
        <v>4876</v>
      </c>
      <c s="35" t="s">
        <v>5</v>
      </c>
      <c s="6" t="s">
        <v>4877</v>
      </c>
      <c s="36" t="s">
        <v>412</v>
      </c>
      <c s="37">
        <v>0.025</v>
      </c>
      <c s="36">
        <v>0</v>
      </c>
      <c s="36">
        <f>ROUND(G445*H445,6)</f>
      </c>
      <c r="L445" s="38">
        <v>0</v>
      </c>
      <c s="32">
        <f>ROUND(ROUND(L445,2)*ROUND(G445,3),2)</f>
      </c>
      <c s="36" t="s">
        <v>55</v>
      </c>
      <c>
        <f>(M445*21)/100</f>
      </c>
      <c t="s">
        <v>28</v>
      </c>
    </row>
    <row r="446" spans="1:5" ht="12.75">
      <c r="A446" s="35" t="s">
        <v>56</v>
      </c>
      <c r="E446" s="39" t="s">
        <v>4877</v>
      </c>
    </row>
    <row r="447" spans="1:5" ht="25.5">
      <c r="A447" s="35" t="s">
        <v>58</v>
      </c>
      <c r="E447" s="40" t="s">
        <v>4878</v>
      </c>
    </row>
    <row r="448" spans="1:5" ht="102">
      <c r="A448" t="s">
        <v>59</v>
      </c>
      <c r="E448" s="39" t="s">
        <v>4879</v>
      </c>
    </row>
    <row r="449" spans="1:16" ht="12.75">
      <c r="A449" t="s">
        <v>50</v>
      </c>
      <c s="34" t="s">
        <v>1105</v>
      </c>
      <c s="34" t="s">
        <v>4880</v>
      </c>
      <c s="35" t="s">
        <v>5</v>
      </c>
      <c s="6" t="s">
        <v>4881</v>
      </c>
      <c s="36" t="s">
        <v>412</v>
      </c>
      <c s="37">
        <v>0.158</v>
      </c>
      <c s="36">
        <v>0</v>
      </c>
      <c s="36">
        <f>ROUND(G449*H449,6)</f>
      </c>
      <c r="L449" s="38">
        <v>0</v>
      </c>
      <c s="32">
        <f>ROUND(ROUND(L449,2)*ROUND(G449,3),2)</f>
      </c>
      <c s="36" t="s">
        <v>69</v>
      </c>
      <c>
        <f>(M449*21)/100</f>
      </c>
      <c t="s">
        <v>28</v>
      </c>
    </row>
    <row r="450" spans="1:5" ht="12.75">
      <c r="A450" s="35" t="s">
        <v>56</v>
      </c>
      <c r="E450" s="39" t="s">
        <v>4881</v>
      </c>
    </row>
    <row r="451" spans="1:5" ht="38.25">
      <c r="A451" s="35" t="s">
        <v>58</v>
      </c>
      <c r="E451" s="40" t="s">
        <v>4882</v>
      </c>
    </row>
    <row r="452" spans="1:5" ht="102">
      <c r="A452" t="s">
        <v>59</v>
      </c>
      <c r="E452" s="39" t="s">
        <v>4883</v>
      </c>
    </row>
    <row r="453" spans="1:16" ht="12.75">
      <c r="A453" t="s">
        <v>50</v>
      </c>
      <c s="34" t="s">
        <v>1109</v>
      </c>
      <c s="34" t="s">
        <v>4884</v>
      </c>
      <c s="35" t="s">
        <v>5</v>
      </c>
      <c s="6" t="s">
        <v>4885</v>
      </c>
      <c s="36" t="s">
        <v>412</v>
      </c>
      <c s="37">
        <v>0.064</v>
      </c>
      <c s="36">
        <v>0</v>
      </c>
      <c s="36">
        <f>ROUND(G453*H453,6)</f>
      </c>
      <c r="L453" s="38">
        <v>0</v>
      </c>
      <c s="32">
        <f>ROUND(ROUND(L453,2)*ROUND(G453,3),2)</f>
      </c>
      <c s="36" t="s">
        <v>69</v>
      </c>
      <c>
        <f>(M453*21)/100</f>
      </c>
      <c t="s">
        <v>28</v>
      </c>
    </row>
    <row r="454" spans="1:5" ht="12.75">
      <c r="A454" s="35" t="s">
        <v>56</v>
      </c>
      <c r="E454" s="39" t="s">
        <v>4885</v>
      </c>
    </row>
    <row r="455" spans="1:5" ht="25.5">
      <c r="A455" s="35" t="s">
        <v>58</v>
      </c>
      <c r="E455" s="40" t="s">
        <v>4886</v>
      </c>
    </row>
    <row r="456" spans="1:5" ht="102">
      <c r="A456" t="s">
        <v>59</v>
      </c>
      <c r="E456" s="39" t="s">
        <v>4887</v>
      </c>
    </row>
    <row r="457" spans="1:16" ht="12.75">
      <c r="A457" t="s">
        <v>50</v>
      </c>
      <c s="34" t="s">
        <v>1110</v>
      </c>
      <c s="34" t="s">
        <v>4888</v>
      </c>
      <c s="35" t="s">
        <v>5</v>
      </c>
      <c s="6" t="s">
        <v>4889</v>
      </c>
      <c s="36" t="s">
        <v>412</v>
      </c>
      <c s="37">
        <v>0.579</v>
      </c>
      <c s="36">
        <v>0</v>
      </c>
      <c s="36">
        <f>ROUND(G457*H457,6)</f>
      </c>
      <c r="L457" s="38">
        <v>0</v>
      </c>
      <c s="32">
        <f>ROUND(ROUND(L457,2)*ROUND(G457,3),2)</f>
      </c>
      <c s="36" t="s">
        <v>69</v>
      </c>
      <c>
        <f>(M457*21)/100</f>
      </c>
      <c t="s">
        <v>28</v>
      </c>
    </row>
    <row r="458" spans="1:5" ht="12.75">
      <c r="A458" s="35" t="s">
        <v>56</v>
      </c>
      <c r="E458" s="39" t="s">
        <v>4889</v>
      </c>
    </row>
    <row r="459" spans="1:5" ht="25.5">
      <c r="A459" s="35" t="s">
        <v>58</v>
      </c>
      <c r="E459" s="40" t="s">
        <v>4890</v>
      </c>
    </row>
    <row r="460" spans="1:5" ht="102">
      <c r="A460" t="s">
        <v>59</v>
      </c>
      <c r="E460" s="39" t="s">
        <v>4891</v>
      </c>
    </row>
    <row r="461" spans="1:16" ht="12.75">
      <c r="A461" t="s">
        <v>50</v>
      </c>
      <c s="34" t="s">
        <v>1113</v>
      </c>
      <c s="34" t="s">
        <v>4892</v>
      </c>
      <c s="35" t="s">
        <v>5</v>
      </c>
      <c s="6" t="s">
        <v>4893</v>
      </c>
      <c s="36" t="s">
        <v>412</v>
      </c>
      <c s="37">
        <v>0.146</v>
      </c>
      <c s="36">
        <v>0</v>
      </c>
      <c s="36">
        <f>ROUND(G461*H461,6)</f>
      </c>
      <c r="L461" s="38">
        <v>0</v>
      </c>
      <c s="32">
        <f>ROUND(ROUND(L461,2)*ROUND(G461,3),2)</f>
      </c>
      <c s="36" t="s">
        <v>69</v>
      </c>
      <c>
        <f>(M461*21)/100</f>
      </c>
      <c t="s">
        <v>28</v>
      </c>
    </row>
    <row r="462" spans="1:5" ht="12.75">
      <c r="A462" s="35" t="s">
        <v>56</v>
      </c>
      <c r="E462" s="39" t="s">
        <v>4893</v>
      </c>
    </row>
    <row r="463" spans="1:5" ht="25.5">
      <c r="A463" s="35" t="s">
        <v>58</v>
      </c>
      <c r="E463" s="40" t="s">
        <v>4894</v>
      </c>
    </row>
    <row r="464" spans="1:5" ht="102">
      <c r="A464" t="s">
        <v>59</v>
      </c>
      <c r="E464" s="39" t="s">
        <v>4895</v>
      </c>
    </row>
    <row r="465" spans="1:16" ht="12.75">
      <c r="A465" t="s">
        <v>50</v>
      </c>
      <c s="34" t="s">
        <v>1115</v>
      </c>
      <c s="34" t="s">
        <v>4896</v>
      </c>
      <c s="35" t="s">
        <v>5</v>
      </c>
      <c s="6" t="s">
        <v>4897</v>
      </c>
      <c s="36" t="s">
        <v>2202</v>
      </c>
      <c s="37">
        <v>34.275</v>
      </c>
      <c s="36">
        <v>0</v>
      </c>
      <c s="36">
        <f>ROUND(G465*H465,6)</f>
      </c>
      <c r="L465" s="38">
        <v>0</v>
      </c>
      <c s="32">
        <f>ROUND(ROUND(L465,2)*ROUND(G465,3),2)</f>
      </c>
      <c s="36" t="s">
        <v>55</v>
      </c>
      <c>
        <f>(M465*21)/100</f>
      </c>
      <c t="s">
        <v>28</v>
      </c>
    </row>
    <row r="466" spans="1:5" ht="12.75">
      <c r="A466" s="35" t="s">
        <v>56</v>
      </c>
      <c r="E466" s="39" t="s">
        <v>4897</v>
      </c>
    </row>
    <row r="467" spans="1:5" ht="89.25">
      <c r="A467" s="35" t="s">
        <v>58</v>
      </c>
      <c r="E467" s="42" t="s">
        <v>4898</v>
      </c>
    </row>
    <row r="468" spans="1:5" ht="204">
      <c r="A468" t="s">
        <v>59</v>
      </c>
      <c r="E468" s="39" t="s">
        <v>4899</v>
      </c>
    </row>
    <row r="469" spans="1:16" ht="12.75">
      <c r="A469" t="s">
        <v>50</v>
      </c>
      <c s="34" t="s">
        <v>1118</v>
      </c>
      <c s="34" t="s">
        <v>4900</v>
      </c>
      <c s="35" t="s">
        <v>5</v>
      </c>
      <c s="6" t="s">
        <v>4901</v>
      </c>
      <c s="36" t="s">
        <v>2197</v>
      </c>
      <c s="37">
        <v>12.364</v>
      </c>
      <c s="36">
        <v>0</v>
      </c>
      <c s="36">
        <f>ROUND(G469*H469,6)</f>
      </c>
      <c r="L469" s="38">
        <v>0</v>
      </c>
      <c s="32">
        <f>ROUND(ROUND(L469,2)*ROUND(G469,3),2)</f>
      </c>
      <c s="36" t="s">
        <v>55</v>
      </c>
      <c>
        <f>(M469*21)/100</f>
      </c>
      <c t="s">
        <v>28</v>
      </c>
    </row>
    <row r="470" spans="1:5" ht="12.75">
      <c r="A470" s="35" t="s">
        <v>56</v>
      </c>
      <c r="E470" s="39" t="s">
        <v>4901</v>
      </c>
    </row>
    <row r="471" spans="1:5" ht="51">
      <c r="A471" s="35" t="s">
        <v>58</v>
      </c>
      <c r="E471" s="40" t="s">
        <v>4902</v>
      </c>
    </row>
    <row r="472" spans="1:5" ht="204">
      <c r="A472" t="s">
        <v>59</v>
      </c>
      <c r="E472" s="39" t="s">
        <v>4903</v>
      </c>
    </row>
    <row r="473" spans="1:16" ht="12.75">
      <c r="A473" t="s">
        <v>50</v>
      </c>
      <c s="34" t="s">
        <v>1119</v>
      </c>
      <c s="34" t="s">
        <v>4904</v>
      </c>
      <c s="35" t="s">
        <v>5</v>
      </c>
      <c s="6" t="s">
        <v>4905</v>
      </c>
      <c s="36" t="s">
        <v>2197</v>
      </c>
      <c s="37">
        <v>12.364</v>
      </c>
      <c s="36">
        <v>0</v>
      </c>
      <c s="36">
        <f>ROUND(G473*H473,6)</f>
      </c>
      <c r="L473" s="38">
        <v>0</v>
      </c>
      <c s="32">
        <f>ROUND(ROUND(L473,2)*ROUND(G473,3),2)</f>
      </c>
      <c s="36" t="s">
        <v>55</v>
      </c>
      <c>
        <f>(M473*21)/100</f>
      </c>
      <c t="s">
        <v>28</v>
      </c>
    </row>
    <row r="474" spans="1:5" ht="12.75">
      <c r="A474" s="35" t="s">
        <v>56</v>
      </c>
      <c r="E474" s="39" t="s">
        <v>4905</v>
      </c>
    </row>
    <row r="475" spans="1:5" ht="12.75">
      <c r="A475" s="35" t="s">
        <v>58</v>
      </c>
      <c r="E475" s="40" t="s">
        <v>5</v>
      </c>
    </row>
    <row r="476" spans="1:5" ht="204">
      <c r="A476" t="s">
        <v>59</v>
      </c>
      <c r="E476" s="39" t="s">
        <v>4906</v>
      </c>
    </row>
    <row r="477" spans="1:16" ht="25.5">
      <c r="A477" t="s">
        <v>50</v>
      </c>
      <c s="34" t="s">
        <v>1120</v>
      </c>
      <c s="34" t="s">
        <v>4907</v>
      </c>
      <c s="35" t="s">
        <v>5</v>
      </c>
      <c s="6" t="s">
        <v>4908</v>
      </c>
      <c s="36" t="s">
        <v>2197</v>
      </c>
      <c s="37">
        <v>605.53</v>
      </c>
      <c s="36">
        <v>0</v>
      </c>
      <c s="36">
        <f>ROUND(G477*H477,6)</f>
      </c>
      <c r="L477" s="38">
        <v>0</v>
      </c>
      <c s="32">
        <f>ROUND(ROUND(L477,2)*ROUND(G477,3),2)</f>
      </c>
      <c s="36" t="s">
        <v>55</v>
      </c>
      <c>
        <f>(M477*21)/100</f>
      </c>
      <c t="s">
        <v>28</v>
      </c>
    </row>
    <row r="478" spans="1:5" ht="25.5">
      <c r="A478" s="35" t="s">
        <v>56</v>
      </c>
      <c r="E478" s="39" t="s">
        <v>4908</v>
      </c>
    </row>
    <row r="479" spans="1:5" ht="63.75">
      <c r="A479" s="35" t="s">
        <v>58</v>
      </c>
      <c r="E479" s="42" t="s">
        <v>4909</v>
      </c>
    </row>
    <row r="480" spans="1:5" ht="357">
      <c r="A480" t="s">
        <v>59</v>
      </c>
      <c r="E480" s="39" t="s">
        <v>4910</v>
      </c>
    </row>
    <row r="481" spans="1:16" ht="12.75">
      <c r="A481" t="s">
        <v>50</v>
      </c>
      <c s="34" t="s">
        <v>1121</v>
      </c>
      <c s="34" t="s">
        <v>4911</v>
      </c>
      <c s="35" t="s">
        <v>5</v>
      </c>
      <c s="6" t="s">
        <v>4912</v>
      </c>
      <c s="36" t="s">
        <v>2197</v>
      </c>
      <c s="37">
        <v>608.5</v>
      </c>
      <c s="36">
        <v>0</v>
      </c>
      <c s="36">
        <f>ROUND(G481*H481,6)</f>
      </c>
      <c r="L481" s="38">
        <v>0</v>
      </c>
      <c s="32">
        <f>ROUND(ROUND(L481,2)*ROUND(G481,3),2)</f>
      </c>
      <c s="36" t="s">
        <v>55</v>
      </c>
      <c>
        <f>(M481*21)/100</f>
      </c>
      <c t="s">
        <v>28</v>
      </c>
    </row>
    <row r="482" spans="1:5" ht="12.75">
      <c r="A482" s="35" t="s">
        <v>56</v>
      </c>
      <c r="E482" s="39" t="s">
        <v>4912</v>
      </c>
    </row>
    <row r="483" spans="1:5" ht="63.75">
      <c r="A483" s="35" t="s">
        <v>58</v>
      </c>
      <c r="E483" s="42" t="s">
        <v>4913</v>
      </c>
    </row>
    <row r="484" spans="1:5" ht="204">
      <c r="A484" t="s">
        <v>59</v>
      </c>
      <c r="E484" s="39" t="s">
        <v>4914</v>
      </c>
    </row>
    <row r="485" spans="1:16" ht="12.75">
      <c r="A485" t="s">
        <v>50</v>
      </c>
      <c s="34" t="s">
        <v>1122</v>
      </c>
      <c s="34" t="s">
        <v>4915</v>
      </c>
      <c s="35" t="s">
        <v>5</v>
      </c>
      <c s="6" t="s">
        <v>4916</v>
      </c>
      <c s="36" t="s">
        <v>2197</v>
      </c>
      <c s="37">
        <v>608.5</v>
      </c>
      <c s="36">
        <v>0</v>
      </c>
      <c s="36">
        <f>ROUND(G485*H485,6)</f>
      </c>
      <c r="L485" s="38">
        <v>0</v>
      </c>
      <c s="32">
        <f>ROUND(ROUND(L485,2)*ROUND(G485,3),2)</f>
      </c>
      <c s="36" t="s">
        <v>55</v>
      </c>
      <c>
        <f>(M485*21)/100</f>
      </c>
      <c t="s">
        <v>28</v>
      </c>
    </row>
    <row r="486" spans="1:5" ht="12.75">
      <c r="A486" s="35" t="s">
        <v>56</v>
      </c>
      <c r="E486" s="39" t="s">
        <v>4916</v>
      </c>
    </row>
    <row r="487" spans="1:5" ht="63.75">
      <c r="A487" s="35" t="s">
        <v>58</v>
      </c>
      <c r="E487" s="42" t="s">
        <v>4913</v>
      </c>
    </row>
    <row r="488" spans="1:5" ht="204">
      <c r="A488" t="s">
        <v>59</v>
      </c>
      <c r="E488" s="39" t="s">
        <v>4917</v>
      </c>
    </row>
    <row r="489" spans="1:16" ht="12.75">
      <c r="A489" t="s">
        <v>50</v>
      </c>
      <c s="34" t="s">
        <v>1123</v>
      </c>
      <c s="34" t="s">
        <v>4918</v>
      </c>
      <c s="35" t="s">
        <v>5</v>
      </c>
      <c s="6" t="s">
        <v>4919</v>
      </c>
      <c s="36" t="s">
        <v>412</v>
      </c>
      <c s="37">
        <v>2.764</v>
      </c>
      <c s="36">
        <v>0</v>
      </c>
      <c s="36">
        <f>ROUND(G489*H489,6)</f>
      </c>
      <c r="L489" s="38">
        <v>0</v>
      </c>
      <c s="32">
        <f>ROUND(ROUND(L489,2)*ROUND(G489,3),2)</f>
      </c>
      <c s="36" t="s">
        <v>55</v>
      </c>
      <c>
        <f>(M489*21)/100</f>
      </c>
      <c t="s">
        <v>28</v>
      </c>
    </row>
    <row r="490" spans="1:5" ht="12.75">
      <c r="A490" s="35" t="s">
        <v>56</v>
      </c>
      <c r="E490" s="39" t="s">
        <v>4919</v>
      </c>
    </row>
    <row r="491" spans="1:5" ht="89.25">
      <c r="A491" s="35" t="s">
        <v>58</v>
      </c>
      <c r="E491" s="42" t="s">
        <v>4920</v>
      </c>
    </row>
    <row r="492" spans="1:5" ht="306">
      <c r="A492" t="s">
        <v>59</v>
      </c>
      <c r="E492" s="39" t="s">
        <v>4921</v>
      </c>
    </row>
    <row r="493" spans="1:16" ht="25.5">
      <c r="A493" t="s">
        <v>50</v>
      </c>
      <c s="34" t="s">
        <v>1124</v>
      </c>
      <c s="34" t="s">
        <v>4922</v>
      </c>
      <c s="35" t="s">
        <v>5</v>
      </c>
      <c s="6" t="s">
        <v>4923</v>
      </c>
      <c s="36" t="s">
        <v>412</v>
      </c>
      <c s="37">
        <v>13.232</v>
      </c>
      <c s="36">
        <v>0</v>
      </c>
      <c s="36">
        <f>ROUND(G493*H493,6)</f>
      </c>
      <c r="L493" s="38">
        <v>0</v>
      </c>
      <c s="32">
        <f>ROUND(ROUND(L493,2)*ROUND(G493,3),2)</f>
      </c>
      <c s="36" t="s">
        <v>55</v>
      </c>
      <c>
        <f>(M493*21)/100</f>
      </c>
      <c t="s">
        <v>28</v>
      </c>
    </row>
    <row r="494" spans="1:5" ht="25.5">
      <c r="A494" s="35" t="s">
        <v>56</v>
      </c>
      <c r="E494" s="39" t="s">
        <v>4923</v>
      </c>
    </row>
    <row r="495" spans="1:5" ht="409.5">
      <c r="A495" s="35" t="s">
        <v>58</v>
      </c>
      <c r="E495" s="40" t="s">
        <v>4924</v>
      </c>
    </row>
    <row r="496" spans="1:5" ht="204">
      <c r="A496" t="s">
        <v>59</v>
      </c>
      <c r="E496" s="39" t="s">
        <v>4925</v>
      </c>
    </row>
    <row r="497" spans="1:16" ht="25.5">
      <c r="A497" t="s">
        <v>50</v>
      </c>
      <c s="34" t="s">
        <v>1125</v>
      </c>
      <c s="34" t="s">
        <v>4926</v>
      </c>
      <c s="35" t="s">
        <v>5</v>
      </c>
      <c s="6" t="s">
        <v>4927</v>
      </c>
      <c s="36" t="s">
        <v>412</v>
      </c>
      <c s="37">
        <v>3.367</v>
      </c>
      <c s="36">
        <v>0</v>
      </c>
      <c s="36">
        <f>ROUND(G497*H497,6)</f>
      </c>
      <c r="L497" s="38">
        <v>0</v>
      </c>
      <c s="32">
        <f>ROUND(ROUND(L497,2)*ROUND(G497,3),2)</f>
      </c>
      <c s="36" t="s">
        <v>55</v>
      </c>
      <c>
        <f>(M497*21)/100</f>
      </c>
      <c t="s">
        <v>28</v>
      </c>
    </row>
    <row r="498" spans="1:5" ht="25.5">
      <c r="A498" s="35" t="s">
        <v>56</v>
      </c>
      <c r="E498" s="39" t="s">
        <v>4927</v>
      </c>
    </row>
    <row r="499" spans="1:5" ht="204">
      <c r="A499" s="35" t="s">
        <v>58</v>
      </c>
      <c r="E499" s="40" t="s">
        <v>4928</v>
      </c>
    </row>
    <row r="500" spans="1:5" ht="216.75">
      <c r="A500" t="s">
        <v>59</v>
      </c>
      <c r="E500" s="39" t="s">
        <v>4929</v>
      </c>
    </row>
    <row r="501" spans="1:16" ht="25.5">
      <c r="A501" t="s">
        <v>50</v>
      </c>
      <c s="34" t="s">
        <v>1126</v>
      </c>
      <c s="34" t="s">
        <v>4930</v>
      </c>
      <c s="35" t="s">
        <v>5</v>
      </c>
      <c s="6" t="s">
        <v>4931</v>
      </c>
      <c s="36" t="s">
        <v>412</v>
      </c>
      <c s="37">
        <v>32.857</v>
      </c>
      <c s="36">
        <v>0</v>
      </c>
      <c s="36">
        <f>ROUND(G501*H501,6)</f>
      </c>
      <c r="L501" s="38">
        <v>0</v>
      </c>
      <c s="32">
        <f>ROUND(ROUND(L501,2)*ROUND(G501,3),2)</f>
      </c>
      <c s="36" t="s">
        <v>55</v>
      </c>
      <c>
        <f>(M501*21)/100</f>
      </c>
      <c t="s">
        <v>28</v>
      </c>
    </row>
    <row r="502" spans="1:5" ht="25.5">
      <c r="A502" s="35" t="s">
        <v>56</v>
      </c>
      <c r="E502" s="39" t="s">
        <v>4931</v>
      </c>
    </row>
    <row r="503" spans="1:5" ht="242.25">
      <c r="A503" s="35" t="s">
        <v>58</v>
      </c>
      <c r="E503" s="40" t="s">
        <v>4932</v>
      </c>
    </row>
    <row r="504" spans="1:5" ht="204">
      <c r="A504" t="s">
        <v>59</v>
      </c>
      <c r="E504" s="39" t="s">
        <v>4933</v>
      </c>
    </row>
    <row r="505" spans="1:16" ht="12.75">
      <c r="A505" t="s">
        <v>50</v>
      </c>
      <c s="34" t="s">
        <v>1127</v>
      </c>
      <c s="34" t="s">
        <v>4934</v>
      </c>
      <c s="35" t="s">
        <v>5</v>
      </c>
      <c s="6" t="s">
        <v>4935</v>
      </c>
      <c s="36" t="s">
        <v>412</v>
      </c>
      <c s="37">
        <v>0.448</v>
      </c>
      <c s="36">
        <v>0</v>
      </c>
      <c s="36">
        <f>ROUND(G505*H505,6)</f>
      </c>
      <c r="L505" s="38">
        <v>0</v>
      </c>
      <c s="32">
        <f>ROUND(ROUND(L505,2)*ROUND(G505,3),2)</f>
      </c>
      <c s="36" t="s">
        <v>55</v>
      </c>
      <c>
        <f>(M505*21)/100</f>
      </c>
      <c t="s">
        <v>28</v>
      </c>
    </row>
    <row r="506" spans="1:5" ht="12.75">
      <c r="A506" s="35" t="s">
        <v>56</v>
      </c>
      <c r="E506" s="39" t="s">
        <v>4935</v>
      </c>
    </row>
    <row r="507" spans="1:5" ht="63.75">
      <c r="A507" s="35" t="s">
        <v>58</v>
      </c>
      <c r="E507" s="40" t="s">
        <v>4936</v>
      </c>
    </row>
    <row r="508" spans="1:5" ht="204">
      <c r="A508" t="s">
        <v>59</v>
      </c>
      <c r="E508" s="39" t="s">
        <v>4937</v>
      </c>
    </row>
    <row r="509" spans="1:16" ht="25.5">
      <c r="A509" t="s">
        <v>50</v>
      </c>
      <c s="34" t="s">
        <v>1133</v>
      </c>
      <c s="34" t="s">
        <v>4938</v>
      </c>
      <c s="35" t="s">
        <v>5</v>
      </c>
      <c s="6" t="s">
        <v>4939</v>
      </c>
      <c s="36" t="s">
        <v>412</v>
      </c>
      <c s="37">
        <v>6.399</v>
      </c>
      <c s="36">
        <v>0</v>
      </c>
      <c s="36">
        <f>ROUND(G509*H509,6)</f>
      </c>
      <c r="L509" s="38">
        <v>0</v>
      </c>
      <c s="32">
        <f>ROUND(ROUND(L509,2)*ROUND(G509,3),2)</f>
      </c>
      <c s="36" t="s">
        <v>55</v>
      </c>
      <c>
        <f>(M509*21)/100</f>
      </c>
      <c t="s">
        <v>28</v>
      </c>
    </row>
    <row r="510" spans="1:5" ht="25.5">
      <c r="A510" s="35" t="s">
        <v>56</v>
      </c>
      <c r="E510" s="39" t="s">
        <v>4939</v>
      </c>
    </row>
    <row r="511" spans="1:5" ht="63.75">
      <c r="A511" s="35" t="s">
        <v>58</v>
      </c>
      <c r="E511" s="40" t="s">
        <v>4940</v>
      </c>
    </row>
    <row r="512" spans="1:5" ht="204">
      <c r="A512" t="s">
        <v>59</v>
      </c>
      <c r="E512" s="39" t="s">
        <v>4941</v>
      </c>
    </row>
    <row r="513" spans="1:16" ht="25.5">
      <c r="A513" t="s">
        <v>50</v>
      </c>
      <c s="34" t="s">
        <v>1134</v>
      </c>
      <c s="34" t="s">
        <v>4942</v>
      </c>
      <c s="35" t="s">
        <v>5</v>
      </c>
      <c s="6" t="s">
        <v>4943</v>
      </c>
      <c s="36" t="s">
        <v>412</v>
      </c>
      <c s="37">
        <v>8.558</v>
      </c>
      <c s="36">
        <v>0</v>
      </c>
      <c s="36">
        <f>ROUND(G513*H513,6)</f>
      </c>
      <c r="L513" s="38">
        <v>0</v>
      </c>
      <c s="32">
        <f>ROUND(ROUND(L513,2)*ROUND(G513,3),2)</f>
      </c>
      <c s="36" t="s">
        <v>55</v>
      </c>
      <c>
        <f>(M513*21)/100</f>
      </c>
      <c t="s">
        <v>28</v>
      </c>
    </row>
    <row r="514" spans="1:5" ht="25.5">
      <c r="A514" s="35" t="s">
        <v>56</v>
      </c>
      <c r="E514" s="39" t="s">
        <v>4943</v>
      </c>
    </row>
    <row r="515" spans="1:5" ht="102">
      <c r="A515" s="35" t="s">
        <v>58</v>
      </c>
      <c r="E515" s="40" t="s">
        <v>4944</v>
      </c>
    </row>
    <row r="516" spans="1:5" ht="204">
      <c r="A516" t="s">
        <v>59</v>
      </c>
      <c r="E516" s="39" t="s">
        <v>4945</v>
      </c>
    </row>
    <row r="517" spans="1:16" ht="12.75">
      <c r="A517" t="s">
        <v>50</v>
      </c>
      <c s="34" t="s">
        <v>1135</v>
      </c>
      <c s="34" t="s">
        <v>4946</v>
      </c>
      <c s="35" t="s">
        <v>5</v>
      </c>
      <c s="6" t="s">
        <v>4947</v>
      </c>
      <c s="36" t="s">
        <v>2202</v>
      </c>
      <c s="37">
        <v>9.401</v>
      </c>
      <c s="36">
        <v>0</v>
      </c>
      <c s="36">
        <f>ROUND(G517*H517,6)</f>
      </c>
      <c r="L517" s="38">
        <v>0</v>
      </c>
      <c s="32">
        <f>ROUND(ROUND(L517,2)*ROUND(G517,3),2)</f>
      </c>
      <c s="36" t="s">
        <v>55</v>
      </c>
      <c>
        <f>(M517*21)/100</f>
      </c>
      <c t="s">
        <v>28</v>
      </c>
    </row>
    <row r="518" spans="1:5" ht="12.75">
      <c r="A518" s="35" t="s">
        <v>56</v>
      </c>
      <c r="E518" s="39" t="s">
        <v>4947</v>
      </c>
    </row>
    <row r="519" spans="1:5" ht="409.5">
      <c r="A519" s="35" t="s">
        <v>58</v>
      </c>
      <c r="E519" s="42" t="s">
        <v>4948</v>
      </c>
    </row>
    <row r="520" spans="1:5" ht="153">
      <c r="A520" t="s">
        <v>59</v>
      </c>
      <c r="E520" s="39" t="s">
        <v>4949</v>
      </c>
    </row>
    <row r="521" spans="1:16" ht="12.75">
      <c r="A521" t="s">
        <v>50</v>
      </c>
      <c s="34" t="s">
        <v>1136</v>
      </c>
      <c s="34" t="s">
        <v>4950</v>
      </c>
      <c s="35" t="s">
        <v>5</v>
      </c>
      <c s="6" t="s">
        <v>4951</v>
      </c>
      <c s="36" t="s">
        <v>2197</v>
      </c>
      <c s="37">
        <v>176.198</v>
      </c>
      <c s="36">
        <v>0</v>
      </c>
      <c s="36">
        <f>ROUND(G521*H521,6)</f>
      </c>
      <c r="L521" s="38">
        <v>0</v>
      </c>
      <c s="32">
        <f>ROUND(ROUND(L521,2)*ROUND(G521,3),2)</f>
      </c>
      <c s="36" t="s">
        <v>55</v>
      </c>
      <c>
        <f>(M521*21)/100</f>
      </c>
      <c t="s">
        <v>28</v>
      </c>
    </row>
    <row r="522" spans="1:5" ht="12.75">
      <c r="A522" s="35" t="s">
        <v>56</v>
      </c>
      <c r="E522" s="39" t="s">
        <v>4951</v>
      </c>
    </row>
    <row r="523" spans="1:5" ht="25.5">
      <c r="A523" s="35" t="s">
        <v>58</v>
      </c>
      <c r="E523" s="42" t="s">
        <v>4952</v>
      </c>
    </row>
    <row r="524" spans="1:5" ht="153">
      <c r="A524" t="s">
        <v>59</v>
      </c>
      <c r="E524" s="39" t="s">
        <v>4953</v>
      </c>
    </row>
    <row r="525" spans="1:16" ht="12.75">
      <c r="A525" t="s">
        <v>50</v>
      </c>
      <c s="34" t="s">
        <v>1137</v>
      </c>
      <c s="34" t="s">
        <v>4954</v>
      </c>
      <c s="35" t="s">
        <v>5</v>
      </c>
      <c s="6" t="s">
        <v>4955</v>
      </c>
      <c s="36" t="s">
        <v>2197</v>
      </c>
      <c s="37">
        <v>176.198</v>
      </c>
      <c s="36">
        <v>0</v>
      </c>
      <c s="36">
        <f>ROUND(G525*H525,6)</f>
      </c>
      <c r="L525" s="38">
        <v>0</v>
      </c>
      <c s="32">
        <f>ROUND(ROUND(L525,2)*ROUND(G525,3),2)</f>
      </c>
      <c s="36" t="s">
        <v>55</v>
      </c>
      <c>
        <f>(M525*21)/100</f>
      </c>
      <c t="s">
        <v>28</v>
      </c>
    </row>
    <row r="526" spans="1:5" ht="12.75">
      <c r="A526" s="35" t="s">
        <v>56</v>
      </c>
      <c r="E526" s="39" t="s">
        <v>4955</v>
      </c>
    </row>
    <row r="527" spans="1:5" ht="12.75">
      <c r="A527" s="35" t="s">
        <v>58</v>
      </c>
      <c r="E527" s="40" t="s">
        <v>5</v>
      </c>
    </row>
    <row r="528" spans="1:5" ht="153">
      <c r="A528" t="s">
        <v>59</v>
      </c>
      <c r="E528" s="39" t="s">
        <v>4956</v>
      </c>
    </row>
    <row r="529" spans="1:16" ht="12.75">
      <c r="A529" t="s">
        <v>50</v>
      </c>
      <c s="34" t="s">
        <v>1138</v>
      </c>
      <c s="34" t="s">
        <v>4957</v>
      </c>
      <c s="35" t="s">
        <v>5</v>
      </c>
      <c s="6" t="s">
        <v>4958</v>
      </c>
      <c s="36" t="s">
        <v>412</v>
      </c>
      <c s="37">
        <v>0.94</v>
      </c>
      <c s="36">
        <v>0</v>
      </c>
      <c s="36">
        <f>ROUND(G529*H529,6)</f>
      </c>
      <c r="L529" s="38">
        <v>0</v>
      </c>
      <c s="32">
        <f>ROUND(ROUND(L529,2)*ROUND(G529,3),2)</f>
      </c>
      <c s="36" t="s">
        <v>55</v>
      </c>
      <c>
        <f>(M529*21)/100</f>
      </c>
      <c t="s">
        <v>28</v>
      </c>
    </row>
    <row r="530" spans="1:5" ht="12.75">
      <c r="A530" s="35" t="s">
        <v>56</v>
      </c>
      <c r="E530" s="39" t="s">
        <v>4958</v>
      </c>
    </row>
    <row r="531" spans="1:5" ht="25.5">
      <c r="A531" s="35" t="s">
        <v>58</v>
      </c>
      <c r="E531" s="42" t="s">
        <v>4959</v>
      </c>
    </row>
    <row r="532" spans="1:5" ht="153">
      <c r="A532" t="s">
        <v>59</v>
      </c>
      <c r="E532" s="39" t="s">
        <v>4960</v>
      </c>
    </row>
    <row r="533" spans="1:16" ht="12.75">
      <c r="A533" t="s">
        <v>50</v>
      </c>
      <c s="34" t="s">
        <v>1190</v>
      </c>
      <c s="34" t="s">
        <v>4961</v>
      </c>
      <c s="35" t="s">
        <v>5</v>
      </c>
      <c s="6" t="s">
        <v>4962</v>
      </c>
      <c s="36" t="s">
        <v>2202</v>
      </c>
      <c s="37">
        <v>3</v>
      </c>
      <c s="36">
        <v>0</v>
      </c>
      <c s="36">
        <f>ROUND(G533*H533,6)</f>
      </c>
      <c r="L533" s="38">
        <v>0</v>
      </c>
      <c s="32">
        <f>ROUND(ROUND(L533,2)*ROUND(G533,3),2)</f>
      </c>
      <c s="36" t="s">
        <v>55</v>
      </c>
      <c>
        <f>(M533*21)/100</f>
      </c>
      <c t="s">
        <v>28</v>
      </c>
    </row>
    <row r="534" spans="1:5" ht="12.75">
      <c r="A534" s="35" t="s">
        <v>56</v>
      </c>
      <c r="E534" s="39" t="s">
        <v>4962</v>
      </c>
    </row>
    <row r="535" spans="1:5" ht="25.5">
      <c r="A535" s="35" t="s">
        <v>58</v>
      </c>
      <c r="E535" s="40" t="s">
        <v>4963</v>
      </c>
    </row>
    <row r="536" spans="1:5" ht="204">
      <c r="A536" t="s">
        <v>59</v>
      </c>
      <c r="E536" s="39" t="s">
        <v>4964</v>
      </c>
    </row>
    <row r="537" spans="1:16" ht="12.75">
      <c r="A537" t="s">
        <v>50</v>
      </c>
      <c s="34" t="s">
        <v>1191</v>
      </c>
      <c s="34" t="s">
        <v>4965</v>
      </c>
      <c s="35" t="s">
        <v>5</v>
      </c>
      <c s="6" t="s">
        <v>4966</v>
      </c>
      <c s="36" t="s">
        <v>412</v>
      </c>
      <c s="37">
        <v>1.508</v>
      </c>
      <c s="36">
        <v>0</v>
      </c>
      <c s="36">
        <f>ROUND(G537*H537,6)</f>
      </c>
      <c r="L537" s="38">
        <v>0</v>
      </c>
      <c s="32">
        <f>ROUND(ROUND(L537,2)*ROUND(G537,3),2)</f>
      </c>
      <c s="36" t="s">
        <v>55</v>
      </c>
      <c>
        <f>(M537*21)/100</f>
      </c>
      <c t="s">
        <v>28</v>
      </c>
    </row>
    <row r="538" spans="1:5" ht="12.75">
      <c r="A538" s="35" t="s">
        <v>56</v>
      </c>
      <c r="E538" s="39" t="s">
        <v>4966</v>
      </c>
    </row>
    <row r="539" spans="1:5" ht="25.5">
      <c r="A539" s="35" t="s">
        <v>58</v>
      </c>
      <c r="E539" s="40" t="s">
        <v>4967</v>
      </c>
    </row>
    <row r="540" spans="1:5" ht="204">
      <c r="A540" t="s">
        <v>59</v>
      </c>
      <c r="E540" s="39" t="s">
        <v>4968</v>
      </c>
    </row>
    <row r="541" spans="1:16" ht="12.75">
      <c r="A541" t="s">
        <v>50</v>
      </c>
      <c s="34" t="s">
        <v>1192</v>
      </c>
      <c s="34" t="s">
        <v>4969</v>
      </c>
      <c s="35" t="s">
        <v>5</v>
      </c>
      <c s="6" t="s">
        <v>4970</v>
      </c>
      <c s="36" t="s">
        <v>2197</v>
      </c>
      <c s="37">
        <v>20</v>
      </c>
      <c s="36">
        <v>0</v>
      </c>
      <c s="36">
        <f>ROUND(G541*H541,6)</f>
      </c>
      <c r="L541" s="38">
        <v>0</v>
      </c>
      <c s="32">
        <f>ROUND(ROUND(L541,2)*ROUND(G541,3),2)</f>
      </c>
      <c s="36" t="s">
        <v>55</v>
      </c>
      <c>
        <f>(M541*21)/100</f>
      </c>
      <c t="s">
        <v>28</v>
      </c>
    </row>
    <row r="542" spans="1:5" ht="12.75">
      <c r="A542" s="35" t="s">
        <v>56</v>
      </c>
      <c r="E542" s="39" t="s">
        <v>4970</v>
      </c>
    </row>
    <row r="543" spans="1:5" ht="25.5">
      <c r="A543" s="35" t="s">
        <v>58</v>
      </c>
      <c r="E543" s="40" t="s">
        <v>4971</v>
      </c>
    </row>
    <row r="544" spans="1:5" ht="204">
      <c r="A544" t="s">
        <v>59</v>
      </c>
      <c r="E544" s="39" t="s">
        <v>4972</v>
      </c>
    </row>
    <row r="545" spans="1:16" ht="12.75">
      <c r="A545" t="s">
        <v>50</v>
      </c>
      <c s="34" t="s">
        <v>1193</v>
      </c>
      <c s="34" t="s">
        <v>4973</v>
      </c>
      <c s="35" t="s">
        <v>5</v>
      </c>
      <c s="6" t="s">
        <v>4974</v>
      </c>
      <c s="36" t="s">
        <v>2197</v>
      </c>
      <c s="37">
        <v>20</v>
      </c>
      <c s="36">
        <v>0</v>
      </c>
      <c s="36">
        <f>ROUND(G545*H545,6)</f>
      </c>
      <c r="L545" s="38">
        <v>0</v>
      </c>
      <c s="32">
        <f>ROUND(ROUND(L545,2)*ROUND(G545,3),2)</f>
      </c>
      <c s="36" t="s">
        <v>55</v>
      </c>
      <c>
        <f>(M545*21)/100</f>
      </c>
      <c t="s">
        <v>28</v>
      </c>
    </row>
    <row r="546" spans="1:5" ht="12.75">
      <c r="A546" s="35" t="s">
        <v>56</v>
      </c>
      <c r="E546" s="39" t="s">
        <v>4974</v>
      </c>
    </row>
    <row r="547" spans="1:5" ht="25.5">
      <c r="A547" s="35" t="s">
        <v>58</v>
      </c>
      <c r="E547" s="40" t="s">
        <v>4971</v>
      </c>
    </row>
    <row r="548" spans="1:5" ht="204">
      <c r="A548" t="s">
        <v>59</v>
      </c>
      <c r="E548" s="39" t="s">
        <v>4975</v>
      </c>
    </row>
    <row r="549" spans="1:16" ht="12.75">
      <c r="A549" t="s">
        <v>50</v>
      </c>
      <c s="34" t="s">
        <v>1194</v>
      </c>
      <c s="34" t="s">
        <v>4976</v>
      </c>
      <c s="35" t="s">
        <v>5</v>
      </c>
      <c s="6" t="s">
        <v>4977</v>
      </c>
      <c s="36" t="s">
        <v>2197</v>
      </c>
      <c s="37">
        <v>15</v>
      </c>
      <c s="36">
        <v>0</v>
      </c>
      <c s="36">
        <f>ROUND(G549*H549,6)</f>
      </c>
      <c r="L549" s="38">
        <v>0</v>
      </c>
      <c s="32">
        <f>ROUND(ROUND(L549,2)*ROUND(G549,3),2)</f>
      </c>
      <c s="36" t="s">
        <v>55</v>
      </c>
      <c>
        <f>(M549*21)/100</f>
      </c>
      <c t="s">
        <v>28</v>
      </c>
    </row>
    <row r="550" spans="1:5" ht="12.75">
      <c r="A550" s="35" t="s">
        <v>56</v>
      </c>
      <c r="E550" s="39" t="s">
        <v>4977</v>
      </c>
    </row>
    <row r="551" spans="1:5" ht="25.5">
      <c r="A551" s="35" t="s">
        <v>58</v>
      </c>
      <c r="E551" s="40" t="s">
        <v>4978</v>
      </c>
    </row>
    <row r="552" spans="1:5" ht="204">
      <c r="A552" t="s">
        <v>59</v>
      </c>
      <c r="E552" s="39" t="s">
        <v>4979</v>
      </c>
    </row>
    <row r="553" spans="1:16" ht="25.5">
      <c r="A553" t="s">
        <v>50</v>
      </c>
      <c s="34" t="s">
        <v>1195</v>
      </c>
      <c s="34" t="s">
        <v>4980</v>
      </c>
      <c s="35" t="s">
        <v>5</v>
      </c>
      <c s="6" t="s">
        <v>4981</v>
      </c>
      <c s="36" t="s">
        <v>2197</v>
      </c>
      <c s="37">
        <v>15</v>
      </c>
      <c s="36">
        <v>0</v>
      </c>
      <c s="36">
        <f>ROUND(G553*H553,6)</f>
      </c>
      <c r="L553" s="38">
        <v>0</v>
      </c>
      <c s="32">
        <f>ROUND(ROUND(L553,2)*ROUND(G553,3),2)</f>
      </c>
      <c s="36" t="s">
        <v>55</v>
      </c>
      <c>
        <f>(M553*21)/100</f>
      </c>
      <c t="s">
        <v>28</v>
      </c>
    </row>
    <row r="554" spans="1:5" ht="25.5">
      <c r="A554" s="35" t="s">
        <v>56</v>
      </c>
      <c r="E554" s="39" t="s">
        <v>4981</v>
      </c>
    </row>
    <row r="555" spans="1:5" ht="25.5">
      <c r="A555" s="35" t="s">
        <v>58</v>
      </c>
      <c r="E555" s="40" t="s">
        <v>4978</v>
      </c>
    </row>
    <row r="556" spans="1:5" ht="204">
      <c r="A556" t="s">
        <v>59</v>
      </c>
      <c r="E556" s="39" t="s">
        <v>4982</v>
      </c>
    </row>
    <row r="557" spans="1:16" ht="12.75">
      <c r="A557" t="s">
        <v>50</v>
      </c>
      <c s="34" t="s">
        <v>1196</v>
      </c>
      <c s="34" t="s">
        <v>4983</v>
      </c>
      <c s="35" t="s">
        <v>5</v>
      </c>
      <c s="6" t="s">
        <v>4984</v>
      </c>
      <c s="36" t="s">
        <v>209</v>
      </c>
      <c s="37">
        <v>44.2</v>
      </c>
      <c s="36">
        <v>0</v>
      </c>
      <c s="36">
        <f>ROUND(G557*H557,6)</f>
      </c>
      <c r="L557" s="38">
        <v>0</v>
      </c>
      <c s="32">
        <f>ROUND(ROUND(L557,2)*ROUND(G557,3),2)</f>
      </c>
      <c s="36" t="s">
        <v>55</v>
      </c>
      <c>
        <f>(M557*21)/100</f>
      </c>
      <c t="s">
        <v>28</v>
      </c>
    </row>
    <row r="558" spans="1:5" ht="12.75">
      <c r="A558" s="35" t="s">
        <v>56</v>
      </c>
      <c r="E558" s="39" t="s">
        <v>4984</v>
      </c>
    </row>
    <row r="559" spans="1:5" ht="25.5">
      <c r="A559" s="35" t="s">
        <v>58</v>
      </c>
      <c r="E559" s="40" t="s">
        <v>4985</v>
      </c>
    </row>
    <row r="560" spans="1:5" ht="204">
      <c r="A560" t="s">
        <v>59</v>
      </c>
      <c r="E560" s="39" t="s">
        <v>4986</v>
      </c>
    </row>
    <row r="561" spans="1:16" ht="12.75">
      <c r="A561" t="s">
        <v>50</v>
      </c>
      <c s="34" t="s">
        <v>1197</v>
      </c>
      <c s="34" t="s">
        <v>4987</v>
      </c>
      <c s="35" t="s">
        <v>5</v>
      </c>
      <c s="6" t="s">
        <v>4988</v>
      </c>
      <c s="36" t="s">
        <v>2197</v>
      </c>
      <c s="37">
        <v>12.004</v>
      </c>
      <c s="36">
        <v>0</v>
      </c>
      <c s="36">
        <f>ROUND(G561*H561,6)</f>
      </c>
      <c r="L561" s="38">
        <v>0</v>
      </c>
      <c s="32">
        <f>ROUND(ROUND(L561,2)*ROUND(G561,3),2)</f>
      </c>
      <c s="36" t="s">
        <v>55</v>
      </c>
      <c>
        <f>(M561*21)/100</f>
      </c>
      <c t="s">
        <v>28</v>
      </c>
    </row>
    <row r="562" spans="1:5" ht="12.75">
      <c r="A562" s="35" t="s">
        <v>56</v>
      </c>
      <c r="E562" s="39" t="s">
        <v>4988</v>
      </c>
    </row>
    <row r="563" spans="1:5" ht="25.5">
      <c r="A563" s="35" t="s">
        <v>58</v>
      </c>
      <c r="E563" s="40" t="s">
        <v>4989</v>
      </c>
    </row>
    <row r="564" spans="1:5" ht="191.25">
      <c r="A564" t="s">
        <v>59</v>
      </c>
      <c r="E564" s="39" t="s">
        <v>4990</v>
      </c>
    </row>
    <row r="565" spans="1:16" ht="12.75">
      <c r="A565" t="s">
        <v>50</v>
      </c>
      <c s="34" t="s">
        <v>1198</v>
      </c>
      <c s="34" t="s">
        <v>4991</v>
      </c>
      <c s="35" t="s">
        <v>5</v>
      </c>
      <c s="6" t="s">
        <v>4992</v>
      </c>
      <c s="36" t="s">
        <v>2197</v>
      </c>
      <c s="37">
        <v>12.004</v>
      </c>
      <c s="36">
        <v>0</v>
      </c>
      <c s="36">
        <f>ROUND(G565*H565,6)</f>
      </c>
      <c r="L565" s="38">
        <v>0</v>
      </c>
      <c s="32">
        <f>ROUND(ROUND(L565,2)*ROUND(G565,3),2)</f>
      </c>
      <c s="36" t="s">
        <v>55</v>
      </c>
      <c>
        <f>(M565*21)/100</f>
      </c>
      <c t="s">
        <v>28</v>
      </c>
    </row>
    <row r="566" spans="1:5" ht="12.75">
      <c r="A566" s="35" t="s">
        <v>56</v>
      </c>
      <c r="E566" s="39" t="s">
        <v>4992</v>
      </c>
    </row>
    <row r="567" spans="1:5" ht="25.5">
      <c r="A567" s="35" t="s">
        <v>58</v>
      </c>
      <c r="E567" s="40" t="s">
        <v>4989</v>
      </c>
    </row>
    <row r="568" spans="1:5" ht="191.25">
      <c r="A568" t="s">
        <v>59</v>
      </c>
      <c r="E568" s="39" t="s">
        <v>4993</v>
      </c>
    </row>
    <row r="569" spans="1:13" ht="12.75">
      <c r="A569" t="s">
        <v>47</v>
      </c>
      <c r="C569" s="31" t="s">
        <v>78</v>
      </c>
      <c r="E569" s="33" t="s">
        <v>4994</v>
      </c>
      <c r="J569" s="32">
        <f>0</f>
      </c>
      <c s="32">
        <f>0</f>
      </c>
      <c s="32">
        <f>0+L570+L574</f>
      </c>
      <c s="32">
        <f>0+M570+M574</f>
      </c>
    </row>
    <row r="570" spans="1:16" ht="12.75">
      <c r="A570" t="s">
        <v>50</v>
      </c>
      <c s="34" t="s">
        <v>1199</v>
      </c>
      <c s="34" t="s">
        <v>4995</v>
      </c>
      <c s="35" t="s">
        <v>5</v>
      </c>
      <c s="6" t="s">
        <v>4996</v>
      </c>
      <c s="36" t="s">
        <v>2197</v>
      </c>
      <c s="37">
        <v>40.8</v>
      </c>
      <c s="36">
        <v>0</v>
      </c>
      <c s="36">
        <f>ROUND(G570*H570,6)</f>
      </c>
      <c r="L570" s="38">
        <v>0</v>
      </c>
      <c s="32">
        <f>ROUND(ROUND(L570,2)*ROUND(G570,3),2)</f>
      </c>
      <c s="36" t="s">
        <v>55</v>
      </c>
      <c>
        <f>(M570*21)/100</f>
      </c>
      <c t="s">
        <v>28</v>
      </c>
    </row>
    <row r="571" spans="1:5" ht="12.75">
      <c r="A571" s="35" t="s">
        <v>56</v>
      </c>
      <c r="E571" s="39" t="s">
        <v>4996</v>
      </c>
    </row>
    <row r="572" spans="1:5" ht="25.5">
      <c r="A572" s="35" t="s">
        <v>58</v>
      </c>
      <c r="E572" s="40" t="s">
        <v>4997</v>
      </c>
    </row>
    <row r="573" spans="1:5" ht="102">
      <c r="A573" t="s">
        <v>59</v>
      </c>
      <c r="E573" s="39" t="s">
        <v>4998</v>
      </c>
    </row>
    <row r="574" spans="1:16" ht="12.75">
      <c r="A574" t="s">
        <v>50</v>
      </c>
      <c s="34" t="s">
        <v>1200</v>
      </c>
      <c s="34" t="s">
        <v>4999</v>
      </c>
      <c s="35" t="s">
        <v>5</v>
      </c>
      <c s="6" t="s">
        <v>5000</v>
      </c>
      <c s="36" t="s">
        <v>2197</v>
      </c>
      <c s="37">
        <v>40</v>
      </c>
      <c s="36">
        <v>0</v>
      </c>
      <c s="36">
        <f>ROUND(G574*H574,6)</f>
      </c>
      <c r="L574" s="38">
        <v>0</v>
      </c>
      <c s="32">
        <f>ROUND(ROUND(L574,2)*ROUND(G574,3),2)</f>
      </c>
      <c s="36" t="s">
        <v>55</v>
      </c>
      <c>
        <f>(M574*21)/100</f>
      </c>
      <c t="s">
        <v>28</v>
      </c>
    </row>
    <row r="575" spans="1:5" ht="12.75">
      <c r="A575" s="35" t="s">
        <v>56</v>
      </c>
      <c r="E575" s="39" t="s">
        <v>5000</v>
      </c>
    </row>
    <row r="576" spans="1:5" ht="25.5">
      <c r="A576" s="35" t="s">
        <v>58</v>
      </c>
      <c r="E576" s="40" t="s">
        <v>5001</v>
      </c>
    </row>
    <row r="577" spans="1:5" ht="255">
      <c r="A577" t="s">
        <v>59</v>
      </c>
      <c r="E577" s="39" t="s">
        <v>5002</v>
      </c>
    </row>
    <row r="578" spans="1:13" ht="12.75">
      <c r="A578" t="s">
        <v>47</v>
      </c>
      <c r="C578" s="31" t="s">
        <v>27</v>
      </c>
      <c r="E578" s="33" t="s">
        <v>5003</v>
      </c>
      <c r="J578" s="32">
        <f>0</f>
      </c>
      <c s="32">
        <f>0</f>
      </c>
      <c s="32">
        <f>0+L579+L583+L587+L591+L595+L599+L603+L607+L611+L615+L619+L623+L627+L631+L635+L639+L643+L647+L651+L655+L659+L663+L667+L671+L675+L679+L683+L687+L691+L695+L699+L703+L707+L711+L715+L719+L723+L727+L731+L735+L739+L743+L747+L751</f>
      </c>
      <c s="32">
        <f>0+M579+M583+M587+M591+M595+M599+M603+M607+M611+M615+M619+M623+M627+M631+M635+M639+M643+M647+M651+M655+M659+M663+M667+M671+M675+M679+M683+M687+M691+M695+M699+M703+M707+M711+M715+M719+M723+M727+M731+M735+M739+M743+M747+M751</f>
      </c>
    </row>
    <row r="579" spans="1:16" ht="12.75">
      <c r="A579" t="s">
        <v>50</v>
      </c>
      <c s="34" t="s">
        <v>1201</v>
      </c>
      <c s="34" t="s">
        <v>5004</v>
      </c>
      <c s="35" t="s">
        <v>5</v>
      </c>
      <c s="6" t="s">
        <v>5005</v>
      </c>
      <c s="36" t="s">
        <v>65</v>
      </c>
      <c s="37">
        <v>5</v>
      </c>
      <c s="36">
        <v>0</v>
      </c>
      <c s="36">
        <f>ROUND(G579*H579,6)</f>
      </c>
      <c r="L579" s="38">
        <v>0</v>
      </c>
      <c s="32">
        <f>ROUND(ROUND(L579,2)*ROUND(G579,3),2)</f>
      </c>
      <c s="36" t="s">
        <v>55</v>
      </c>
      <c>
        <f>(M579*21)/100</f>
      </c>
      <c t="s">
        <v>28</v>
      </c>
    </row>
    <row r="580" spans="1:5" ht="12.75">
      <c r="A580" s="35" t="s">
        <v>56</v>
      </c>
      <c r="E580" s="39" t="s">
        <v>5005</v>
      </c>
    </row>
    <row r="581" spans="1:5" ht="51">
      <c r="A581" s="35" t="s">
        <v>58</v>
      </c>
      <c r="E581" s="40" t="s">
        <v>5006</v>
      </c>
    </row>
    <row r="582" spans="1:5" ht="114.75">
      <c r="A582" t="s">
        <v>59</v>
      </c>
      <c r="E582" s="39" t="s">
        <v>5007</v>
      </c>
    </row>
    <row r="583" spans="1:16" ht="12.75">
      <c r="A583" t="s">
        <v>50</v>
      </c>
      <c s="34" t="s">
        <v>1202</v>
      </c>
      <c s="34" t="s">
        <v>5008</v>
      </c>
      <c s="35" t="s">
        <v>5</v>
      </c>
      <c s="6" t="s">
        <v>5009</v>
      </c>
      <c s="36" t="s">
        <v>65</v>
      </c>
      <c s="37">
        <v>1</v>
      </c>
      <c s="36">
        <v>0</v>
      </c>
      <c s="36">
        <f>ROUND(G583*H583,6)</f>
      </c>
      <c r="L583" s="38">
        <v>0</v>
      </c>
      <c s="32">
        <f>ROUND(ROUND(L583,2)*ROUND(G583,3),2)</f>
      </c>
      <c s="36" t="s">
        <v>55</v>
      </c>
      <c>
        <f>(M583*21)/100</f>
      </c>
      <c t="s">
        <v>28</v>
      </c>
    </row>
    <row r="584" spans="1:5" ht="12.75">
      <c r="A584" s="35" t="s">
        <v>56</v>
      </c>
      <c r="E584" s="39" t="s">
        <v>5009</v>
      </c>
    </row>
    <row r="585" spans="1:5" ht="25.5">
      <c r="A585" s="35" t="s">
        <v>58</v>
      </c>
      <c r="E585" s="40" t="s">
        <v>5010</v>
      </c>
    </row>
    <row r="586" spans="1:5" ht="114.75">
      <c r="A586" t="s">
        <v>59</v>
      </c>
      <c r="E586" s="39" t="s">
        <v>5011</v>
      </c>
    </row>
    <row r="587" spans="1:16" ht="25.5">
      <c r="A587" t="s">
        <v>50</v>
      </c>
      <c s="34" t="s">
        <v>1203</v>
      </c>
      <c s="34" t="s">
        <v>5012</v>
      </c>
      <c s="35" t="s">
        <v>5</v>
      </c>
      <c s="6" t="s">
        <v>5013</v>
      </c>
      <c s="36" t="s">
        <v>65</v>
      </c>
      <c s="37">
        <v>2</v>
      </c>
      <c s="36">
        <v>0</v>
      </c>
      <c s="36">
        <f>ROUND(G587*H587,6)</f>
      </c>
      <c r="L587" s="38">
        <v>0</v>
      </c>
      <c s="32">
        <f>ROUND(ROUND(L587,2)*ROUND(G587,3),2)</f>
      </c>
      <c s="36" t="s">
        <v>55</v>
      </c>
      <c>
        <f>(M587*21)/100</f>
      </c>
      <c t="s">
        <v>28</v>
      </c>
    </row>
    <row r="588" spans="1:5" ht="25.5">
      <c r="A588" s="35" t="s">
        <v>56</v>
      </c>
      <c r="E588" s="39" t="s">
        <v>5013</v>
      </c>
    </row>
    <row r="589" spans="1:5" ht="51">
      <c r="A589" s="35" t="s">
        <v>58</v>
      </c>
      <c r="E589" s="40" t="s">
        <v>5014</v>
      </c>
    </row>
    <row r="590" spans="1:5" ht="153">
      <c r="A590" t="s">
        <v>59</v>
      </c>
      <c r="E590" s="39" t="s">
        <v>5015</v>
      </c>
    </row>
    <row r="591" spans="1:16" ht="25.5">
      <c r="A591" t="s">
        <v>50</v>
      </c>
      <c s="34" t="s">
        <v>1204</v>
      </c>
      <c s="34" t="s">
        <v>5016</v>
      </c>
      <c s="35" t="s">
        <v>5</v>
      </c>
      <c s="6" t="s">
        <v>5017</v>
      </c>
      <c s="36" t="s">
        <v>65</v>
      </c>
      <c s="37">
        <v>5</v>
      </c>
      <c s="36">
        <v>0</v>
      </c>
      <c s="36">
        <f>ROUND(G591*H591,6)</f>
      </c>
      <c r="L591" s="38">
        <v>0</v>
      </c>
      <c s="32">
        <f>ROUND(ROUND(L591,2)*ROUND(G591,3),2)</f>
      </c>
      <c s="36" t="s">
        <v>55</v>
      </c>
      <c>
        <f>(M591*21)/100</f>
      </c>
      <c t="s">
        <v>28</v>
      </c>
    </row>
    <row r="592" spans="1:5" ht="25.5">
      <c r="A592" s="35" t="s">
        <v>56</v>
      </c>
      <c r="E592" s="39" t="s">
        <v>5017</v>
      </c>
    </row>
    <row r="593" spans="1:5" ht="63.75">
      <c r="A593" s="35" t="s">
        <v>58</v>
      </c>
      <c r="E593" s="40" t="s">
        <v>5018</v>
      </c>
    </row>
    <row r="594" spans="1:5" ht="153">
      <c r="A594" t="s">
        <v>59</v>
      </c>
      <c r="E594" s="39" t="s">
        <v>5019</v>
      </c>
    </row>
    <row r="595" spans="1:16" ht="25.5">
      <c r="A595" t="s">
        <v>50</v>
      </c>
      <c s="34" t="s">
        <v>1205</v>
      </c>
      <c s="34" t="s">
        <v>5020</v>
      </c>
      <c s="35" t="s">
        <v>5</v>
      </c>
      <c s="6" t="s">
        <v>5021</v>
      </c>
      <c s="36" t="s">
        <v>65</v>
      </c>
      <c s="37">
        <v>4</v>
      </c>
      <c s="36">
        <v>0</v>
      </c>
      <c s="36">
        <f>ROUND(G595*H595,6)</f>
      </c>
      <c r="L595" s="38">
        <v>0</v>
      </c>
      <c s="32">
        <f>ROUND(ROUND(L595,2)*ROUND(G595,3),2)</f>
      </c>
      <c s="36" t="s">
        <v>55</v>
      </c>
      <c>
        <f>(M595*21)/100</f>
      </c>
      <c t="s">
        <v>28</v>
      </c>
    </row>
    <row r="596" spans="1:5" ht="25.5">
      <c r="A596" s="35" t="s">
        <v>56</v>
      </c>
      <c r="E596" s="39" t="s">
        <v>5021</v>
      </c>
    </row>
    <row r="597" spans="1:5" ht="63.75">
      <c r="A597" s="35" t="s">
        <v>58</v>
      </c>
      <c r="E597" s="40" t="s">
        <v>5022</v>
      </c>
    </row>
    <row r="598" spans="1:5" ht="153">
      <c r="A598" t="s">
        <v>59</v>
      </c>
      <c r="E598" s="39" t="s">
        <v>5023</v>
      </c>
    </row>
    <row r="599" spans="1:16" ht="25.5">
      <c r="A599" t="s">
        <v>50</v>
      </c>
      <c s="34" t="s">
        <v>1206</v>
      </c>
      <c s="34" t="s">
        <v>5024</v>
      </c>
      <c s="35" t="s">
        <v>5</v>
      </c>
      <c s="6" t="s">
        <v>5025</v>
      </c>
      <c s="36" t="s">
        <v>65</v>
      </c>
      <c s="37">
        <v>3</v>
      </c>
      <c s="36">
        <v>0</v>
      </c>
      <c s="36">
        <f>ROUND(G599*H599,6)</f>
      </c>
      <c r="L599" s="38">
        <v>0</v>
      </c>
      <c s="32">
        <f>ROUND(ROUND(L599,2)*ROUND(G599,3),2)</f>
      </c>
      <c s="36" t="s">
        <v>55</v>
      </c>
      <c>
        <f>(M599*21)/100</f>
      </c>
      <c t="s">
        <v>28</v>
      </c>
    </row>
    <row r="600" spans="1:5" ht="25.5">
      <c r="A600" s="35" t="s">
        <v>56</v>
      </c>
      <c r="E600" s="39" t="s">
        <v>5025</v>
      </c>
    </row>
    <row r="601" spans="1:5" ht="51">
      <c r="A601" s="35" t="s">
        <v>58</v>
      </c>
      <c r="E601" s="40" t="s">
        <v>5026</v>
      </c>
    </row>
    <row r="602" spans="1:5" ht="153">
      <c r="A602" t="s">
        <v>59</v>
      </c>
      <c r="E602" s="39" t="s">
        <v>5027</v>
      </c>
    </row>
    <row r="603" spans="1:16" ht="25.5">
      <c r="A603" t="s">
        <v>50</v>
      </c>
      <c s="34" t="s">
        <v>1209</v>
      </c>
      <c s="34" t="s">
        <v>5028</v>
      </c>
      <c s="35" t="s">
        <v>5</v>
      </c>
      <c s="6" t="s">
        <v>5029</v>
      </c>
      <c s="36" t="s">
        <v>65</v>
      </c>
      <c s="37">
        <v>1</v>
      </c>
      <c s="36">
        <v>0</v>
      </c>
      <c s="36">
        <f>ROUND(G603*H603,6)</f>
      </c>
      <c r="L603" s="38">
        <v>0</v>
      </c>
      <c s="32">
        <f>ROUND(ROUND(L603,2)*ROUND(G603,3),2)</f>
      </c>
      <c s="36" t="s">
        <v>55</v>
      </c>
      <c>
        <f>(M603*21)/100</f>
      </c>
      <c t="s">
        <v>28</v>
      </c>
    </row>
    <row r="604" spans="1:5" ht="25.5">
      <c r="A604" s="35" t="s">
        <v>56</v>
      </c>
      <c r="E604" s="39" t="s">
        <v>5029</v>
      </c>
    </row>
    <row r="605" spans="1:5" ht="25.5">
      <c r="A605" s="35" t="s">
        <v>58</v>
      </c>
      <c r="E605" s="40" t="s">
        <v>5030</v>
      </c>
    </row>
    <row r="606" spans="1:5" ht="153">
      <c r="A606" t="s">
        <v>59</v>
      </c>
      <c r="E606" s="39" t="s">
        <v>5031</v>
      </c>
    </row>
    <row r="607" spans="1:16" ht="25.5">
      <c r="A607" t="s">
        <v>50</v>
      </c>
      <c s="34" t="s">
        <v>1210</v>
      </c>
      <c s="34" t="s">
        <v>5032</v>
      </c>
      <c s="35" t="s">
        <v>5</v>
      </c>
      <c s="6" t="s">
        <v>5033</v>
      </c>
      <c s="36" t="s">
        <v>65</v>
      </c>
      <c s="37">
        <v>3</v>
      </c>
      <c s="36">
        <v>0</v>
      </c>
      <c s="36">
        <f>ROUND(G607*H607,6)</f>
      </c>
      <c r="L607" s="38">
        <v>0</v>
      </c>
      <c s="32">
        <f>ROUND(ROUND(L607,2)*ROUND(G607,3),2)</f>
      </c>
      <c s="36" t="s">
        <v>55</v>
      </c>
      <c>
        <f>(M607*21)/100</f>
      </c>
      <c t="s">
        <v>28</v>
      </c>
    </row>
    <row r="608" spans="1:5" ht="25.5">
      <c r="A608" s="35" t="s">
        <v>56</v>
      </c>
      <c r="E608" s="39" t="s">
        <v>5033</v>
      </c>
    </row>
    <row r="609" spans="1:5" ht="51">
      <c r="A609" s="35" t="s">
        <v>58</v>
      </c>
      <c r="E609" s="40" t="s">
        <v>5034</v>
      </c>
    </row>
    <row r="610" spans="1:5" ht="153">
      <c r="A610" t="s">
        <v>59</v>
      </c>
      <c r="E610" s="39" t="s">
        <v>5035</v>
      </c>
    </row>
    <row r="611" spans="1:16" ht="25.5">
      <c r="A611" t="s">
        <v>50</v>
      </c>
      <c s="34" t="s">
        <v>1211</v>
      </c>
      <c s="34" t="s">
        <v>5036</v>
      </c>
      <c s="35" t="s">
        <v>5</v>
      </c>
      <c s="6" t="s">
        <v>5037</v>
      </c>
      <c s="36" t="s">
        <v>65</v>
      </c>
      <c s="37">
        <v>3</v>
      </c>
      <c s="36">
        <v>0</v>
      </c>
      <c s="36">
        <f>ROUND(G611*H611,6)</f>
      </c>
      <c r="L611" s="38">
        <v>0</v>
      </c>
      <c s="32">
        <f>ROUND(ROUND(L611,2)*ROUND(G611,3),2)</f>
      </c>
      <c s="36" t="s">
        <v>55</v>
      </c>
      <c>
        <f>(M611*21)/100</f>
      </c>
      <c t="s">
        <v>28</v>
      </c>
    </row>
    <row r="612" spans="1:5" ht="25.5">
      <c r="A612" s="35" t="s">
        <v>56</v>
      </c>
      <c r="E612" s="39" t="s">
        <v>5037</v>
      </c>
    </row>
    <row r="613" spans="1:5" ht="63.75">
      <c r="A613" s="35" t="s">
        <v>58</v>
      </c>
      <c r="E613" s="40" t="s">
        <v>5038</v>
      </c>
    </row>
    <row r="614" spans="1:5" ht="153">
      <c r="A614" t="s">
        <v>59</v>
      </c>
      <c r="E614" s="39" t="s">
        <v>5039</v>
      </c>
    </row>
    <row r="615" spans="1:16" ht="25.5">
      <c r="A615" t="s">
        <v>50</v>
      </c>
      <c s="34" t="s">
        <v>1212</v>
      </c>
      <c s="34" t="s">
        <v>5040</v>
      </c>
      <c s="35" t="s">
        <v>5</v>
      </c>
      <c s="6" t="s">
        <v>5041</v>
      </c>
      <c s="36" t="s">
        <v>65</v>
      </c>
      <c s="37">
        <v>1</v>
      </c>
      <c s="36">
        <v>0</v>
      </c>
      <c s="36">
        <f>ROUND(G615*H615,6)</f>
      </c>
      <c r="L615" s="38">
        <v>0</v>
      </c>
      <c s="32">
        <f>ROUND(ROUND(L615,2)*ROUND(G615,3),2)</f>
      </c>
      <c s="36" t="s">
        <v>55</v>
      </c>
      <c>
        <f>(M615*21)/100</f>
      </c>
      <c t="s">
        <v>28</v>
      </c>
    </row>
    <row r="616" spans="1:5" ht="25.5">
      <c r="A616" s="35" t="s">
        <v>56</v>
      </c>
      <c r="E616" s="39" t="s">
        <v>5041</v>
      </c>
    </row>
    <row r="617" spans="1:5" ht="25.5">
      <c r="A617" s="35" t="s">
        <v>58</v>
      </c>
      <c r="E617" s="40" t="s">
        <v>5042</v>
      </c>
    </row>
    <row r="618" spans="1:5" ht="153">
      <c r="A618" t="s">
        <v>59</v>
      </c>
      <c r="E618" s="39" t="s">
        <v>5043</v>
      </c>
    </row>
    <row r="619" spans="1:16" ht="12.75">
      <c r="A619" t="s">
        <v>50</v>
      </c>
      <c s="34" t="s">
        <v>1213</v>
      </c>
      <c s="34" t="s">
        <v>5044</v>
      </c>
      <c s="35" t="s">
        <v>5</v>
      </c>
      <c s="6" t="s">
        <v>5045</v>
      </c>
      <c s="36" t="s">
        <v>65</v>
      </c>
      <c s="37">
        <v>1</v>
      </c>
      <c s="36">
        <v>0</v>
      </c>
      <c s="36">
        <f>ROUND(G619*H619,6)</f>
      </c>
      <c r="L619" s="38">
        <v>0</v>
      </c>
      <c s="32">
        <f>ROUND(ROUND(L619,2)*ROUND(G619,3),2)</f>
      </c>
      <c s="36" t="s">
        <v>55</v>
      </c>
      <c>
        <f>(M619*21)/100</f>
      </c>
      <c t="s">
        <v>28</v>
      </c>
    </row>
    <row r="620" spans="1:5" ht="12.75">
      <c r="A620" s="35" t="s">
        <v>56</v>
      </c>
      <c r="E620" s="39" t="s">
        <v>5045</v>
      </c>
    </row>
    <row r="621" spans="1:5" ht="12.75">
      <c r="A621" s="35" t="s">
        <v>58</v>
      </c>
      <c r="E621" s="40" t="s">
        <v>5</v>
      </c>
    </row>
    <row r="622" spans="1:5" ht="102">
      <c r="A622" t="s">
        <v>59</v>
      </c>
      <c r="E622" s="39" t="s">
        <v>5046</v>
      </c>
    </row>
    <row r="623" spans="1:16" ht="12.75">
      <c r="A623" t="s">
        <v>50</v>
      </c>
      <c s="34" t="s">
        <v>1214</v>
      </c>
      <c s="34" t="s">
        <v>5047</v>
      </c>
      <c s="35" t="s">
        <v>5</v>
      </c>
      <c s="6" t="s">
        <v>5048</v>
      </c>
      <c s="36" t="s">
        <v>2197</v>
      </c>
      <c s="37">
        <v>5217.63</v>
      </c>
      <c s="36">
        <v>0</v>
      </c>
      <c s="36">
        <f>ROUND(G623*H623,6)</f>
      </c>
      <c r="L623" s="38">
        <v>0</v>
      </c>
      <c s="32">
        <f>ROUND(ROUND(L623,2)*ROUND(G623,3),2)</f>
      </c>
      <c s="36" t="s">
        <v>55</v>
      </c>
      <c>
        <f>(M623*21)/100</f>
      </c>
      <c t="s">
        <v>28</v>
      </c>
    </row>
    <row r="624" spans="1:5" ht="12.75">
      <c r="A624" s="35" t="s">
        <v>56</v>
      </c>
      <c r="E624" s="39" t="s">
        <v>5048</v>
      </c>
    </row>
    <row r="625" spans="1:5" ht="25.5">
      <c r="A625" s="35" t="s">
        <v>58</v>
      </c>
      <c r="E625" s="42" t="s">
        <v>5049</v>
      </c>
    </row>
    <row r="626" spans="1:5" ht="204">
      <c r="A626" t="s">
        <v>59</v>
      </c>
      <c r="E626" s="39" t="s">
        <v>5050</v>
      </c>
    </row>
    <row r="627" spans="1:16" ht="12.75">
      <c r="A627" t="s">
        <v>50</v>
      </c>
      <c s="34" t="s">
        <v>1215</v>
      </c>
      <c s="34" t="s">
        <v>5051</v>
      </c>
      <c s="35" t="s">
        <v>5</v>
      </c>
      <c s="6" t="s">
        <v>5052</v>
      </c>
      <c s="36" t="s">
        <v>2197</v>
      </c>
      <c s="37">
        <v>732.396</v>
      </c>
      <c s="36">
        <v>0</v>
      </c>
      <c s="36">
        <f>ROUND(G627*H627,6)</f>
      </c>
      <c r="L627" s="38">
        <v>0</v>
      </c>
      <c s="32">
        <f>ROUND(ROUND(L627,2)*ROUND(G627,3),2)</f>
      </c>
      <c s="36" t="s">
        <v>55</v>
      </c>
      <c>
        <f>(M627*21)/100</f>
      </c>
      <c t="s">
        <v>28</v>
      </c>
    </row>
    <row r="628" spans="1:5" ht="12.75">
      <c r="A628" s="35" t="s">
        <v>56</v>
      </c>
      <c r="E628" s="39" t="s">
        <v>5052</v>
      </c>
    </row>
    <row r="629" spans="1:5" ht="51">
      <c r="A629" s="35" t="s">
        <v>58</v>
      </c>
      <c r="E629" s="40" t="s">
        <v>5053</v>
      </c>
    </row>
    <row r="630" spans="1:5" ht="191.25">
      <c r="A630" t="s">
        <v>59</v>
      </c>
      <c r="E630" s="39" t="s">
        <v>5054</v>
      </c>
    </row>
    <row r="631" spans="1:16" ht="12.75">
      <c r="A631" t="s">
        <v>50</v>
      </c>
      <c s="34" t="s">
        <v>1216</v>
      </c>
      <c s="34" t="s">
        <v>5055</v>
      </c>
      <c s="35" t="s">
        <v>5</v>
      </c>
      <c s="6" t="s">
        <v>5056</v>
      </c>
      <c s="36" t="s">
        <v>2197</v>
      </c>
      <c s="37">
        <v>732.396</v>
      </c>
      <c s="36">
        <v>0</v>
      </c>
      <c s="36">
        <f>ROUND(G631*H631,6)</f>
      </c>
      <c r="L631" s="38">
        <v>0</v>
      </c>
      <c s="32">
        <f>ROUND(ROUND(L631,2)*ROUND(G631,3),2)</f>
      </c>
      <c s="36" t="s">
        <v>55</v>
      </c>
      <c>
        <f>(M631*21)/100</f>
      </c>
      <c t="s">
        <v>28</v>
      </c>
    </row>
    <row r="632" spans="1:5" ht="12.75">
      <c r="A632" s="35" t="s">
        <v>56</v>
      </c>
      <c r="E632" s="39" t="s">
        <v>5056</v>
      </c>
    </row>
    <row r="633" spans="1:5" ht="51">
      <c r="A633" s="35" t="s">
        <v>58</v>
      </c>
      <c r="E633" s="40" t="s">
        <v>5053</v>
      </c>
    </row>
    <row r="634" spans="1:5" ht="204">
      <c r="A634" t="s">
        <v>59</v>
      </c>
      <c r="E634" s="39" t="s">
        <v>5057</v>
      </c>
    </row>
    <row r="635" spans="1:16" ht="25.5">
      <c r="A635" t="s">
        <v>50</v>
      </c>
      <c s="34" t="s">
        <v>1217</v>
      </c>
      <c s="34" t="s">
        <v>5058</v>
      </c>
      <c s="35" t="s">
        <v>5</v>
      </c>
      <c s="6" t="s">
        <v>5059</v>
      </c>
      <c s="36" t="s">
        <v>2197</v>
      </c>
      <c s="37">
        <v>5674.3</v>
      </c>
      <c s="36">
        <v>0</v>
      </c>
      <c s="36">
        <f>ROUND(G635*H635,6)</f>
      </c>
      <c r="L635" s="38">
        <v>0</v>
      </c>
      <c s="32">
        <f>ROUND(ROUND(L635,2)*ROUND(G635,3),2)</f>
      </c>
      <c s="36" t="s">
        <v>55</v>
      </c>
      <c>
        <f>(M635*21)/100</f>
      </c>
      <c t="s">
        <v>28</v>
      </c>
    </row>
    <row r="636" spans="1:5" ht="25.5">
      <c r="A636" s="35" t="s">
        <v>56</v>
      </c>
      <c r="E636" s="39" t="s">
        <v>5059</v>
      </c>
    </row>
    <row r="637" spans="1:5" ht="409.5">
      <c r="A637" s="35" t="s">
        <v>58</v>
      </c>
      <c r="E637" s="42" t="s">
        <v>5060</v>
      </c>
    </row>
    <row r="638" spans="1:5" ht="216.75">
      <c r="A638" t="s">
        <v>59</v>
      </c>
      <c r="E638" s="39" t="s">
        <v>5061</v>
      </c>
    </row>
    <row r="639" spans="1:16" ht="12.75">
      <c r="A639" t="s">
        <v>50</v>
      </c>
      <c s="34" t="s">
        <v>1218</v>
      </c>
      <c s="34" t="s">
        <v>5062</v>
      </c>
      <c s="35" t="s">
        <v>5</v>
      </c>
      <c s="6" t="s">
        <v>5063</v>
      </c>
      <c s="36" t="s">
        <v>2197</v>
      </c>
      <c s="37">
        <v>23224.909</v>
      </c>
      <c s="36">
        <v>0</v>
      </c>
      <c s="36">
        <f>ROUND(G639*H639,6)</f>
      </c>
      <c r="L639" s="38">
        <v>0</v>
      </c>
      <c s="32">
        <f>ROUND(ROUND(L639,2)*ROUND(G639,3),2)</f>
      </c>
      <c s="36" t="s">
        <v>55</v>
      </c>
      <c>
        <f>(M639*21)/100</f>
      </c>
      <c t="s">
        <v>28</v>
      </c>
    </row>
    <row r="640" spans="1:5" ht="12.75">
      <c r="A640" s="35" t="s">
        <v>56</v>
      </c>
      <c r="E640" s="39" t="s">
        <v>5063</v>
      </c>
    </row>
    <row r="641" spans="1:5" ht="102">
      <c r="A641" s="35" t="s">
        <v>58</v>
      </c>
      <c r="E641" s="42" t="s">
        <v>5064</v>
      </c>
    </row>
    <row r="642" spans="1:5" ht="191.25">
      <c r="A642" t="s">
        <v>59</v>
      </c>
      <c r="E642" s="39" t="s">
        <v>5065</v>
      </c>
    </row>
    <row r="643" spans="1:16" ht="12.75">
      <c r="A643" t="s">
        <v>50</v>
      </c>
      <c s="34" t="s">
        <v>1219</v>
      </c>
      <c s="34" t="s">
        <v>5066</v>
      </c>
      <c s="35" t="s">
        <v>5</v>
      </c>
      <c s="6" t="s">
        <v>5067</v>
      </c>
      <c s="36" t="s">
        <v>2197</v>
      </c>
      <c s="37">
        <v>1059.008</v>
      </c>
      <c s="36">
        <v>0</v>
      </c>
      <c s="36">
        <f>ROUND(G643*H643,6)</f>
      </c>
      <c r="L643" s="38">
        <v>0</v>
      </c>
      <c s="32">
        <f>ROUND(ROUND(L643,2)*ROUND(G643,3),2)</f>
      </c>
      <c s="36" t="s">
        <v>55</v>
      </c>
      <c>
        <f>(M643*21)/100</f>
      </c>
      <c t="s">
        <v>28</v>
      </c>
    </row>
    <row r="644" spans="1:5" ht="12.75">
      <c r="A644" s="35" t="s">
        <v>56</v>
      </c>
      <c r="E644" s="39" t="s">
        <v>5067</v>
      </c>
    </row>
    <row r="645" spans="1:5" ht="51">
      <c r="A645" s="35" t="s">
        <v>58</v>
      </c>
      <c r="E645" s="40" t="s">
        <v>5068</v>
      </c>
    </row>
    <row r="646" spans="1:5" ht="204">
      <c r="A646" t="s">
        <v>59</v>
      </c>
      <c r="E646" s="39" t="s">
        <v>5069</v>
      </c>
    </row>
    <row r="647" spans="1:16" ht="12.75">
      <c r="A647" t="s">
        <v>50</v>
      </c>
      <c s="34" t="s">
        <v>1220</v>
      </c>
      <c s="34" t="s">
        <v>5070</v>
      </c>
      <c s="35" t="s">
        <v>5</v>
      </c>
      <c s="6" t="s">
        <v>5071</v>
      </c>
      <c s="36" t="s">
        <v>2197</v>
      </c>
      <c s="37">
        <v>23666.45</v>
      </c>
      <c s="36">
        <v>0</v>
      </c>
      <c s="36">
        <f>ROUND(G647*H647,6)</f>
      </c>
      <c r="L647" s="38">
        <v>0</v>
      </c>
      <c s="32">
        <f>ROUND(ROUND(L647,2)*ROUND(G647,3),2)</f>
      </c>
      <c s="36" t="s">
        <v>55</v>
      </c>
      <c>
        <f>(M647*21)/100</f>
      </c>
      <c t="s">
        <v>28</v>
      </c>
    </row>
    <row r="648" spans="1:5" ht="12.75">
      <c r="A648" s="35" t="s">
        <v>56</v>
      </c>
      <c r="E648" s="39" t="s">
        <v>5071</v>
      </c>
    </row>
    <row r="649" spans="1:5" ht="12.75">
      <c r="A649" s="35" t="s">
        <v>58</v>
      </c>
      <c r="E649" s="40" t="s">
        <v>5</v>
      </c>
    </row>
    <row r="650" spans="1:5" ht="204">
      <c r="A650" t="s">
        <v>59</v>
      </c>
      <c r="E650" s="39" t="s">
        <v>5072</v>
      </c>
    </row>
    <row r="651" spans="1:16" ht="12.75">
      <c r="A651" t="s">
        <v>50</v>
      </c>
      <c s="34" t="s">
        <v>1222</v>
      </c>
      <c s="34" t="s">
        <v>5073</v>
      </c>
      <c s="35" t="s">
        <v>5</v>
      </c>
      <c s="6" t="s">
        <v>5074</v>
      </c>
      <c s="36" t="s">
        <v>2197</v>
      </c>
      <c s="37">
        <v>546.194</v>
      </c>
      <c s="36">
        <v>0</v>
      </c>
      <c s="36">
        <f>ROUND(G651*H651,6)</f>
      </c>
      <c r="L651" s="38">
        <v>0</v>
      </c>
      <c s="32">
        <f>ROUND(ROUND(L651,2)*ROUND(G651,3),2)</f>
      </c>
      <c s="36" t="s">
        <v>55</v>
      </c>
      <c>
        <f>(M651*21)/100</f>
      </c>
      <c t="s">
        <v>28</v>
      </c>
    </row>
    <row r="652" spans="1:5" ht="12.75">
      <c r="A652" s="35" t="s">
        <v>56</v>
      </c>
      <c r="E652" s="39" t="s">
        <v>5074</v>
      </c>
    </row>
    <row r="653" spans="1:5" ht="306">
      <c r="A653" s="35" t="s">
        <v>58</v>
      </c>
      <c r="E653" s="42" t="s">
        <v>5075</v>
      </c>
    </row>
    <row r="654" spans="1:5" ht="242.25">
      <c r="A654" t="s">
        <v>59</v>
      </c>
      <c r="E654" s="39" t="s">
        <v>5076</v>
      </c>
    </row>
    <row r="655" spans="1:16" ht="25.5">
      <c r="A655" t="s">
        <v>50</v>
      </c>
      <c s="34" t="s">
        <v>1223</v>
      </c>
      <c s="34" t="s">
        <v>5077</v>
      </c>
      <c s="35" t="s">
        <v>5</v>
      </c>
      <c s="6" t="s">
        <v>5078</v>
      </c>
      <c s="36" t="s">
        <v>2197</v>
      </c>
      <c s="37">
        <v>17283.372</v>
      </c>
      <c s="36">
        <v>0</v>
      </c>
      <c s="36">
        <f>ROUND(G655*H655,6)</f>
      </c>
      <c r="L655" s="38">
        <v>0</v>
      </c>
      <c s="32">
        <f>ROUND(ROUND(L655,2)*ROUND(G655,3),2)</f>
      </c>
      <c s="36" t="s">
        <v>55</v>
      </c>
      <c>
        <f>(M655*21)/100</f>
      </c>
      <c t="s">
        <v>28</v>
      </c>
    </row>
    <row r="656" spans="1:5" ht="25.5">
      <c r="A656" s="35" t="s">
        <v>56</v>
      </c>
      <c r="E656" s="39" t="s">
        <v>5078</v>
      </c>
    </row>
    <row r="657" spans="1:5" ht="140.25">
      <c r="A657" s="35" t="s">
        <v>58</v>
      </c>
      <c r="E657" s="42" t="s">
        <v>5079</v>
      </c>
    </row>
    <row r="658" spans="1:5" ht="204">
      <c r="A658" t="s">
        <v>59</v>
      </c>
      <c r="E658" s="39" t="s">
        <v>5080</v>
      </c>
    </row>
    <row r="659" spans="1:16" ht="12.75">
      <c r="A659" t="s">
        <v>50</v>
      </c>
      <c s="34" t="s">
        <v>1224</v>
      </c>
      <c s="34" t="s">
        <v>5081</v>
      </c>
      <c s="35" t="s">
        <v>5</v>
      </c>
      <c s="6" t="s">
        <v>5082</v>
      </c>
      <c s="36" t="s">
        <v>2197</v>
      </c>
      <c s="37">
        <v>668.683</v>
      </c>
      <c s="36">
        <v>0</v>
      </c>
      <c s="36">
        <f>ROUND(G659*H659,6)</f>
      </c>
      <c r="L659" s="38">
        <v>0</v>
      </c>
      <c s="32">
        <f>ROUND(ROUND(L659,2)*ROUND(G659,3),2)</f>
      </c>
      <c s="36" t="s">
        <v>69</v>
      </c>
      <c>
        <f>(M659*21)/100</f>
      </c>
      <c t="s">
        <v>28</v>
      </c>
    </row>
    <row r="660" spans="1:5" ht="12.75">
      <c r="A660" s="35" t="s">
        <v>56</v>
      </c>
      <c r="E660" s="39" t="s">
        <v>5082</v>
      </c>
    </row>
    <row r="661" spans="1:5" ht="114.75">
      <c r="A661" s="35" t="s">
        <v>58</v>
      </c>
      <c r="E661" s="42" t="s">
        <v>5083</v>
      </c>
    </row>
    <row r="662" spans="1:5" ht="102">
      <c r="A662" t="s">
        <v>59</v>
      </c>
      <c r="E662" s="39" t="s">
        <v>5084</v>
      </c>
    </row>
    <row r="663" spans="1:16" ht="12.75">
      <c r="A663" t="s">
        <v>50</v>
      </c>
      <c s="34" t="s">
        <v>1225</v>
      </c>
      <c s="34" t="s">
        <v>5085</v>
      </c>
      <c s="35" t="s">
        <v>5</v>
      </c>
      <c s="6" t="s">
        <v>5086</v>
      </c>
      <c s="36" t="s">
        <v>2197</v>
      </c>
      <c s="37">
        <v>568</v>
      </c>
      <c s="36">
        <v>0</v>
      </c>
      <c s="36">
        <f>ROUND(G663*H663,6)</f>
      </c>
      <c r="L663" s="38">
        <v>0</v>
      </c>
      <c s="32">
        <f>ROUND(ROUND(L663,2)*ROUND(G663,3),2)</f>
      </c>
      <c s="36" t="s">
        <v>55</v>
      </c>
      <c>
        <f>(M663*21)/100</f>
      </c>
      <c t="s">
        <v>28</v>
      </c>
    </row>
    <row r="664" spans="1:5" ht="12.75">
      <c r="A664" s="35" t="s">
        <v>56</v>
      </c>
      <c r="E664" s="39" t="s">
        <v>5086</v>
      </c>
    </row>
    <row r="665" spans="1:5" ht="25.5">
      <c r="A665" s="35" t="s">
        <v>58</v>
      </c>
      <c r="E665" s="40" t="s">
        <v>5087</v>
      </c>
    </row>
    <row r="666" spans="1:5" ht="204">
      <c r="A666" t="s">
        <v>59</v>
      </c>
      <c r="E666" s="39" t="s">
        <v>5088</v>
      </c>
    </row>
    <row r="667" spans="1:16" ht="12.75">
      <c r="A667" t="s">
        <v>50</v>
      </c>
      <c s="34" t="s">
        <v>1226</v>
      </c>
      <c s="34" t="s">
        <v>5089</v>
      </c>
      <c s="35" t="s">
        <v>5</v>
      </c>
      <c s="6" t="s">
        <v>5090</v>
      </c>
      <c s="36" t="s">
        <v>2197</v>
      </c>
      <c s="37">
        <v>170.848</v>
      </c>
      <c s="36">
        <v>0</v>
      </c>
      <c s="36">
        <f>ROUND(G667*H667,6)</f>
      </c>
      <c r="L667" s="38">
        <v>0</v>
      </c>
      <c s="32">
        <f>ROUND(ROUND(L667,2)*ROUND(G667,3),2)</f>
      </c>
      <c s="36" t="s">
        <v>55</v>
      </c>
      <c>
        <f>(M667*21)/100</f>
      </c>
      <c t="s">
        <v>28</v>
      </c>
    </row>
    <row r="668" spans="1:5" ht="12.75">
      <c r="A668" s="35" t="s">
        <v>56</v>
      </c>
      <c r="E668" s="39" t="s">
        <v>5090</v>
      </c>
    </row>
    <row r="669" spans="1:5" ht="140.25">
      <c r="A669" s="35" t="s">
        <v>58</v>
      </c>
      <c r="E669" s="42" t="s">
        <v>5091</v>
      </c>
    </row>
    <row r="670" spans="1:5" ht="204">
      <c r="A670" t="s">
        <v>59</v>
      </c>
      <c r="E670" s="39" t="s">
        <v>5092</v>
      </c>
    </row>
    <row r="671" spans="1:16" ht="25.5">
      <c r="A671" t="s">
        <v>50</v>
      </c>
      <c s="34" t="s">
        <v>1228</v>
      </c>
      <c s="34" t="s">
        <v>5093</v>
      </c>
      <c s="35" t="s">
        <v>5</v>
      </c>
      <c s="6" t="s">
        <v>5094</v>
      </c>
      <c s="36" t="s">
        <v>2197</v>
      </c>
      <c s="37">
        <v>175.052</v>
      </c>
      <c s="36">
        <v>0</v>
      </c>
      <c s="36">
        <f>ROUND(G671*H671,6)</f>
      </c>
      <c r="L671" s="38">
        <v>0</v>
      </c>
      <c s="32">
        <f>ROUND(ROUND(L671,2)*ROUND(G671,3),2)</f>
      </c>
      <c s="36" t="s">
        <v>55</v>
      </c>
      <c>
        <f>(M671*21)/100</f>
      </c>
      <c t="s">
        <v>28</v>
      </c>
    </row>
    <row r="672" spans="1:5" ht="25.5">
      <c r="A672" s="35" t="s">
        <v>56</v>
      </c>
      <c r="E672" s="39" t="s">
        <v>5094</v>
      </c>
    </row>
    <row r="673" spans="1:5" ht="25.5">
      <c r="A673" s="35" t="s">
        <v>58</v>
      </c>
      <c r="E673" s="42" t="s">
        <v>5095</v>
      </c>
    </row>
    <row r="674" spans="1:5" ht="204">
      <c r="A674" t="s">
        <v>59</v>
      </c>
      <c r="E674" s="39" t="s">
        <v>5096</v>
      </c>
    </row>
    <row r="675" spans="1:16" ht="25.5">
      <c r="A675" t="s">
        <v>50</v>
      </c>
      <c s="34" t="s">
        <v>1229</v>
      </c>
      <c s="34" t="s">
        <v>5097</v>
      </c>
      <c s="35" t="s">
        <v>5</v>
      </c>
      <c s="6" t="s">
        <v>5098</v>
      </c>
      <c s="36" t="s">
        <v>2197</v>
      </c>
      <c s="37">
        <v>136.723</v>
      </c>
      <c s="36">
        <v>0</v>
      </c>
      <c s="36">
        <f>ROUND(G675*H675,6)</f>
      </c>
      <c r="L675" s="38">
        <v>0</v>
      </c>
      <c s="32">
        <f>ROUND(ROUND(L675,2)*ROUND(G675,3),2)</f>
      </c>
      <c s="36" t="s">
        <v>55</v>
      </c>
      <c>
        <f>(M675*21)/100</f>
      </c>
      <c t="s">
        <v>28</v>
      </c>
    </row>
    <row r="676" spans="1:5" ht="25.5">
      <c r="A676" s="35" t="s">
        <v>56</v>
      </c>
      <c r="E676" s="39" t="s">
        <v>5098</v>
      </c>
    </row>
    <row r="677" spans="1:5" ht="242.25">
      <c r="A677" s="35" t="s">
        <v>58</v>
      </c>
      <c r="E677" s="42" t="s">
        <v>5099</v>
      </c>
    </row>
    <row r="678" spans="1:5" ht="204">
      <c r="A678" t="s">
        <v>59</v>
      </c>
      <c r="E678" s="39" t="s">
        <v>5100</v>
      </c>
    </row>
    <row r="679" spans="1:16" ht="12.75">
      <c r="A679" t="s">
        <v>50</v>
      </c>
      <c s="34" t="s">
        <v>1230</v>
      </c>
      <c s="34" t="s">
        <v>5101</v>
      </c>
      <c s="35" t="s">
        <v>5</v>
      </c>
      <c s="6" t="s">
        <v>5102</v>
      </c>
      <c s="36" t="s">
        <v>2197</v>
      </c>
      <c s="37">
        <v>546.892</v>
      </c>
      <c s="36">
        <v>0</v>
      </c>
      <c s="36">
        <f>ROUND(G679*H679,6)</f>
      </c>
      <c r="L679" s="38">
        <v>0</v>
      </c>
      <c s="32">
        <f>ROUND(ROUND(L679,2)*ROUND(G679,3),2)</f>
      </c>
      <c s="36" t="s">
        <v>55</v>
      </c>
      <c>
        <f>(M679*21)/100</f>
      </c>
      <c t="s">
        <v>28</v>
      </c>
    </row>
    <row r="680" spans="1:5" ht="12.75">
      <c r="A680" s="35" t="s">
        <v>56</v>
      </c>
      <c r="E680" s="39" t="s">
        <v>5102</v>
      </c>
    </row>
    <row r="681" spans="1:5" ht="51">
      <c r="A681" s="35" t="s">
        <v>58</v>
      </c>
      <c r="E681" s="42" t="s">
        <v>5103</v>
      </c>
    </row>
    <row r="682" spans="1:5" ht="204">
      <c r="A682" t="s">
        <v>59</v>
      </c>
      <c r="E682" s="39" t="s">
        <v>5104</v>
      </c>
    </row>
    <row r="683" spans="1:16" ht="12.75">
      <c r="A683" t="s">
        <v>50</v>
      </c>
      <c s="34" t="s">
        <v>1231</v>
      </c>
      <c s="34" t="s">
        <v>5105</v>
      </c>
      <c s="35" t="s">
        <v>5</v>
      </c>
      <c s="6" t="s">
        <v>5106</v>
      </c>
      <c s="36" t="s">
        <v>209</v>
      </c>
      <c s="37">
        <v>3868.95</v>
      </c>
      <c s="36">
        <v>0</v>
      </c>
      <c s="36">
        <f>ROUND(G683*H683,6)</f>
      </c>
      <c r="L683" s="38">
        <v>0</v>
      </c>
      <c s="32">
        <f>ROUND(ROUND(L683,2)*ROUND(G683,3),2)</f>
      </c>
      <c s="36" t="s">
        <v>55</v>
      </c>
      <c>
        <f>(M683*21)/100</f>
      </c>
      <c t="s">
        <v>28</v>
      </c>
    </row>
    <row r="684" spans="1:5" ht="12.75">
      <c r="A684" s="35" t="s">
        <v>56</v>
      </c>
      <c r="E684" s="39" t="s">
        <v>5106</v>
      </c>
    </row>
    <row r="685" spans="1:5" ht="409.5">
      <c r="A685" s="35" t="s">
        <v>58</v>
      </c>
      <c r="E685" s="42" t="s">
        <v>5107</v>
      </c>
    </row>
    <row r="686" spans="1:5" ht="204">
      <c r="A686" t="s">
        <v>59</v>
      </c>
      <c r="E686" s="39" t="s">
        <v>5108</v>
      </c>
    </row>
    <row r="687" spans="1:16" ht="12.75">
      <c r="A687" t="s">
        <v>50</v>
      </c>
      <c s="34" t="s">
        <v>1232</v>
      </c>
      <c s="34" t="s">
        <v>5109</v>
      </c>
      <c s="35" t="s">
        <v>5</v>
      </c>
      <c s="6" t="s">
        <v>5110</v>
      </c>
      <c s="36" t="s">
        <v>2197</v>
      </c>
      <c s="37">
        <v>305.42</v>
      </c>
      <c s="36">
        <v>0</v>
      </c>
      <c s="36">
        <f>ROUND(G687*H687,6)</f>
      </c>
      <c r="L687" s="38">
        <v>0</v>
      </c>
      <c s="32">
        <f>ROUND(ROUND(L687,2)*ROUND(G687,3),2)</f>
      </c>
      <c s="36" t="s">
        <v>55</v>
      </c>
      <c>
        <f>(M687*21)/100</f>
      </c>
      <c t="s">
        <v>28</v>
      </c>
    </row>
    <row r="688" spans="1:5" ht="12.75">
      <c r="A688" s="35" t="s">
        <v>56</v>
      </c>
      <c r="E688" s="39" t="s">
        <v>5110</v>
      </c>
    </row>
    <row r="689" spans="1:5" ht="63.75">
      <c r="A689" s="35" t="s">
        <v>58</v>
      </c>
      <c r="E689" s="40" t="s">
        <v>5111</v>
      </c>
    </row>
    <row r="690" spans="1:5" ht="204">
      <c r="A690" t="s">
        <v>59</v>
      </c>
      <c r="E690" s="39" t="s">
        <v>5112</v>
      </c>
    </row>
    <row r="691" spans="1:16" ht="12.75">
      <c r="A691" t="s">
        <v>50</v>
      </c>
      <c s="34" t="s">
        <v>1233</v>
      </c>
      <c s="34" t="s">
        <v>5113</v>
      </c>
      <c s="35" t="s">
        <v>5</v>
      </c>
      <c s="6" t="s">
        <v>5114</v>
      </c>
      <c s="36" t="s">
        <v>2197</v>
      </c>
      <c s="37">
        <v>820</v>
      </c>
      <c s="36">
        <v>0</v>
      </c>
      <c s="36">
        <f>ROUND(G691*H691,6)</f>
      </c>
      <c r="L691" s="38">
        <v>0</v>
      </c>
      <c s="32">
        <f>ROUND(ROUND(L691,2)*ROUND(G691,3),2)</f>
      </c>
      <c s="36" t="s">
        <v>55</v>
      </c>
      <c>
        <f>(M691*21)/100</f>
      </c>
      <c t="s">
        <v>28</v>
      </c>
    </row>
    <row r="692" spans="1:5" ht="12.75">
      <c r="A692" s="35" t="s">
        <v>56</v>
      </c>
      <c r="E692" s="39" t="s">
        <v>5114</v>
      </c>
    </row>
    <row r="693" spans="1:5" ht="76.5">
      <c r="A693" s="35" t="s">
        <v>58</v>
      </c>
      <c r="E693" s="40" t="s">
        <v>5115</v>
      </c>
    </row>
    <row r="694" spans="1:5" ht="204">
      <c r="A694" t="s">
        <v>59</v>
      </c>
      <c r="E694" s="39" t="s">
        <v>5116</v>
      </c>
    </row>
    <row r="695" spans="1:16" ht="12.75">
      <c r="A695" t="s">
        <v>50</v>
      </c>
      <c s="34" t="s">
        <v>1234</v>
      </c>
      <c s="34" t="s">
        <v>5117</v>
      </c>
      <c s="35" t="s">
        <v>5</v>
      </c>
      <c s="6" t="s">
        <v>5118</v>
      </c>
      <c s="36" t="s">
        <v>2197</v>
      </c>
      <c s="37">
        <v>1160</v>
      </c>
      <c s="36">
        <v>0</v>
      </c>
      <c s="36">
        <f>ROUND(G695*H695,6)</f>
      </c>
      <c r="L695" s="38">
        <v>0</v>
      </c>
      <c s="32">
        <f>ROUND(ROUND(L695,2)*ROUND(G695,3),2)</f>
      </c>
      <c s="36" t="s">
        <v>55</v>
      </c>
      <c>
        <f>(M695*21)/100</f>
      </c>
      <c t="s">
        <v>28</v>
      </c>
    </row>
    <row r="696" spans="1:5" ht="12.75">
      <c r="A696" s="35" t="s">
        <v>56</v>
      </c>
      <c r="E696" s="39" t="s">
        <v>5118</v>
      </c>
    </row>
    <row r="697" spans="1:5" ht="76.5">
      <c r="A697" s="35" t="s">
        <v>58</v>
      </c>
      <c r="E697" s="40" t="s">
        <v>5119</v>
      </c>
    </row>
    <row r="698" spans="1:5" ht="204">
      <c r="A698" t="s">
        <v>59</v>
      </c>
      <c r="E698" s="39" t="s">
        <v>5120</v>
      </c>
    </row>
    <row r="699" spans="1:16" ht="12.75">
      <c r="A699" t="s">
        <v>50</v>
      </c>
      <c s="34" t="s">
        <v>1235</v>
      </c>
      <c s="34" t="s">
        <v>5121</v>
      </c>
      <c s="35" t="s">
        <v>5</v>
      </c>
      <c s="6" t="s">
        <v>5122</v>
      </c>
      <c s="36" t="s">
        <v>2197</v>
      </c>
      <c s="37">
        <v>831.822</v>
      </c>
      <c s="36">
        <v>0</v>
      </c>
      <c s="36">
        <f>ROUND(G699*H699,6)</f>
      </c>
      <c r="L699" s="38">
        <v>0</v>
      </c>
      <c s="32">
        <f>ROUND(ROUND(L699,2)*ROUND(G699,3),2)</f>
      </c>
      <c s="36" t="s">
        <v>55</v>
      </c>
      <c>
        <f>(M699*21)/100</f>
      </c>
      <c t="s">
        <v>28</v>
      </c>
    </row>
    <row r="700" spans="1:5" ht="12.75">
      <c r="A700" s="35" t="s">
        <v>56</v>
      </c>
      <c r="E700" s="39" t="s">
        <v>5122</v>
      </c>
    </row>
    <row r="701" spans="1:5" ht="25.5">
      <c r="A701" s="35" t="s">
        <v>58</v>
      </c>
      <c r="E701" s="42" t="s">
        <v>5123</v>
      </c>
    </row>
    <row r="702" spans="1:5" ht="153">
      <c r="A702" t="s">
        <v>59</v>
      </c>
      <c r="E702" s="39" t="s">
        <v>5124</v>
      </c>
    </row>
    <row r="703" spans="1:16" ht="12.75">
      <c r="A703" t="s">
        <v>50</v>
      </c>
      <c s="34" t="s">
        <v>1236</v>
      </c>
      <c s="34" t="s">
        <v>5125</v>
      </c>
      <c s="35" t="s">
        <v>5</v>
      </c>
      <c s="6" t="s">
        <v>5126</v>
      </c>
      <c s="36" t="s">
        <v>2197</v>
      </c>
      <c s="37">
        <v>831.822</v>
      </c>
      <c s="36">
        <v>0</v>
      </c>
      <c s="36">
        <f>ROUND(G703*H703,6)</f>
      </c>
      <c r="L703" s="38">
        <v>0</v>
      </c>
      <c s="32">
        <f>ROUND(ROUND(L703,2)*ROUND(G703,3),2)</f>
      </c>
      <c s="36" t="s">
        <v>55</v>
      </c>
      <c>
        <f>(M703*21)/100</f>
      </c>
      <c t="s">
        <v>28</v>
      </c>
    </row>
    <row r="704" spans="1:5" ht="12.75">
      <c r="A704" s="35" t="s">
        <v>56</v>
      </c>
      <c r="E704" s="39" t="s">
        <v>5126</v>
      </c>
    </row>
    <row r="705" spans="1:5" ht="114.75">
      <c r="A705" s="35" t="s">
        <v>58</v>
      </c>
      <c r="E705" s="42" t="s">
        <v>5127</v>
      </c>
    </row>
    <row r="706" spans="1:5" ht="204">
      <c r="A706" t="s">
        <v>59</v>
      </c>
      <c r="E706" s="39" t="s">
        <v>5128</v>
      </c>
    </row>
    <row r="707" spans="1:16" ht="25.5">
      <c r="A707" t="s">
        <v>50</v>
      </c>
      <c s="34" t="s">
        <v>1237</v>
      </c>
      <c s="34" t="s">
        <v>5129</v>
      </c>
      <c s="35" t="s">
        <v>5</v>
      </c>
      <c s="6" t="s">
        <v>5130</v>
      </c>
      <c s="36" t="s">
        <v>2202</v>
      </c>
      <c s="37">
        <v>66.138</v>
      </c>
      <c s="36">
        <v>0</v>
      </c>
      <c s="36">
        <f>ROUND(G707*H707,6)</f>
      </c>
      <c r="L707" s="38">
        <v>0</v>
      </c>
      <c s="32">
        <f>ROUND(ROUND(L707,2)*ROUND(G707,3),2)</f>
      </c>
      <c s="36" t="s">
        <v>55</v>
      </c>
      <c>
        <f>(M707*21)/100</f>
      </c>
      <c t="s">
        <v>28</v>
      </c>
    </row>
    <row r="708" spans="1:5" ht="25.5">
      <c r="A708" s="35" t="s">
        <v>56</v>
      </c>
      <c r="E708" s="39" t="s">
        <v>5130</v>
      </c>
    </row>
    <row r="709" spans="1:5" ht="216.75">
      <c r="A709" s="35" t="s">
        <v>58</v>
      </c>
      <c r="E709" s="42" t="s">
        <v>5131</v>
      </c>
    </row>
    <row r="710" spans="1:5" ht="204">
      <c r="A710" t="s">
        <v>59</v>
      </c>
      <c r="E710" s="39" t="s">
        <v>5132</v>
      </c>
    </row>
    <row r="711" spans="1:16" ht="25.5">
      <c r="A711" t="s">
        <v>50</v>
      </c>
      <c s="34" t="s">
        <v>1238</v>
      </c>
      <c s="34" t="s">
        <v>5133</v>
      </c>
      <c s="35" t="s">
        <v>5</v>
      </c>
      <c s="6" t="s">
        <v>5134</v>
      </c>
      <c s="36" t="s">
        <v>2202</v>
      </c>
      <c s="37">
        <v>24.6</v>
      </c>
      <c s="36">
        <v>0</v>
      </c>
      <c s="36">
        <f>ROUND(G711*H711,6)</f>
      </c>
      <c r="L711" s="38">
        <v>0</v>
      </c>
      <c s="32">
        <f>ROUND(ROUND(L711,2)*ROUND(G711,3),2)</f>
      </c>
      <c s="36" t="s">
        <v>55</v>
      </c>
      <c>
        <f>(M711*21)/100</f>
      </c>
      <c t="s">
        <v>28</v>
      </c>
    </row>
    <row r="712" spans="1:5" ht="25.5">
      <c r="A712" s="35" t="s">
        <v>56</v>
      </c>
      <c r="E712" s="39" t="s">
        <v>5134</v>
      </c>
    </row>
    <row r="713" spans="1:5" ht="51">
      <c r="A713" s="35" t="s">
        <v>58</v>
      </c>
      <c r="E713" s="40" t="s">
        <v>5135</v>
      </c>
    </row>
    <row r="714" spans="1:5" ht="204">
      <c r="A714" t="s">
        <v>59</v>
      </c>
      <c r="E714" s="39" t="s">
        <v>5136</v>
      </c>
    </row>
    <row r="715" spans="1:16" ht="12.75">
      <c r="A715" t="s">
        <v>50</v>
      </c>
      <c s="34" t="s">
        <v>1239</v>
      </c>
      <c s="34" t="s">
        <v>5137</v>
      </c>
      <c s="35" t="s">
        <v>5</v>
      </c>
      <c s="6" t="s">
        <v>5138</v>
      </c>
      <c s="36" t="s">
        <v>412</v>
      </c>
      <c s="37">
        <v>16.336</v>
      </c>
      <c s="36">
        <v>0</v>
      </c>
      <c s="36">
        <f>ROUND(G715*H715,6)</f>
      </c>
      <c r="L715" s="38">
        <v>0</v>
      </c>
      <c s="32">
        <f>ROUND(ROUND(L715,2)*ROUND(G715,3),2)</f>
      </c>
      <c s="36" t="s">
        <v>55</v>
      </c>
      <c>
        <f>(M715*21)/100</f>
      </c>
      <c t="s">
        <v>28</v>
      </c>
    </row>
    <row r="716" spans="1:5" ht="12.75">
      <c r="A716" s="35" t="s">
        <v>56</v>
      </c>
      <c r="E716" s="39" t="s">
        <v>5138</v>
      </c>
    </row>
    <row r="717" spans="1:5" ht="409.5">
      <c r="A717" s="35" t="s">
        <v>58</v>
      </c>
      <c r="E717" s="42" t="s">
        <v>5139</v>
      </c>
    </row>
    <row r="718" spans="1:5" ht="153">
      <c r="A718" t="s">
        <v>59</v>
      </c>
      <c r="E718" s="39" t="s">
        <v>5140</v>
      </c>
    </row>
    <row r="719" spans="1:16" ht="12.75">
      <c r="A719" t="s">
        <v>50</v>
      </c>
      <c s="34" t="s">
        <v>1240</v>
      </c>
      <c s="34" t="s">
        <v>5141</v>
      </c>
      <c s="35" t="s">
        <v>5</v>
      </c>
      <c s="6" t="s">
        <v>5142</v>
      </c>
      <c s="36" t="s">
        <v>2197</v>
      </c>
      <c s="37">
        <v>7114.65</v>
      </c>
      <c s="36">
        <v>0</v>
      </c>
      <c s="36">
        <f>ROUND(G719*H719,6)</f>
      </c>
      <c r="L719" s="38">
        <v>0</v>
      </c>
      <c s="32">
        <f>ROUND(ROUND(L719,2)*ROUND(G719,3),2)</f>
      </c>
      <c s="36" t="s">
        <v>55</v>
      </c>
      <c>
        <f>(M719*21)/100</f>
      </c>
      <c t="s">
        <v>28</v>
      </c>
    </row>
    <row r="720" spans="1:5" ht="12.75">
      <c r="A720" s="35" t="s">
        <v>56</v>
      </c>
      <c r="E720" s="39" t="s">
        <v>5142</v>
      </c>
    </row>
    <row r="721" spans="1:5" ht="409.5">
      <c r="A721" s="35" t="s">
        <v>58</v>
      </c>
      <c r="E721" s="42" t="s">
        <v>5143</v>
      </c>
    </row>
    <row r="722" spans="1:5" ht="153">
      <c r="A722" t="s">
        <v>59</v>
      </c>
      <c r="E722" s="39" t="s">
        <v>5144</v>
      </c>
    </row>
    <row r="723" spans="1:16" ht="25.5">
      <c r="A723" t="s">
        <v>50</v>
      </c>
      <c s="34" t="s">
        <v>1241</v>
      </c>
      <c s="34" t="s">
        <v>5145</v>
      </c>
      <c s="35" t="s">
        <v>5</v>
      </c>
      <c s="6" t="s">
        <v>5146</v>
      </c>
      <c s="36" t="s">
        <v>2197</v>
      </c>
      <c s="37">
        <v>12395.16</v>
      </c>
      <c s="36">
        <v>0</v>
      </c>
      <c s="36">
        <f>ROUND(G723*H723,6)</f>
      </c>
      <c r="L723" s="38">
        <v>0</v>
      </c>
      <c s="32">
        <f>ROUND(ROUND(L723,2)*ROUND(G723,3),2)</f>
      </c>
      <c s="36" t="s">
        <v>55</v>
      </c>
      <c>
        <f>(M723*21)/100</f>
      </c>
      <c t="s">
        <v>28</v>
      </c>
    </row>
    <row r="724" spans="1:5" ht="25.5">
      <c r="A724" s="35" t="s">
        <v>56</v>
      </c>
      <c r="E724" s="39" t="s">
        <v>5146</v>
      </c>
    </row>
    <row r="725" spans="1:5" ht="409.5">
      <c r="A725" s="35" t="s">
        <v>58</v>
      </c>
      <c r="E725" s="42" t="s">
        <v>5147</v>
      </c>
    </row>
    <row r="726" spans="1:5" ht="204">
      <c r="A726" t="s">
        <v>59</v>
      </c>
      <c r="E726" s="39" t="s">
        <v>5148</v>
      </c>
    </row>
    <row r="727" spans="1:16" ht="12.75">
      <c r="A727" t="s">
        <v>50</v>
      </c>
      <c s="34" t="s">
        <v>1242</v>
      </c>
      <c s="34" t="s">
        <v>5149</v>
      </c>
      <c s="35" t="s">
        <v>5</v>
      </c>
      <c s="6" t="s">
        <v>5150</v>
      </c>
      <c s="36" t="s">
        <v>2202</v>
      </c>
      <c s="37">
        <v>87.5</v>
      </c>
      <c s="36">
        <v>0</v>
      </c>
      <c s="36">
        <f>ROUND(G727*H727,6)</f>
      </c>
      <c r="L727" s="38">
        <v>0</v>
      </c>
      <c s="32">
        <f>ROUND(ROUND(L727,2)*ROUND(G727,3),2)</f>
      </c>
      <c s="36" t="s">
        <v>55</v>
      </c>
      <c>
        <f>(M727*21)/100</f>
      </c>
      <c t="s">
        <v>28</v>
      </c>
    </row>
    <row r="728" spans="1:5" ht="12.75">
      <c r="A728" s="35" t="s">
        <v>56</v>
      </c>
      <c r="E728" s="39" t="s">
        <v>5150</v>
      </c>
    </row>
    <row r="729" spans="1:5" ht="51">
      <c r="A729" s="35" t="s">
        <v>58</v>
      </c>
      <c r="E729" s="40" t="s">
        <v>5151</v>
      </c>
    </row>
    <row r="730" spans="1:5" ht="204">
      <c r="A730" t="s">
        <v>59</v>
      </c>
      <c r="E730" s="39" t="s">
        <v>5152</v>
      </c>
    </row>
    <row r="731" spans="1:16" ht="12.75">
      <c r="A731" t="s">
        <v>50</v>
      </c>
      <c s="34" t="s">
        <v>1243</v>
      </c>
      <c s="34" t="s">
        <v>5153</v>
      </c>
      <c s="35" t="s">
        <v>5</v>
      </c>
      <c s="6" t="s">
        <v>5154</v>
      </c>
      <c s="36" t="s">
        <v>2202</v>
      </c>
      <c s="37">
        <v>50.34</v>
      </c>
      <c s="36">
        <v>0</v>
      </c>
      <c s="36">
        <f>ROUND(G731*H731,6)</f>
      </c>
      <c r="L731" s="38">
        <v>0</v>
      </c>
      <c s="32">
        <f>ROUND(ROUND(L731,2)*ROUND(G731,3),2)</f>
      </c>
      <c s="36" t="s">
        <v>55</v>
      </c>
      <c>
        <f>(M731*21)/100</f>
      </c>
      <c t="s">
        <v>28</v>
      </c>
    </row>
    <row r="732" spans="1:5" ht="12.75">
      <c r="A732" s="35" t="s">
        <v>56</v>
      </c>
      <c r="E732" s="39" t="s">
        <v>5154</v>
      </c>
    </row>
    <row r="733" spans="1:5" ht="51">
      <c r="A733" s="35" t="s">
        <v>58</v>
      </c>
      <c r="E733" s="40" t="s">
        <v>5155</v>
      </c>
    </row>
    <row r="734" spans="1:5" ht="204">
      <c r="A734" t="s">
        <v>59</v>
      </c>
      <c r="E734" s="39" t="s">
        <v>5156</v>
      </c>
    </row>
    <row r="735" spans="1:16" ht="12.75">
      <c r="A735" t="s">
        <v>50</v>
      </c>
      <c s="34" t="s">
        <v>1244</v>
      </c>
      <c s="34" t="s">
        <v>5157</v>
      </c>
      <c s="35" t="s">
        <v>5</v>
      </c>
      <c s="6" t="s">
        <v>5158</v>
      </c>
      <c s="36" t="s">
        <v>2202</v>
      </c>
      <c s="37">
        <v>1154.889</v>
      </c>
      <c s="36">
        <v>0</v>
      </c>
      <c s="36">
        <f>ROUND(G735*H735,6)</f>
      </c>
      <c r="L735" s="38">
        <v>0</v>
      </c>
      <c s="32">
        <f>ROUND(ROUND(L735,2)*ROUND(G735,3),2)</f>
      </c>
      <c s="36" t="s">
        <v>55</v>
      </c>
      <c>
        <f>(M735*21)/100</f>
      </c>
      <c t="s">
        <v>28</v>
      </c>
    </row>
    <row r="736" spans="1:5" ht="12.75">
      <c r="A736" s="35" t="s">
        <v>56</v>
      </c>
      <c r="E736" s="39" t="s">
        <v>5158</v>
      </c>
    </row>
    <row r="737" spans="1:5" ht="409.5">
      <c r="A737" s="35" t="s">
        <v>58</v>
      </c>
      <c r="E737" s="42" t="s">
        <v>5159</v>
      </c>
    </row>
    <row r="738" spans="1:5" ht="204">
      <c r="A738" t="s">
        <v>59</v>
      </c>
      <c r="E738" s="39" t="s">
        <v>5160</v>
      </c>
    </row>
    <row r="739" spans="1:16" ht="12.75">
      <c r="A739" t="s">
        <v>50</v>
      </c>
      <c s="34" t="s">
        <v>1246</v>
      </c>
      <c s="34" t="s">
        <v>5161</v>
      </c>
      <c s="35" t="s">
        <v>5</v>
      </c>
      <c s="6" t="s">
        <v>5162</v>
      </c>
      <c s="36" t="s">
        <v>65</v>
      </c>
      <c s="37">
        <v>6</v>
      </c>
      <c s="36">
        <v>0</v>
      </c>
      <c s="36">
        <f>ROUND(G739*H739,6)</f>
      </c>
      <c r="L739" s="38">
        <v>0</v>
      </c>
      <c s="32">
        <f>ROUND(ROUND(L739,2)*ROUND(G739,3),2)</f>
      </c>
      <c s="36" t="s">
        <v>55</v>
      </c>
      <c>
        <f>(M739*21)/100</f>
      </c>
      <c t="s">
        <v>28</v>
      </c>
    </row>
    <row r="740" spans="1:5" ht="12.75">
      <c r="A740" s="35" t="s">
        <v>56</v>
      </c>
      <c r="E740" s="39" t="s">
        <v>5162</v>
      </c>
    </row>
    <row r="741" spans="1:5" ht="63.75">
      <c r="A741" s="35" t="s">
        <v>58</v>
      </c>
      <c r="E741" s="40" t="s">
        <v>5163</v>
      </c>
    </row>
    <row r="742" spans="1:5" ht="204">
      <c r="A742" t="s">
        <v>59</v>
      </c>
      <c r="E742" s="39" t="s">
        <v>5164</v>
      </c>
    </row>
    <row r="743" spans="1:16" ht="12.75">
      <c r="A743" t="s">
        <v>50</v>
      </c>
      <c s="34" t="s">
        <v>1247</v>
      </c>
      <c s="34" t="s">
        <v>5165</v>
      </c>
      <c s="35" t="s">
        <v>5</v>
      </c>
      <c s="6" t="s">
        <v>5166</v>
      </c>
      <c s="36" t="s">
        <v>65</v>
      </c>
      <c s="37">
        <v>14</v>
      </c>
      <c s="36">
        <v>0</v>
      </c>
      <c s="36">
        <f>ROUND(G743*H743,6)</f>
      </c>
      <c r="L743" s="38">
        <v>0</v>
      </c>
      <c s="32">
        <f>ROUND(ROUND(L743,2)*ROUND(G743,3),2)</f>
      </c>
      <c s="36" t="s">
        <v>55</v>
      </c>
      <c>
        <f>(M743*21)/100</f>
      </c>
      <c t="s">
        <v>28</v>
      </c>
    </row>
    <row r="744" spans="1:5" ht="12.75">
      <c r="A744" s="35" t="s">
        <v>56</v>
      </c>
      <c r="E744" s="39" t="s">
        <v>5166</v>
      </c>
    </row>
    <row r="745" spans="1:5" ht="153">
      <c r="A745" s="35" t="s">
        <v>58</v>
      </c>
      <c r="E745" s="40" t="s">
        <v>5167</v>
      </c>
    </row>
    <row r="746" spans="1:5" ht="204">
      <c r="A746" t="s">
        <v>59</v>
      </c>
      <c r="E746" s="39" t="s">
        <v>5168</v>
      </c>
    </row>
    <row r="747" spans="1:16" ht="25.5">
      <c r="A747" t="s">
        <v>50</v>
      </c>
      <c s="34" t="s">
        <v>1248</v>
      </c>
      <c s="34" t="s">
        <v>5169</v>
      </c>
      <c s="35" t="s">
        <v>5</v>
      </c>
      <c s="6" t="s">
        <v>5170</v>
      </c>
      <c s="36" t="s">
        <v>65</v>
      </c>
      <c s="37">
        <v>8</v>
      </c>
      <c s="36">
        <v>0</v>
      </c>
      <c s="36">
        <f>ROUND(G747*H747,6)</f>
      </c>
      <c r="L747" s="38">
        <v>0</v>
      </c>
      <c s="32">
        <f>ROUND(ROUND(L747,2)*ROUND(G747,3),2)</f>
      </c>
      <c s="36" t="s">
        <v>55</v>
      </c>
      <c>
        <f>(M747*21)/100</f>
      </c>
      <c t="s">
        <v>28</v>
      </c>
    </row>
    <row r="748" spans="1:5" ht="25.5">
      <c r="A748" s="35" t="s">
        <v>56</v>
      </c>
      <c r="E748" s="39" t="s">
        <v>5170</v>
      </c>
    </row>
    <row r="749" spans="1:5" ht="114.75">
      <c r="A749" s="35" t="s">
        <v>58</v>
      </c>
      <c r="E749" s="40" t="s">
        <v>5171</v>
      </c>
    </row>
    <row r="750" spans="1:5" ht="204">
      <c r="A750" t="s">
        <v>59</v>
      </c>
      <c r="E750" s="39" t="s">
        <v>5172</v>
      </c>
    </row>
    <row r="751" spans="1:16" ht="25.5">
      <c r="A751" t="s">
        <v>50</v>
      </c>
      <c s="34" t="s">
        <v>1249</v>
      </c>
      <c s="34" t="s">
        <v>5173</v>
      </c>
      <c s="35" t="s">
        <v>5</v>
      </c>
      <c s="6" t="s">
        <v>5174</v>
      </c>
      <c s="36" t="s">
        <v>65</v>
      </c>
      <c s="37">
        <v>1</v>
      </c>
      <c s="36">
        <v>0</v>
      </c>
      <c s="36">
        <f>ROUND(G751*H751,6)</f>
      </c>
      <c r="L751" s="38">
        <v>0</v>
      </c>
      <c s="32">
        <f>ROUND(ROUND(L751,2)*ROUND(G751,3),2)</f>
      </c>
      <c s="36" t="s">
        <v>55</v>
      </c>
      <c>
        <f>(M751*21)/100</f>
      </c>
      <c t="s">
        <v>28</v>
      </c>
    </row>
    <row r="752" spans="1:5" ht="25.5">
      <c r="A752" s="35" t="s">
        <v>56</v>
      </c>
      <c r="E752" s="39" t="s">
        <v>5174</v>
      </c>
    </row>
    <row r="753" spans="1:5" ht="25.5">
      <c r="A753" s="35" t="s">
        <v>58</v>
      </c>
      <c r="E753" s="40" t="s">
        <v>5175</v>
      </c>
    </row>
    <row r="754" spans="1:5" ht="204">
      <c r="A754" t="s">
        <v>59</v>
      </c>
      <c r="E754" s="39" t="s">
        <v>5176</v>
      </c>
    </row>
    <row r="755" spans="1:13" ht="12.75">
      <c r="A755" t="s">
        <v>47</v>
      </c>
      <c r="C755" s="31" t="s">
        <v>5177</v>
      </c>
      <c r="E755" s="33" t="s">
        <v>5178</v>
      </c>
      <c r="J755" s="32">
        <f>0</f>
      </c>
      <c s="32">
        <f>0</f>
      </c>
      <c s="32">
        <f>0+L756+L760+L764+L768+L772+L776+L780+L784</f>
      </c>
      <c s="32">
        <f>0+M756+M760+M764+M768+M772+M776+M780+M784</f>
      </c>
    </row>
    <row r="756" spans="1:16" ht="38.25">
      <c r="A756" t="s">
        <v>50</v>
      </c>
      <c s="34" t="s">
        <v>1250</v>
      </c>
      <c s="34" t="s">
        <v>5179</v>
      </c>
      <c s="35" t="s">
        <v>5</v>
      </c>
      <c s="6" t="s">
        <v>5180</v>
      </c>
      <c s="36" t="s">
        <v>2197</v>
      </c>
      <c s="37">
        <v>1418.355</v>
      </c>
      <c s="36">
        <v>0</v>
      </c>
      <c s="36">
        <f>ROUND(G756*H756,6)</f>
      </c>
      <c r="L756" s="38">
        <v>0</v>
      </c>
      <c s="32">
        <f>ROUND(ROUND(L756,2)*ROUND(G756,3),2)</f>
      </c>
      <c s="36" t="s">
        <v>55</v>
      </c>
      <c>
        <f>(M756*21)/100</f>
      </c>
      <c t="s">
        <v>28</v>
      </c>
    </row>
    <row r="757" spans="1:5" ht="38.25">
      <c r="A757" s="35" t="s">
        <v>56</v>
      </c>
      <c r="E757" s="39" t="s">
        <v>5180</v>
      </c>
    </row>
    <row r="758" spans="1:5" ht="204">
      <c r="A758" s="35" t="s">
        <v>58</v>
      </c>
      <c r="E758" s="42" t="s">
        <v>5181</v>
      </c>
    </row>
    <row r="759" spans="1:5" ht="216.75">
      <c r="A759" t="s">
        <v>59</v>
      </c>
      <c r="E759" s="39" t="s">
        <v>5182</v>
      </c>
    </row>
    <row r="760" spans="1:16" ht="25.5">
      <c r="A760" t="s">
        <v>50</v>
      </c>
      <c s="34" t="s">
        <v>1251</v>
      </c>
      <c s="34" t="s">
        <v>5183</v>
      </c>
      <c s="35" t="s">
        <v>5</v>
      </c>
      <c s="6" t="s">
        <v>5184</v>
      </c>
      <c s="36" t="s">
        <v>2197</v>
      </c>
      <c s="37">
        <v>771.549</v>
      </c>
      <c s="36">
        <v>0</v>
      </c>
      <c s="36">
        <f>ROUND(G760*H760,6)</f>
      </c>
      <c r="L760" s="38">
        <v>0</v>
      </c>
      <c s="32">
        <f>ROUND(ROUND(L760,2)*ROUND(G760,3),2)</f>
      </c>
      <c s="36" t="s">
        <v>55</v>
      </c>
      <c>
        <f>(M760*21)/100</f>
      </c>
      <c t="s">
        <v>28</v>
      </c>
    </row>
    <row r="761" spans="1:5" ht="38.25">
      <c r="A761" s="35" t="s">
        <v>56</v>
      </c>
      <c r="E761" s="39" t="s">
        <v>5185</v>
      </c>
    </row>
    <row r="762" spans="1:5" ht="127.5">
      <c r="A762" s="35" t="s">
        <v>58</v>
      </c>
      <c r="E762" s="42" t="s">
        <v>5186</v>
      </c>
    </row>
    <row r="763" spans="1:5" ht="216.75">
      <c r="A763" t="s">
        <v>59</v>
      </c>
      <c r="E763" s="39" t="s">
        <v>5187</v>
      </c>
    </row>
    <row r="764" spans="1:16" ht="12.75">
      <c r="A764" t="s">
        <v>50</v>
      </c>
      <c s="34" t="s">
        <v>1252</v>
      </c>
      <c s="34" t="s">
        <v>5188</v>
      </c>
      <c s="35" t="s">
        <v>5</v>
      </c>
      <c s="6" t="s">
        <v>5189</v>
      </c>
      <c s="36" t="s">
        <v>2197</v>
      </c>
      <c s="37">
        <v>1135.344</v>
      </c>
      <c s="36">
        <v>0</v>
      </c>
      <c s="36">
        <f>ROUND(G764*H764,6)</f>
      </c>
      <c r="L764" s="38">
        <v>0</v>
      </c>
      <c s="32">
        <f>ROUND(ROUND(L764,2)*ROUND(G764,3),2)</f>
      </c>
      <c s="36" t="s">
        <v>55</v>
      </c>
      <c>
        <f>(M764*21)/100</f>
      </c>
      <c t="s">
        <v>28</v>
      </c>
    </row>
    <row r="765" spans="1:5" ht="12.75">
      <c r="A765" s="35" t="s">
        <v>56</v>
      </c>
      <c r="E765" s="39" t="s">
        <v>5189</v>
      </c>
    </row>
    <row r="766" spans="1:5" ht="140.25">
      <c r="A766" s="35" t="s">
        <v>58</v>
      </c>
      <c r="E766" s="42" t="s">
        <v>5190</v>
      </c>
    </row>
    <row r="767" spans="1:5" ht="153">
      <c r="A767" t="s">
        <v>59</v>
      </c>
      <c r="E767" s="39" t="s">
        <v>5191</v>
      </c>
    </row>
    <row r="768" spans="1:16" ht="12.75">
      <c r="A768" t="s">
        <v>50</v>
      </c>
      <c s="34" t="s">
        <v>1253</v>
      </c>
      <c s="34" t="s">
        <v>5192</v>
      </c>
      <c s="35" t="s">
        <v>5</v>
      </c>
      <c s="6" t="s">
        <v>5193</v>
      </c>
      <c s="36" t="s">
        <v>2197</v>
      </c>
      <c s="37">
        <v>1878.94</v>
      </c>
      <c s="36">
        <v>0</v>
      </c>
      <c s="36">
        <f>ROUND(G768*H768,6)</f>
      </c>
      <c r="L768" s="38">
        <v>0</v>
      </c>
      <c s="32">
        <f>ROUND(ROUND(L768,2)*ROUND(G768,3),2)</f>
      </c>
      <c s="36" t="s">
        <v>55</v>
      </c>
      <c>
        <f>(M768*21)/100</f>
      </c>
      <c t="s">
        <v>28</v>
      </c>
    </row>
    <row r="769" spans="1:5" ht="12.75">
      <c r="A769" s="35" t="s">
        <v>56</v>
      </c>
      <c r="E769" s="39" t="s">
        <v>5193</v>
      </c>
    </row>
    <row r="770" spans="1:5" ht="191.25">
      <c r="A770" s="35" t="s">
        <v>58</v>
      </c>
      <c r="E770" s="42" t="s">
        <v>5194</v>
      </c>
    </row>
    <row r="771" spans="1:5" ht="153">
      <c r="A771" t="s">
        <v>59</v>
      </c>
      <c r="E771" s="39" t="s">
        <v>5195</v>
      </c>
    </row>
    <row r="772" spans="1:16" ht="12.75">
      <c r="A772" t="s">
        <v>50</v>
      </c>
      <c s="34" t="s">
        <v>1254</v>
      </c>
      <c s="34" t="s">
        <v>5196</v>
      </c>
      <c s="35" t="s">
        <v>5</v>
      </c>
      <c s="6" t="s">
        <v>5197</v>
      </c>
      <c s="36" t="s">
        <v>2197</v>
      </c>
      <c s="37">
        <v>551.15</v>
      </c>
      <c s="36">
        <v>0</v>
      </c>
      <c s="36">
        <f>ROUND(G772*H772,6)</f>
      </c>
      <c r="L772" s="38">
        <v>0</v>
      </c>
      <c s="32">
        <f>ROUND(ROUND(L772,2)*ROUND(G772,3),2)</f>
      </c>
      <c s="36" t="s">
        <v>55</v>
      </c>
      <c>
        <f>(M772*21)/100</f>
      </c>
      <c t="s">
        <v>28</v>
      </c>
    </row>
    <row r="773" spans="1:5" ht="12.75">
      <c r="A773" s="35" t="s">
        <v>56</v>
      </c>
      <c r="E773" s="39" t="s">
        <v>5197</v>
      </c>
    </row>
    <row r="774" spans="1:5" ht="89.25">
      <c r="A774" s="35" t="s">
        <v>58</v>
      </c>
      <c r="E774" s="42" t="s">
        <v>5198</v>
      </c>
    </row>
    <row r="775" spans="1:5" ht="216.75">
      <c r="A775" t="s">
        <v>59</v>
      </c>
      <c r="E775" s="39" t="s">
        <v>5199</v>
      </c>
    </row>
    <row r="776" spans="1:16" ht="25.5">
      <c r="A776" t="s">
        <v>50</v>
      </c>
      <c s="34" t="s">
        <v>1255</v>
      </c>
      <c s="34" t="s">
        <v>5200</v>
      </c>
      <c s="35" t="s">
        <v>5</v>
      </c>
      <c s="6" t="s">
        <v>5201</v>
      </c>
      <c s="36" t="s">
        <v>2197</v>
      </c>
      <c s="37">
        <v>1438.79</v>
      </c>
      <c s="36">
        <v>0</v>
      </c>
      <c s="36">
        <f>ROUND(G776*H776,6)</f>
      </c>
      <c r="L776" s="38">
        <v>0</v>
      </c>
      <c s="32">
        <f>ROUND(ROUND(L776,2)*ROUND(G776,3),2)</f>
      </c>
      <c s="36" t="s">
        <v>55</v>
      </c>
      <c>
        <f>(M776*21)/100</f>
      </c>
      <c t="s">
        <v>28</v>
      </c>
    </row>
    <row r="777" spans="1:5" ht="25.5">
      <c r="A777" s="35" t="s">
        <v>56</v>
      </c>
      <c r="E777" s="39" t="s">
        <v>5201</v>
      </c>
    </row>
    <row r="778" spans="1:5" ht="216.75">
      <c r="A778" s="35" t="s">
        <v>58</v>
      </c>
      <c r="E778" s="42" t="s">
        <v>5202</v>
      </c>
    </row>
    <row r="779" spans="1:5" ht="204">
      <c r="A779" t="s">
        <v>59</v>
      </c>
      <c r="E779" s="39" t="s">
        <v>5203</v>
      </c>
    </row>
    <row r="780" spans="1:16" ht="25.5">
      <c r="A780" t="s">
        <v>50</v>
      </c>
      <c s="34" t="s">
        <v>1256</v>
      </c>
      <c s="34" t="s">
        <v>5204</v>
      </c>
      <c s="35" t="s">
        <v>5</v>
      </c>
      <c s="6" t="s">
        <v>5205</v>
      </c>
      <c s="36" t="s">
        <v>2197</v>
      </c>
      <c s="37">
        <v>1219.001</v>
      </c>
      <c s="36">
        <v>0</v>
      </c>
      <c s="36">
        <f>ROUND(G780*H780,6)</f>
      </c>
      <c r="L780" s="38">
        <v>0</v>
      </c>
      <c s="32">
        <f>ROUND(ROUND(L780,2)*ROUND(G780,3),2)</f>
      </c>
      <c s="36" t="s">
        <v>55</v>
      </c>
      <c>
        <f>(M780*21)/100</f>
      </c>
      <c t="s">
        <v>28</v>
      </c>
    </row>
    <row r="781" spans="1:5" ht="25.5">
      <c r="A781" s="35" t="s">
        <v>56</v>
      </c>
      <c r="E781" s="39" t="s">
        <v>5205</v>
      </c>
    </row>
    <row r="782" spans="1:5" ht="25.5">
      <c r="A782" s="35" t="s">
        <v>58</v>
      </c>
      <c r="E782" s="42" t="s">
        <v>5206</v>
      </c>
    </row>
    <row r="783" spans="1:5" ht="204">
      <c r="A783" t="s">
        <v>59</v>
      </c>
      <c r="E783" s="39" t="s">
        <v>5207</v>
      </c>
    </row>
    <row r="784" spans="1:16" ht="25.5">
      <c r="A784" t="s">
        <v>50</v>
      </c>
      <c s="34" t="s">
        <v>1257</v>
      </c>
      <c s="34" t="s">
        <v>5208</v>
      </c>
      <c s="35" t="s">
        <v>5</v>
      </c>
      <c s="6" t="s">
        <v>5209</v>
      </c>
      <c s="36" t="s">
        <v>412</v>
      </c>
      <c s="37">
        <v>24.41</v>
      </c>
      <c s="36">
        <v>0</v>
      </c>
      <c s="36">
        <f>ROUND(G784*H784,6)</f>
      </c>
      <c r="L784" s="38">
        <v>0</v>
      </c>
      <c s="32">
        <f>ROUND(ROUND(L784,2)*ROUND(G784,3),2)</f>
      </c>
      <c s="36" t="s">
        <v>55</v>
      </c>
      <c>
        <f>(M784*21)/100</f>
      </c>
      <c t="s">
        <v>28</v>
      </c>
    </row>
    <row r="785" spans="1:5" ht="25.5">
      <c r="A785" s="35" t="s">
        <v>56</v>
      </c>
      <c r="E785" s="39" t="s">
        <v>5209</v>
      </c>
    </row>
    <row r="786" spans="1:5" ht="12.75">
      <c r="A786" s="35" t="s">
        <v>58</v>
      </c>
      <c r="E786" s="40" t="s">
        <v>5</v>
      </c>
    </row>
    <row r="787" spans="1:5" ht="255">
      <c r="A787" t="s">
        <v>59</v>
      </c>
      <c r="E787" s="39" t="s">
        <v>5210</v>
      </c>
    </row>
    <row r="788" spans="1:13" ht="12.75">
      <c r="A788" t="s">
        <v>47</v>
      </c>
      <c r="C788" s="31" t="s">
        <v>5211</v>
      </c>
      <c r="E788" s="33" t="s">
        <v>5212</v>
      </c>
      <c r="J788" s="32">
        <f>0</f>
      </c>
      <c s="32">
        <f>0</f>
      </c>
      <c s="32">
        <f>0+L789+L793+L797+L801+L805+L809+L813+L817+L821</f>
      </c>
      <c s="32">
        <f>0+M789+M793+M797+M801+M805+M809+M813+M817+M821</f>
      </c>
    </row>
    <row r="789" spans="1:16" ht="12.75">
      <c r="A789" t="s">
        <v>50</v>
      </c>
      <c s="34" t="s">
        <v>1258</v>
      </c>
      <c s="34" t="s">
        <v>5213</v>
      </c>
      <c s="35" t="s">
        <v>5</v>
      </c>
      <c s="6" t="s">
        <v>5214</v>
      </c>
      <c s="36" t="s">
        <v>2197</v>
      </c>
      <c s="37">
        <v>75.483</v>
      </c>
      <c s="36">
        <v>0</v>
      </c>
      <c s="36">
        <f>ROUND(G789*H789,6)</f>
      </c>
      <c r="L789" s="38">
        <v>0</v>
      </c>
      <c s="32">
        <f>ROUND(ROUND(L789,2)*ROUND(G789,3),2)</f>
      </c>
      <c s="36" t="s">
        <v>55</v>
      </c>
      <c>
        <f>(M789*21)/100</f>
      </c>
      <c t="s">
        <v>28</v>
      </c>
    </row>
    <row r="790" spans="1:5" ht="12.75">
      <c r="A790" s="35" t="s">
        <v>56</v>
      </c>
      <c r="E790" s="39" t="s">
        <v>5214</v>
      </c>
    </row>
    <row r="791" spans="1:5" ht="25.5">
      <c r="A791" s="35" t="s">
        <v>58</v>
      </c>
      <c r="E791" s="40" t="s">
        <v>5215</v>
      </c>
    </row>
    <row r="792" spans="1:5" ht="102">
      <c r="A792" t="s">
        <v>59</v>
      </c>
      <c r="E792" s="39" t="s">
        <v>5216</v>
      </c>
    </row>
    <row r="793" spans="1:16" ht="12.75">
      <c r="A793" t="s">
        <v>50</v>
      </c>
      <c s="34" t="s">
        <v>1259</v>
      </c>
      <c s="34" t="s">
        <v>5217</v>
      </c>
      <c s="35" t="s">
        <v>5</v>
      </c>
      <c s="6" t="s">
        <v>5218</v>
      </c>
      <c s="36" t="s">
        <v>2197</v>
      </c>
      <c s="37">
        <v>382.799</v>
      </c>
      <c s="36">
        <v>0</v>
      </c>
      <c s="36">
        <f>ROUND(G793*H793,6)</f>
      </c>
      <c r="L793" s="38">
        <v>0</v>
      </c>
      <c s="32">
        <f>ROUND(ROUND(L793,2)*ROUND(G793,3),2)</f>
      </c>
      <c s="36" t="s">
        <v>55</v>
      </c>
      <c>
        <f>(M793*21)/100</f>
      </c>
      <c t="s">
        <v>28</v>
      </c>
    </row>
    <row r="794" spans="1:5" ht="12.75">
      <c r="A794" s="35" t="s">
        <v>56</v>
      </c>
      <c r="E794" s="39" t="s">
        <v>5218</v>
      </c>
    </row>
    <row r="795" spans="1:5" ht="63.75">
      <c r="A795" s="35" t="s">
        <v>58</v>
      </c>
      <c r="E795" s="42" t="s">
        <v>5219</v>
      </c>
    </row>
    <row r="796" spans="1:5" ht="102">
      <c r="A796" t="s">
        <v>59</v>
      </c>
      <c r="E796" s="39" t="s">
        <v>5220</v>
      </c>
    </row>
    <row r="797" spans="1:16" ht="12.75">
      <c r="A797" t="s">
        <v>50</v>
      </c>
      <c s="34" t="s">
        <v>1260</v>
      </c>
      <c s="34" t="s">
        <v>5221</v>
      </c>
      <c s="35" t="s">
        <v>5</v>
      </c>
      <c s="6" t="s">
        <v>5222</v>
      </c>
      <c s="36" t="s">
        <v>2197</v>
      </c>
      <c s="37">
        <v>36.876</v>
      </c>
      <c s="36">
        <v>0</v>
      </c>
      <c s="36">
        <f>ROUND(G797*H797,6)</f>
      </c>
      <c r="L797" s="38">
        <v>0</v>
      </c>
      <c s="32">
        <f>ROUND(ROUND(L797,2)*ROUND(G797,3),2)</f>
      </c>
      <c s="36" t="s">
        <v>55</v>
      </c>
      <c>
        <f>(M797*21)/100</f>
      </c>
      <c t="s">
        <v>28</v>
      </c>
    </row>
    <row r="798" spans="1:5" ht="12.75">
      <c r="A798" s="35" t="s">
        <v>56</v>
      </c>
      <c r="E798" s="39" t="s">
        <v>5222</v>
      </c>
    </row>
    <row r="799" spans="1:5" ht="38.25">
      <c r="A799" s="35" t="s">
        <v>58</v>
      </c>
      <c r="E799" s="42" t="s">
        <v>5223</v>
      </c>
    </row>
    <row r="800" spans="1:5" ht="102">
      <c r="A800" t="s">
        <v>59</v>
      </c>
      <c r="E800" s="39" t="s">
        <v>5224</v>
      </c>
    </row>
    <row r="801" spans="1:16" ht="12.75">
      <c r="A801" t="s">
        <v>50</v>
      </c>
      <c s="34" t="s">
        <v>1261</v>
      </c>
      <c s="34" t="s">
        <v>5225</v>
      </c>
      <c s="35" t="s">
        <v>5</v>
      </c>
      <c s="6" t="s">
        <v>5226</v>
      </c>
      <c s="36" t="s">
        <v>2197</v>
      </c>
      <c s="37">
        <v>246.152</v>
      </c>
      <c s="36">
        <v>0</v>
      </c>
      <c s="36">
        <f>ROUND(G801*H801,6)</f>
      </c>
      <c r="L801" s="38">
        <v>0</v>
      </c>
      <c s="32">
        <f>ROUND(ROUND(L801,2)*ROUND(G801,3),2)</f>
      </c>
      <c s="36" t="s">
        <v>55</v>
      </c>
      <c>
        <f>(M801*21)/100</f>
      </c>
      <c t="s">
        <v>28</v>
      </c>
    </row>
    <row r="802" spans="1:5" ht="12.75">
      <c r="A802" s="35" t="s">
        <v>56</v>
      </c>
      <c r="E802" s="39" t="s">
        <v>5226</v>
      </c>
    </row>
    <row r="803" spans="1:5" ht="63.75">
      <c r="A803" s="35" t="s">
        <v>58</v>
      </c>
      <c r="E803" s="42" t="s">
        <v>5227</v>
      </c>
    </row>
    <row r="804" spans="1:5" ht="102">
      <c r="A804" t="s">
        <v>59</v>
      </c>
      <c r="E804" s="39" t="s">
        <v>5228</v>
      </c>
    </row>
    <row r="805" spans="1:16" ht="12.75">
      <c r="A805" t="s">
        <v>50</v>
      </c>
      <c s="34" t="s">
        <v>1262</v>
      </c>
      <c s="34" t="s">
        <v>5229</v>
      </c>
      <c s="35" t="s">
        <v>5</v>
      </c>
      <c s="6" t="s">
        <v>5230</v>
      </c>
      <c s="36" t="s">
        <v>2197</v>
      </c>
      <c s="37">
        <v>8.484</v>
      </c>
      <c s="36">
        <v>0</v>
      </c>
      <c s="36">
        <f>ROUND(G805*H805,6)</f>
      </c>
      <c r="L805" s="38">
        <v>0</v>
      </c>
      <c s="32">
        <f>ROUND(ROUND(L805,2)*ROUND(G805,3),2)</f>
      </c>
      <c s="36" t="s">
        <v>55</v>
      </c>
      <c>
        <f>(M805*21)/100</f>
      </c>
      <c t="s">
        <v>28</v>
      </c>
    </row>
    <row r="806" spans="1:5" ht="12.75">
      <c r="A806" s="35" t="s">
        <v>56</v>
      </c>
      <c r="E806" s="39" t="s">
        <v>5230</v>
      </c>
    </row>
    <row r="807" spans="1:5" ht="38.25">
      <c r="A807" s="35" t="s">
        <v>58</v>
      </c>
      <c r="E807" s="42" t="s">
        <v>5231</v>
      </c>
    </row>
    <row r="808" spans="1:5" ht="102">
      <c r="A808" t="s">
        <v>59</v>
      </c>
      <c r="E808" s="39" t="s">
        <v>5232</v>
      </c>
    </row>
    <row r="809" spans="1:16" ht="25.5">
      <c r="A809" t="s">
        <v>50</v>
      </c>
      <c s="34" t="s">
        <v>1264</v>
      </c>
      <c s="34" t="s">
        <v>5233</v>
      </c>
      <c s="35" t="s">
        <v>5</v>
      </c>
      <c s="6" t="s">
        <v>5234</v>
      </c>
      <c s="36" t="s">
        <v>2197</v>
      </c>
      <c s="37">
        <v>295.837</v>
      </c>
      <c s="36">
        <v>0</v>
      </c>
      <c s="36">
        <f>ROUND(G809*H809,6)</f>
      </c>
      <c r="L809" s="38">
        <v>0</v>
      </c>
      <c s="32">
        <f>ROUND(ROUND(L809,2)*ROUND(G809,3),2)</f>
      </c>
      <c s="36" t="s">
        <v>55</v>
      </c>
      <c>
        <f>(M809*21)/100</f>
      </c>
      <c t="s">
        <v>28</v>
      </c>
    </row>
    <row r="810" spans="1:5" ht="25.5">
      <c r="A810" s="35" t="s">
        <v>56</v>
      </c>
      <c r="E810" s="39" t="s">
        <v>5234</v>
      </c>
    </row>
    <row r="811" spans="1:5" ht="76.5">
      <c r="A811" s="35" t="s">
        <v>58</v>
      </c>
      <c r="E811" s="42" t="s">
        <v>5235</v>
      </c>
    </row>
    <row r="812" spans="1:5" ht="255">
      <c r="A812" t="s">
        <v>59</v>
      </c>
      <c r="E812" s="39" t="s">
        <v>5236</v>
      </c>
    </row>
    <row r="813" spans="1:16" ht="25.5">
      <c r="A813" t="s">
        <v>50</v>
      </c>
      <c s="34" t="s">
        <v>1265</v>
      </c>
      <c s="34" t="s">
        <v>5237</v>
      </c>
      <c s="35" t="s">
        <v>5</v>
      </c>
      <c s="6" t="s">
        <v>5238</v>
      </c>
      <c s="36" t="s">
        <v>2197</v>
      </c>
      <c s="37">
        <v>642.2</v>
      </c>
      <c s="36">
        <v>0</v>
      </c>
      <c s="36">
        <f>ROUND(G813*H813,6)</f>
      </c>
      <c r="L813" s="38">
        <v>0</v>
      </c>
      <c s="32">
        <f>ROUND(ROUND(L813,2)*ROUND(G813,3),2)</f>
      </c>
      <c s="36" t="s">
        <v>55</v>
      </c>
      <c>
        <f>(M813*21)/100</f>
      </c>
      <c t="s">
        <v>28</v>
      </c>
    </row>
    <row r="814" spans="1:5" ht="25.5">
      <c r="A814" s="35" t="s">
        <v>56</v>
      </c>
      <c r="E814" s="39" t="s">
        <v>5238</v>
      </c>
    </row>
    <row r="815" spans="1:5" ht="102">
      <c r="A815" s="35" t="s">
        <v>58</v>
      </c>
      <c r="E815" s="42" t="s">
        <v>5239</v>
      </c>
    </row>
    <row r="816" spans="1:5" ht="204">
      <c r="A816" t="s">
        <v>59</v>
      </c>
      <c r="E816" s="39" t="s">
        <v>5240</v>
      </c>
    </row>
    <row r="817" spans="1:16" ht="12.75">
      <c r="A817" t="s">
        <v>50</v>
      </c>
      <c s="34" t="s">
        <v>1269</v>
      </c>
      <c s="34" t="s">
        <v>5241</v>
      </c>
      <c s="35" t="s">
        <v>5</v>
      </c>
      <c s="6" t="s">
        <v>5242</v>
      </c>
      <c s="36" t="s">
        <v>2197</v>
      </c>
      <c s="37">
        <v>59.67</v>
      </c>
      <c s="36">
        <v>0</v>
      </c>
      <c s="36">
        <f>ROUND(G817*H817,6)</f>
      </c>
      <c r="L817" s="38">
        <v>0</v>
      </c>
      <c s="32">
        <f>ROUND(ROUND(L817,2)*ROUND(G817,3),2)</f>
      </c>
      <c s="36" t="s">
        <v>55</v>
      </c>
      <c>
        <f>(M817*21)/100</f>
      </c>
      <c t="s">
        <v>28</v>
      </c>
    </row>
    <row r="818" spans="1:5" ht="12.75">
      <c r="A818" s="35" t="s">
        <v>56</v>
      </c>
      <c r="E818" s="39" t="s">
        <v>5242</v>
      </c>
    </row>
    <row r="819" spans="1:5" ht="25.5">
      <c r="A819" s="35" t="s">
        <v>58</v>
      </c>
      <c r="E819" s="42" t="s">
        <v>5243</v>
      </c>
    </row>
    <row r="820" spans="1:5" ht="204">
      <c r="A820" t="s">
        <v>59</v>
      </c>
      <c r="E820" s="39" t="s">
        <v>5244</v>
      </c>
    </row>
    <row r="821" spans="1:16" ht="12.75">
      <c r="A821" t="s">
        <v>50</v>
      </c>
      <c s="34" t="s">
        <v>1270</v>
      </c>
      <c s="34" t="s">
        <v>5245</v>
      </c>
      <c s="35" t="s">
        <v>5</v>
      </c>
      <c s="6" t="s">
        <v>5246</v>
      </c>
      <c s="36" t="s">
        <v>412</v>
      </c>
      <c s="37">
        <v>1.066</v>
      </c>
      <c s="36">
        <v>0</v>
      </c>
      <c s="36">
        <f>ROUND(G821*H821,6)</f>
      </c>
      <c r="L821" s="38">
        <v>0</v>
      </c>
      <c s="32">
        <f>ROUND(ROUND(L821,2)*ROUND(G821,3),2)</f>
      </c>
      <c s="36" t="s">
        <v>55</v>
      </c>
      <c>
        <f>(M821*21)/100</f>
      </c>
      <c t="s">
        <v>28</v>
      </c>
    </row>
    <row r="822" spans="1:5" ht="12.75">
      <c r="A822" s="35" t="s">
        <v>56</v>
      </c>
      <c r="E822" s="39" t="s">
        <v>5246</v>
      </c>
    </row>
    <row r="823" spans="1:5" ht="12.75">
      <c r="A823" s="35" t="s">
        <v>58</v>
      </c>
      <c r="E823" s="40" t="s">
        <v>5</v>
      </c>
    </row>
    <row r="824" spans="1:5" ht="204">
      <c r="A824" t="s">
        <v>59</v>
      </c>
      <c r="E824" s="39" t="s">
        <v>5247</v>
      </c>
    </row>
    <row r="825" spans="1:13" ht="12.75">
      <c r="A825" t="s">
        <v>47</v>
      </c>
      <c r="C825" s="31" t="s">
        <v>5248</v>
      </c>
      <c r="E825" s="33" t="s">
        <v>5249</v>
      </c>
      <c r="J825" s="32">
        <f>0</f>
      </c>
      <c s="32">
        <f>0</f>
      </c>
      <c s="32">
        <f>0+L826+L830</f>
      </c>
      <c s="32">
        <f>0+M826+M830</f>
      </c>
    </row>
    <row r="826" spans="1:16" ht="12.75">
      <c r="A826" t="s">
        <v>50</v>
      </c>
      <c s="34" t="s">
        <v>1271</v>
      </c>
      <c s="34" t="s">
        <v>5250</v>
      </c>
      <c s="35" t="s">
        <v>5</v>
      </c>
      <c s="6" t="s">
        <v>5251</v>
      </c>
      <c s="36" t="s">
        <v>2135</v>
      </c>
      <c s="37">
        <v>12</v>
      </c>
      <c s="36">
        <v>0</v>
      </c>
      <c s="36">
        <f>ROUND(G826*H826,6)</f>
      </c>
      <c r="L826" s="38">
        <v>0</v>
      </c>
      <c s="32">
        <f>ROUND(ROUND(L826,2)*ROUND(G826,3),2)</f>
      </c>
      <c s="36" t="s">
        <v>55</v>
      </c>
      <c>
        <f>(M826*21)/100</f>
      </c>
      <c t="s">
        <v>28</v>
      </c>
    </row>
    <row r="827" spans="1:5" ht="12.75">
      <c r="A827" s="35" t="s">
        <v>56</v>
      </c>
      <c r="E827" s="39" t="s">
        <v>5251</v>
      </c>
    </row>
    <row r="828" spans="1:5" ht="51">
      <c r="A828" s="35" t="s">
        <v>58</v>
      </c>
      <c r="E828" s="40" t="s">
        <v>5252</v>
      </c>
    </row>
    <row r="829" spans="1:5" ht="191.25">
      <c r="A829" t="s">
        <v>59</v>
      </c>
      <c r="E829" s="39" t="s">
        <v>5253</v>
      </c>
    </row>
    <row r="830" spans="1:16" ht="12.75">
      <c r="A830" t="s">
        <v>50</v>
      </c>
      <c s="34" t="s">
        <v>1272</v>
      </c>
      <c s="34" t="s">
        <v>5254</v>
      </c>
      <c s="35" t="s">
        <v>5</v>
      </c>
      <c s="6" t="s">
        <v>5255</v>
      </c>
      <c s="36" t="s">
        <v>412</v>
      </c>
      <c s="37">
        <v>0.214</v>
      </c>
      <c s="36">
        <v>0</v>
      </c>
      <c s="36">
        <f>ROUND(G830*H830,6)</f>
      </c>
      <c r="L830" s="38">
        <v>0</v>
      </c>
      <c s="32">
        <f>ROUND(ROUND(L830,2)*ROUND(G830,3),2)</f>
      </c>
      <c s="36" t="s">
        <v>55</v>
      </c>
      <c>
        <f>(M830*21)/100</f>
      </c>
      <c t="s">
        <v>28</v>
      </c>
    </row>
    <row r="831" spans="1:5" ht="12.75">
      <c r="A831" s="35" t="s">
        <v>56</v>
      </c>
      <c r="E831" s="39" t="s">
        <v>5255</v>
      </c>
    </row>
    <row r="832" spans="1:5" ht="12.75">
      <c r="A832" s="35" t="s">
        <v>58</v>
      </c>
      <c r="E832" s="40" t="s">
        <v>5</v>
      </c>
    </row>
    <row r="833" spans="1:5" ht="204">
      <c r="A833" t="s">
        <v>59</v>
      </c>
      <c r="E833" s="39" t="s">
        <v>5256</v>
      </c>
    </row>
    <row r="834" spans="1:13" ht="12.75">
      <c r="A834" t="s">
        <v>47</v>
      </c>
      <c r="C834" s="31" t="s">
        <v>2410</v>
      </c>
      <c r="E834" s="33" t="s">
        <v>2411</v>
      </c>
      <c r="J834" s="32">
        <f>0</f>
      </c>
      <c s="32">
        <f>0</f>
      </c>
      <c s="32">
        <f>0+L835+L839+L843+L847+L851+L855+L859+L863+L867+L871+L875+L879+L883+L887+L891+L895+L899+L903+L907+L911+L915+L919+L923+L927+L931+L935+L939+L943+L947+L951+L955+L959+L963+L967</f>
      </c>
      <c s="32">
        <f>0+M835+M839+M843+M847+M851+M855+M859+M863+M867+M871+M875+M879+M883+M887+M891+M895+M899+M903+M907+M911+M915+M919+M923+M927+M931+M935+M939+M943+M947+M951+M955+M959+M963+M967</f>
      </c>
    </row>
    <row r="835" spans="1:16" ht="38.25">
      <c r="A835" t="s">
        <v>50</v>
      </c>
      <c s="34" t="s">
        <v>1273</v>
      </c>
      <c s="34" t="s">
        <v>5257</v>
      </c>
      <c s="35" t="s">
        <v>5</v>
      </c>
      <c s="6" t="s">
        <v>5258</v>
      </c>
      <c s="36" t="s">
        <v>65</v>
      </c>
      <c s="37">
        <v>24</v>
      </c>
      <c s="36">
        <v>0</v>
      </c>
      <c s="36">
        <f>ROUND(G835*H835,6)</f>
      </c>
      <c r="L835" s="38">
        <v>0</v>
      </c>
      <c s="32">
        <f>ROUND(ROUND(L835,2)*ROUND(G835,3),2)</f>
      </c>
      <c s="36" t="s">
        <v>69</v>
      </c>
      <c>
        <f>(M835*21)/100</f>
      </c>
      <c t="s">
        <v>28</v>
      </c>
    </row>
    <row r="836" spans="1:5" ht="38.25">
      <c r="A836" s="35" t="s">
        <v>56</v>
      </c>
      <c r="E836" s="39" t="s">
        <v>5258</v>
      </c>
    </row>
    <row r="837" spans="1:5" ht="12.75">
      <c r="A837" s="35" t="s">
        <v>58</v>
      </c>
      <c r="E837" s="40" t="s">
        <v>5</v>
      </c>
    </row>
    <row r="838" spans="1:5" ht="165.75">
      <c r="A838" t="s">
        <v>59</v>
      </c>
      <c r="E838" s="39" t="s">
        <v>5259</v>
      </c>
    </row>
    <row r="839" spans="1:16" ht="12.75">
      <c r="A839" t="s">
        <v>50</v>
      </c>
      <c s="34" t="s">
        <v>1274</v>
      </c>
      <c s="34" t="s">
        <v>105</v>
      </c>
      <c s="35" t="s">
        <v>5</v>
      </c>
      <c s="6" t="s">
        <v>5260</v>
      </c>
      <c s="36" t="s">
        <v>65</v>
      </c>
      <c s="37">
        <v>84</v>
      </c>
      <c s="36">
        <v>0</v>
      </c>
      <c s="36">
        <f>ROUND(G839*H839,6)</f>
      </c>
      <c r="L839" s="38">
        <v>0</v>
      </c>
      <c s="32">
        <f>ROUND(ROUND(L839,2)*ROUND(G839,3),2)</f>
      </c>
      <c s="36" t="s">
        <v>69</v>
      </c>
      <c>
        <f>(M839*21)/100</f>
      </c>
      <c t="s">
        <v>28</v>
      </c>
    </row>
    <row r="840" spans="1:5" ht="12.75">
      <c r="A840" s="35" t="s">
        <v>56</v>
      </c>
      <c r="E840" s="39" t="s">
        <v>5260</v>
      </c>
    </row>
    <row r="841" spans="1:5" ht="12.75">
      <c r="A841" s="35" t="s">
        <v>58</v>
      </c>
      <c r="E841" s="40" t="s">
        <v>5</v>
      </c>
    </row>
    <row r="842" spans="1:5" ht="140.25">
      <c r="A842" t="s">
        <v>59</v>
      </c>
      <c r="E842" s="39" t="s">
        <v>5261</v>
      </c>
    </row>
    <row r="843" spans="1:16" ht="25.5">
      <c r="A843" t="s">
        <v>50</v>
      </c>
      <c s="34" t="s">
        <v>1275</v>
      </c>
      <c s="34" t="s">
        <v>117</v>
      </c>
      <c s="35" t="s">
        <v>5</v>
      </c>
      <c s="6" t="s">
        <v>5262</v>
      </c>
      <c s="36" t="s">
        <v>65</v>
      </c>
      <c s="37">
        <v>5</v>
      </c>
      <c s="36">
        <v>0</v>
      </c>
      <c s="36">
        <f>ROUND(G843*H843,6)</f>
      </c>
      <c r="L843" s="38">
        <v>0</v>
      </c>
      <c s="32">
        <f>ROUND(ROUND(L843,2)*ROUND(G843,3),2)</f>
      </c>
      <c s="36" t="s">
        <v>69</v>
      </c>
      <c>
        <f>(M843*21)/100</f>
      </c>
      <c t="s">
        <v>28</v>
      </c>
    </row>
    <row r="844" spans="1:5" ht="25.5">
      <c r="A844" s="35" t="s">
        <v>56</v>
      </c>
      <c r="E844" s="39" t="s">
        <v>5262</v>
      </c>
    </row>
    <row r="845" spans="1:5" ht="12.75">
      <c r="A845" s="35" t="s">
        <v>58</v>
      </c>
      <c r="E845" s="40" t="s">
        <v>5</v>
      </c>
    </row>
    <row r="846" spans="1:5" ht="153">
      <c r="A846" t="s">
        <v>59</v>
      </c>
      <c r="E846" s="39" t="s">
        <v>5263</v>
      </c>
    </row>
    <row r="847" spans="1:16" ht="12.75">
      <c r="A847" t="s">
        <v>50</v>
      </c>
      <c s="34" t="s">
        <v>1276</v>
      </c>
      <c s="34" t="s">
        <v>5264</v>
      </c>
      <c s="35" t="s">
        <v>5</v>
      </c>
      <c s="6" t="s">
        <v>5265</v>
      </c>
      <c s="36" t="s">
        <v>65</v>
      </c>
      <c s="37">
        <v>1</v>
      </c>
      <c s="36">
        <v>0</v>
      </c>
      <c s="36">
        <f>ROUND(G847*H847,6)</f>
      </c>
      <c r="L847" s="38">
        <v>0</v>
      </c>
      <c s="32">
        <f>ROUND(ROUND(L847,2)*ROUND(G847,3),2)</f>
      </c>
      <c s="36" t="s">
        <v>69</v>
      </c>
      <c>
        <f>(M847*21)/100</f>
      </c>
      <c t="s">
        <v>28</v>
      </c>
    </row>
    <row r="848" spans="1:5" ht="12.75">
      <c r="A848" s="35" t="s">
        <v>56</v>
      </c>
      <c r="E848" s="39" t="s">
        <v>5265</v>
      </c>
    </row>
    <row r="849" spans="1:5" ht="25.5">
      <c r="A849" s="35" t="s">
        <v>58</v>
      </c>
      <c r="E849" s="40" t="s">
        <v>5266</v>
      </c>
    </row>
    <row r="850" spans="1:5" ht="102">
      <c r="A850" t="s">
        <v>59</v>
      </c>
      <c r="E850" s="39" t="s">
        <v>5267</v>
      </c>
    </row>
    <row r="851" spans="1:16" ht="12.75">
      <c r="A851" t="s">
        <v>50</v>
      </c>
      <c s="34" t="s">
        <v>1277</v>
      </c>
      <c s="34" t="s">
        <v>5268</v>
      </c>
      <c s="35" t="s">
        <v>5</v>
      </c>
      <c s="6" t="s">
        <v>5269</v>
      </c>
      <c s="36" t="s">
        <v>65</v>
      </c>
      <c s="37">
        <v>1</v>
      </c>
      <c s="36">
        <v>0</v>
      </c>
      <c s="36">
        <f>ROUND(G851*H851,6)</f>
      </c>
      <c r="L851" s="38">
        <v>0</v>
      </c>
      <c s="32">
        <f>ROUND(ROUND(L851,2)*ROUND(G851,3),2)</f>
      </c>
      <c s="36" t="s">
        <v>69</v>
      </c>
      <c>
        <f>(M851*21)/100</f>
      </c>
      <c t="s">
        <v>28</v>
      </c>
    </row>
    <row r="852" spans="1:5" ht="12.75">
      <c r="A852" s="35" t="s">
        <v>56</v>
      </c>
      <c r="E852" s="39" t="s">
        <v>5269</v>
      </c>
    </row>
    <row r="853" spans="1:5" ht="25.5">
      <c r="A853" s="35" t="s">
        <v>58</v>
      </c>
      <c r="E853" s="40" t="s">
        <v>5270</v>
      </c>
    </row>
    <row r="854" spans="1:5" ht="102">
      <c r="A854" t="s">
        <v>59</v>
      </c>
      <c r="E854" s="39" t="s">
        <v>5271</v>
      </c>
    </row>
    <row r="855" spans="1:16" ht="12.75">
      <c r="A855" t="s">
        <v>50</v>
      </c>
      <c s="34" t="s">
        <v>1278</v>
      </c>
      <c s="34" t="s">
        <v>5272</v>
      </c>
      <c s="35" t="s">
        <v>5</v>
      </c>
      <c s="6" t="s">
        <v>5273</v>
      </c>
      <c s="36" t="s">
        <v>65</v>
      </c>
      <c s="37">
        <v>1</v>
      </c>
      <c s="36">
        <v>0</v>
      </c>
      <c s="36">
        <f>ROUND(G855*H855,6)</f>
      </c>
      <c r="L855" s="38">
        <v>0</v>
      </c>
      <c s="32">
        <f>ROUND(ROUND(L855,2)*ROUND(G855,3),2)</f>
      </c>
      <c s="36" t="s">
        <v>69</v>
      </c>
      <c>
        <f>(M855*21)/100</f>
      </c>
      <c t="s">
        <v>28</v>
      </c>
    </row>
    <row r="856" spans="1:5" ht="12.75">
      <c r="A856" s="35" t="s">
        <v>56</v>
      </c>
      <c r="E856" s="39" t="s">
        <v>5273</v>
      </c>
    </row>
    <row r="857" spans="1:5" ht="25.5">
      <c r="A857" s="35" t="s">
        <v>58</v>
      </c>
      <c r="E857" s="40" t="s">
        <v>5274</v>
      </c>
    </row>
    <row r="858" spans="1:5" ht="102">
      <c r="A858" t="s">
        <v>59</v>
      </c>
      <c r="E858" s="39" t="s">
        <v>5275</v>
      </c>
    </row>
    <row r="859" spans="1:16" ht="12.75">
      <c r="A859" t="s">
        <v>50</v>
      </c>
      <c s="34" t="s">
        <v>1279</v>
      </c>
      <c s="34" t="s">
        <v>5276</v>
      </c>
      <c s="35" t="s">
        <v>5</v>
      </c>
      <c s="6" t="s">
        <v>5277</v>
      </c>
      <c s="36" t="s">
        <v>65</v>
      </c>
      <c s="37">
        <v>1</v>
      </c>
      <c s="36">
        <v>0</v>
      </c>
      <c s="36">
        <f>ROUND(G859*H859,6)</f>
      </c>
      <c r="L859" s="38">
        <v>0</v>
      </c>
      <c s="32">
        <f>ROUND(ROUND(L859,2)*ROUND(G859,3),2)</f>
      </c>
      <c s="36" t="s">
        <v>69</v>
      </c>
      <c>
        <f>(M859*21)/100</f>
      </c>
      <c t="s">
        <v>28</v>
      </c>
    </row>
    <row r="860" spans="1:5" ht="12.75">
      <c r="A860" s="35" t="s">
        <v>56</v>
      </c>
      <c r="E860" s="39" t="s">
        <v>5277</v>
      </c>
    </row>
    <row r="861" spans="1:5" ht="25.5">
      <c r="A861" s="35" t="s">
        <v>58</v>
      </c>
      <c r="E861" s="40" t="s">
        <v>5278</v>
      </c>
    </row>
    <row r="862" spans="1:5" ht="102">
      <c r="A862" t="s">
        <v>59</v>
      </c>
      <c r="E862" s="39" t="s">
        <v>5279</v>
      </c>
    </row>
    <row r="863" spans="1:16" ht="12.75">
      <c r="A863" t="s">
        <v>50</v>
      </c>
      <c s="34" t="s">
        <v>1280</v>
      </c>
      <c s="34" t="s">
        <v>5280</v>
      </c>
      <c s="35" t="s">
        <v>5</v>
      </c>
      <c s="6" t="s">
        <v>5281</v>
      </c>
      <c s="36" t="s">
        <v>65</v>
      </c>
      <c s="37">
        <v>1</v>
      </c>
      <c s="36">
        <v>0</v>
      </c>
      <c s="36">
        <f>ROUND(G863*H863,6)</f>
      </c>
      <c r="L863" s="38">
        <v>0</v>
      </c>
      <c s="32">
        <f>ROUND(ROUND(L863,2)*ROUND(G863,3),2)</f>
      </c>
      <c s="36" t="s">
        <v>69</v>
      </c>
      <c>
        <f>(M863*21)/100</f>
      </c>
      <c t="s">
        <v>28</v>
      </c>
    </row>
    <row r="864" spans="1:5" ht="12.75">
      <c r="A864" s="35" t="s">
        <v>56</v>
      </c>
      <c r="E864" s="39" t="s">
        <v>5281</v>
      </c>
    </row>
    <row r="865" spans="1:5" ht="25.5">
      <c r="A865" s="35" t="s">
        <v>58</v>
      </c>
      <c r="E865" s="40" t="s">
        <v>5282</v>
      </c>
    </row>
    <row r="866" spans="1:5" ht="102">
      <c r="A866" t="s">
        <v>59</v>
      </c>
      <c r="E866" s="39" t="s">
        <v>5283</v>
      </c>
    </row>
    <row r="867" spans="1:16" ht="12.75">
      <c r="A867" t="s">
        <v>50</v>
      </c>
      <c s="34" t="s">
        <v>1281</v>
      </c>
      <c s="34" t="s">
        <v>5284</v>
      </c>
      <c s="35" t="s">
        <v>5</v>
      </c>
      <c s="6" t="s">
        <v>5285</v>
      </c>
      <c s="36" t="s">
        <v>2135</v>
      </c>
      <c s="37">
        <v>90</v>
      </c>
      <c s="36">
        <v>0</v>
      </c>
      <c s="36">
        <f>ROUND(G867*H867,6)</f>
      </c>
      <c r="L867" s="38">
        <v>0</v>
      </c>
      <c s="32">
        <f>ROUND(ROUND(L867,2)*ROUND(G867,3),2)</f>
      </c>
      <c s="36" t="s">
        <v>55</v>
      </c>
      <c>
        <f>(M867*21)/100</f>
      </c>
      <c t="s">
        <v>28</v>
      </c>
    </row>
    <row r="868" spans="1:5" ht="12.75">
      <c r="A868" s="35" t="s">
        <v>56</v>
      </c>
      <c r="E868" s="39" t="s">
        <v>5285</v>
      </c>
    </row>
    <row r="869" spans="1:5" ht="127.5">
      <c r="A869" s="35" t="s">
        <v>58</v>
      </c>
      <c r="E869" s="40" t="s">
        <v>5286</v>
      </c>
    </row>
    <row r="870" spans="1:5" ht="153">
      <c r="A870" t="s">
        <v>59</v>
      </c>
      <c r="E870" s="39" t="s">
        <v>5287</v>
      </c>
    </row>
    <row r="871" spans="1:16" ht="12.75">
      <c r="A871" t="s">
        <v>50</v>
      </c>
      <c s="34" t="s">
        <v>1282</v>
      </c>
      <c s="34" t="s">
        <v>5288</v>
      </c>
      <c s="35" t="s">
        <v>5</v>
      </c>
      <c s="6" t="s">
        <v>5289</v>
      </c>
      <c s="36" t="s">
        <v>2135</v>
      </c>
      <c s="37">
        <v>12</v>
      </c>
      <c s="36">
        <v>0</v>
      </c>
      <c s="36">
        <f>ROUND(G871*H871,6)</f>
      </c>
      <c r="L871" s="38">
        <v>0</v>
      </c>
      <c s="32">
        <f>ROUND(ROUND(L871,2)*ROUND(G871,3),2)</f>
      </c>
      <c s="36" t="s">
        <v>55</v>
      </c>
      <c>
        <f>(M871*21)/100</f>
      </c>
      <c t="s">
        <v>28</v>
      </c>
    </row>
    <row r="872" spans="1:5" ht="12.75">
      <c r="A872" s="35" t="s">
        <v>56</v>
      </c>
      <c r="E872" s="39" t="s">
        <v>5289</v>
      </c>
    </row>
    <row r="873" spans="1:5" ht="76.5">
      <c r="A873" s="35" t="s">
        <v>58</v>
      </c>
      <c r="E873" s="40" t="s">
        <v>5290</v>
      </c>
    </row>
    <row r="874" spans="1:5" ht="153">
      <c r="A874" t="s">
        <v>59</v>
      </c>
      <c r="E874" s="39" t="s">
        <v>5291</v>
      </c>
    </row>
    <row r="875" spans="1:16" ht="12.75">
      <c r="A875" t="s">
        <v>50</v>
      </c>
      <c s="34" t="s">
        <v>1283</v>
      </c>
      <c s="34" t="s">
        <v>5292</v>
      </c>
      <c s="35" t="s">
        <v>5</v>
      </c>
      <c s="6" t="s">
        <v>5293</v>
      </c>
      <c s="36" t="s">
        <v>2135</v>
      </c>
      <c s="37">
        <v>117</v>
      </c>
      <c s="36">
        <v>0</v>
      </c>
      <c s="36">
        <f>ROUND(G875*H875,6)</f>
      </c>
      <c r="L875" s="38">
        <v>0</v>
      </c>
      <c s="32">
        <f>ROUND(ROUND(L875,2)*ROUND(G875,3),2)</f>
      </c>
      <c s="36" t="s">
        <v>55</v>
      </c>
      <c>
        <f>(M875*21)/100</f>
      </c>
      <c t="s">
        <v>28</v>
      </c>
    </row>
    <row r="876" spans="1:5" ht="12.75">
      <c r="A876" s="35" t="s">
        <v>56</v>
      </c>
      <c r="E876" s="39" t="s">
        <v>5293</v>
      </c>
    </row>
    <row r="877" spans="1:5" ht="127.5">
      <c r="A877" s="35" t="s">
        <v>58</v>
      </c>
      <c r="E877" s="40" t="s">
        <v>5294</v>
      </c>
    </row>
    <row r="878" spans="1:5" ht="153">
      <c r="A878" t="s">
        <v>59</v>
      </c>
      <c r="E878" s="39" t="s">
        <v>5295</v>
      </c>
    </row>
    <row r="879" spans="1:16" ht="12.75">
      <c r="A879" t="s">
        <v>50</v>
      </c>
      <c s="34" t="s">
        <v>1285</v>
      </c>
      <c s="34" t="s">
        <v>5296</v>
      </c>
      <c s="35" t="s">
        <v>5</v>
      </c>
      <c s="6" t="s">
        <v>5297</v>
      </c>
      <c s="36" t="s">
        <v>2135</v>
      </c>
      <c s="37">
        <v>19</v>
      </c>
      <c s="36">
        <v>0</v>
      </c>
      <c s="36">
        <f>ROUND(G879*H879,6)</f>
      </c>
      <c r="L879" s="38">
        <v>0</v>
      </c>
      <c s="32">
        <f>ROUND(ROUND(L879,2)*ROUND(G879,3),2)</f>
      </c>
      <c s="36" t="s">
        <v>55</v>
      </c>
      <c>
        <f>(M879*21)/100</f>
      </c>
      <c t="s">
        <v>28</v>
      </c>
    </row>
    <row r="880" spans="1:5" ht="12.75">
      <c r="A880" s="35" t="s">
        <v>56</v>
      </c>
      <c r="E880" s="39" t="s">
        <v>5297</v>
      </c>
    </row>
    <row r="881" spans="1:5" ht="102">
      <c r="A881" s="35" t="s">
        <v>58</v>
      </c>
      <c r="E881" s="40" t="s">
        <v>5298</v>
      </c>
    </row>
    <row r="882" spans="1:5" ht="153">
      <c r="A882" t="s">
        <v>59</v>
      </c>
      <c r="E882" s="39" t="s">
        <v>5299</v>
      </c>
    </row>
    <row r="883" spans="1:16" ht="12.75">
      <c r="A883" t="s">
        <v>50</v>
      </c>
      <c s="34" t="s">
        <v>1286</v>
      </c>
      <c s="34" t="s">
        <v>5300</v>
      </c>
      <c s="35" t="s">
        <v>5</v>
      </c>
      <c s="6" t="s">
        <v>5301</v>
      </c>
      <c s="36" t="s">
        <v>2135</v>
      </c>
      <c s="37">
        <v>13</v>
      </c>
      <c s="36">
        <v>0</v>
      </c>
      <c s="36">
        <f>ROUND(G883*H883,6)</f>
      </c>
      <c r="L883" s="38">
        <v>0</v>
      </c>
      <c s="32">
        <f>ROUND(ROUND(L883,2)*ROUND(G883,3),2)</f>
      </c>
      <c s="36" t="s">
        <v>55</v>
      </c>
      <c>
        <f>(M883*21)/100</f>
      </c>
      <c t="s">
        <v>28</v>
      </c>
    </row>
    <row r="884" spans="1:5" ht="12.75">
      <c r="A884" s="35" t="s">
        <v>56</v>
      </c>
      <c r="E884" s="39" t="s">
        <v>5301</v>
      </c>
    </row>
    <row r="885" spans="1:5" ht="12.75">
      <c r="A885" s="35" t="s">
        <v>58</v>
      </c>
      <c r="E885" s="40" t="s">
        <v>5</v>
      </c>
    </row>
    <row r="886" spans="1:5" ht="140.25">
      <c r="A886" t="s">
        <v>59</v>
      </c>
      <c r="E886" s="39" t="s">
        <v>5302</v>
      </c>
    </row>
    <row r="887" spans="1:16" ht="12.75">
      <c r="A887" t="s">
        <v>50</v>
      </c>
      <c s="34" t="s">
        <v>1287</v>
      </c>
      <c s="34" t="s">
        <v>5303</v>
      </c>
      <c s="35" t="s">
        <v>5</v>
      </c>
      <c s="6" t="s">
        <v>5304</v>
      </c>
      <c s="36" t="s">
        <v>2135</v>
      </c>
      <c s="37">
        <v>5</v>
      </c>
      <c s="36">
        <v>0</v>
      </c>
      <c s="36">
        <f>ROUND(G887*H887,6)</f>
      </c>
      <c r="L887" s="38">
        <v>0</v>
      </c>
      <c s="32">
        <f>ROUND(ROUND(L887,2)*ROUND(G887,3),2)</f>
      </c>
      <c s="36" t="s">
        <v>55</v>
      </c>
      <c>
        <f>(M887*21)/100</f>
      </c>
      <c t="s">
        <v>28</v>
      </c>
    </row>
    <row r="888" spans="1:5" ht="12.75">
      <c r="A888" s="35" t="s">
        <v>56</v>
      </c>
      <c r="E888" s="39" t="s">
        <v>5304</v>
      </c>
    </row>
    <row r="889" spans="1:5" ht="12.75">
      <c r="A889" s="35" t="s">
        <v>58</v>
      </c>
      <c r="E889" s="40" t="s">
        <v>5</v>
      </c>
    </row>
    <row r="890" spans="1:5" ht="153">
      <c r="A890" t="s">
        <v>59</v>
      </c>
      <c r="E890" s="39" t="s">
        <v>5305</v>
      </c>
    </row>
    <row r="891" spans="1:16" ht="12.75">
      <c r="A891" t="s">
        <v>50</v>
      </c>
      <c s="34" t="s">
        <v>1288</v>
      </c>
      <c s="34" t="s">
        <v>5306</v>
      </c>
      <c s="35" t="s">
        <v>5</v>
      </c>
      <c s="6" t="s">
        <v>5307</v>
      </c>
      <c s="36" t="s">
        <v>2135</v>
      </c>
      <c s="37">
        <v>5</v>
      </c>
      <c s="36">
        <v>0</v>
      </c>
      <c s="36">
        <f>ROUND(G891*H891,6)</f>
      </c>
      <c r="L891" s="38">
        <v>0</v>
      </c>
      <c s="32">
        <f>ROUND(ROUND(L891,2)*ROUND(G891,3),2)</f>
      </c>
      <c s="36" t="s">
        <v>55</v>
      </c>
      <c>
        <f>(M891*21)/100</f>
      </c>
      <c t="s">
        <v>28</v>
      </c>
    </row>
    <row r="892" spans="1:5" ht="12.75">
      <c r="A892" s="35" t="s">
        <v>56</v>
      </c>
      <c r="E892" s="39" t="s">
        <v>5307</v>
      </c>
    </row>
    <row r="893" spans="1:5" ht="89.25">
      <c r="A893" s="35" t="s">
        <v>58</v>
      </c>
      <c r="E893" s="40" t="s">
        <v>5308</v>
      </c>
    </row>
    <row r="894" spans="1:5" ht="153">
      <c r="A894" t="s">
        <v>59</v>
      </c>
      <c r="E894" s="39" t="s">
        <v>5309</v>
      </c>
    </row>
    <row r="895" spans="1:16" ht="12.75">
      <c r="A895" t="s">
        <v>50</v>
      </c>
      <c s="34" t="s">
        <v>1289</v>
      </c>
      <c s="34" t="s">
        <v>5310</v>
      </c>
      <c s="35" t="s">
        <v>5</v>
      </c>
      <c s="6" t="s">
        <v>5311</v>
      </c>
      <c s="36" t="s">
        <v>65</v>
      </c>
      <c s="37">
        <v>5</v>
      </c>
      <c s="36">
        <v>0</v>
      </c>
      <c s="36">
        <f>ROUND(G895*H895,6)</f>
      </c>
      <c r="L895" s="38">
        <v>0</v>
      </c>
      <c s="32">
        <f>ROUND(ROUND(L895,2)*ROUND(G895,3),2)</f>
      </c>
      <c s="36" t="s">
        <v>55</v>
      </c>
      <c>
        <f>(M895*21)/100</f>
      </c>
      <c t="s">
        <v>28</v>
      </c>
    </row>
    <row r="896" spans="1:5" ht="12.75">
      <c r="A896" s="35" t="s">
        <v>56</v>
      </c>
      <c r="E896" s="39" t="s">
        <v>5311</v>
      </c>
    </row>
    <row r="897" spans="1:5" ht="12.75">
      <c r="A897" s="35" t="s">
        <v>58</v>
      </c>
      <c r="E897" s="40" t="s">
        <v>5</v>
      </c>
    </row>
    <row r="898" spans="1:5" ht="153">
      <c r="A898" t="s">
        <v>59</v>
      </c>
      <c r="E898" s="39" t="s">
        <v>5312</v>
      </c>
    </row>
    <row r="899" spans="1:16" ht="12.75">
      <c r="A899" t="s">
        <v>50</v>
      </c>
      <c s="34" t="s">
        <v>1290</v>
      </c>
      <c s="34" t="s">
        <v>5313</v>
      </c>
      <c s="35" t="s">
        <v>5</v>
      </c>
      <c s="6" t="s">
        <v>5314</v>
      </c>
      <c s="36" t="s">
        <v>65</v>
      </c>
      <c s="37">
        <v>8</v>
      </c>
      <c s="36">
        <v>0</v>
      </c>
      <c s="36">
        <f>ROUND(G899*H899,6)</f>
      </c>
      <c r="L899" s="38">
        <v>0</v>
      </c>
      <c s="32">
        <f>ROUND(ROUND(L899,2)*ROUND(G899,3),2)</f>
      </c>
      <c s="36" t="s">
        <v>55</v>
      </c>
      <c>
        <f>(M899*21)/100</f>
      </c>
      <c t="s">
        <v>28</v>
      </c>
    </row>
    <row r="900" spans="1:5" ht="12.75">
      <c r="A900" s="35" t="s">
        <v>56</v>
      </c>
      <c r="E900" s="39" t="s">
        <v>5314</v>
      </c>
    </row>
    <row r="901" spans="1:5" ht="12.75">
      <c r="A901" s="35" t="s">
        <v>58</v>
      </c>
      <c r="E901" s="40" t="s">
        <v>5</v>
      </c>
    </row>
    <row r="902" spans="1:5" ht="191.25">
      <c r="A902" t="s">
        <v>59</v>
      </c>
      <c r="E902" s="39" t="s">
        <v>5315</v>
      </c>
    </row>
    <row r="903" spans="1:16" ht="12.75">
      <c r="A903" t="s">
        <v>50</v>
      </c>
      <c s="34" t="s">
        <v>1291</v>
      </c>
      <c s="34" t="s">
        <v>5316</v>
      </c>
      <c s="35" t="s">
        <v>5</v>
      </c>
      <c s="6" t="s">
        <v>5317</v>
      </c>
      <c s="36" t="s">
        <v>65</v>
      </c>
      <c s="37">
        <v>5</v>
      </c>
      <c s="36">
        <v>0</v>
      </c>
      <c s="36">
        <f>ROUND(G903*H903,6)</f>
      </c>
      <c r="L903" s="38">
        <v>0</v>
      </c>
      <c s="32">
        <f>ROUND(ROUND(L903,2)*ROUND(G903,3),2)</f>
      </c>
      <c s="36" t="s">
        <v>55</v>
      </c>
      <c>
        <f>(M903*21)/100</f>
      </c>
      <c t="s">
        <v>28</v>
      </c>
    </row>
    <row r="904" spans="1:5" ht="12.75">
      <c r="A904" s="35" t="s">
        <v>56</v>
      </c>
      <c r="E904" s="39" t="s">
        <v>5317</v>
      </c>
    </row>
    <row r="905" spans="1:5" ht="12.75">
      <c r="A905" s="35" t="s">
        <v>58</v>
      </c>
      <c r="E905" s="40" t="s">
        <v>5</v>
      </c>
    </row>
    <row r="906" spans="1:5" ht="153">
      <c r="A906" t="s">
        <v>59</v>
      </c>
      <c r="E906" s="39" t="s">
        <v>5318</v>
      </c>
    </row>
    <row r="907" spans="1:16" ht="12.75">
      <c r="A907" t="s">
        <v>50</v>
      </c>
      <c s="34" t="s">
        <v>1292</v>
      </c>
      <c s="34" t="s">
        <v>5319</v>
      </c>
      <c s="35" t="s">
        <v>5</v>
      </c>
      <c s="6" t="s">
        <v>5320</v>
      </c>
      <c s="36" t="s">
        <v>2135</v>
      </c>
      <c s="37">
        <v>6</v>
      </c>
      <c s="36">
        <v>0</v>
      </c>
      <c s="36">
        <f>ROUND(G907*H907,6)</f>
      </c>
      <c r="L907" s="38">
        <v>0</v>
      </c>
      <c s="32">
        <f>ROUND(ROUND(L907,2)*ROUND(G907,3),2)</f>
      </c>
      <c s="36" t="s">
        <v>55</v>
      </c>
      <c>
        <f>(M907*21)/100</f>
      </c>
      <c t="s">
        <v>28</v>
      </c>
    </row>
    <row r="908" spans="1:5" ht="12.75">
      <c r="A908" s="35" t="s">
        <v>56</v>
      </c>
      <c r="E908" s="39" t="s">
        <v>5320</v>
      </c>
    </row>
    <row r="909" spans="1:5" ht="63.75">
      <c r="A909" s="35" t="s">
        <v>58</v>
      </c>
      <c r="E909" s="40" t="s">
        <v>5321</v>
      </c>
    </row>
    <row r="910" spans="1:5" ht="153">
      <c r="A910" t="s">
        <v>59</v>
      </c>
      <c r="E910" s="39" t="s">
        <v>5322</v>
      </c>
    </row>
    <row r="911" spans="1:16" ht="12.75">
      <c r="A911" t="s">
        <v>50</v>
      </c>
      <c s="34" t="s">
        <v>1293</v>
      </c>
      <c s="34" t="s">
        <v>5323</v>
      </c>
      <c s="35" t="s">
        <v>5</v>
      </c>
      <c s="6" t="s">
        <v>5324</v>
      </c>
      <c s="36" t="s">
        <v>2135</v>
      </c>
      <c s="37">
        <v>1</v>
      </c>
      <c s="36">
        <v>0</v>
      </c>
      <c s="36">
        <f>ROUND(G911*H911,6)</f>
      </c>
      <c r="L911" s="38">
        <v>0</v>
      </c>
      <c s="32">
        <f>ROUND(ROUND(L911,2)*ROUND(G911,3),2)</f>
      </c>
      <c s="36" t="s">
        <v>55</v>
      </c>
      <c>
        <f>(M911*21)/100</f>
      </c>
      <c t="s">
        <v>28</v>
      </c>
    </row>
    <row r="912" spans="1:5" ht="12.75">
      <c r="A912" s="35" t="s">
        <v>56</v>
      </c>
      <c r="E912" s="39" t="s">
        <v>5324</v>
      </c>
    </row>
    <row r="913" spans="1:5" ht="25.5">
      <c r="A913" s="35" t="s">
        <v>58</v>
      </c>
      <c r="E913" s="40" t="s">
        <v>5325</v>
      </c>
    </row>
    <row r="914" spans="1:5" ht="191.25">
      <c r="A914" t="s">
        <v>59</v>
      </c>
      <c r="E914" s="39" t="s">
        <v>5326</v>
      </c>
    </row>
    <row r="915" spans="1:16" ht="12.75">
      <c r="A915" t="s">
        <v>50</v>
      </c>
      <c s="34" t="s">
        <v>1294</v>
      </c>
      <c s="34" t="s">
        <v>5327</v>
      </c>
      <c s="35" t="s">
        <v>5</v>
      </c>
      <c s="6" t="s">
        <v>5328</v>
      </c>
      <c s="36" t="s">
        <v>65</v>
      </c>
      <c s="37">
        <v>24</v>
      </c>
      <c s="36">
        <v>0</v>
      </c>
      <c s="36">
        <f>ROUND(G915*H915,6)</f>
      </c>
      <c r="L915" s="38">
        <v>0</v>
      </c>
      <c s="32">
        <f>ROUND(ROUND(L915,2)*ROUND(G915,3),2)</f>
      </c>
      <c s="36" t="s">
        <v>55</v>
      </c>
      <c>
        <f>(M915*21)/100</f>
      </c>
      <c t="s">
        <v>28</v>
      </c>
    </row>
    <row r="916" spans="1:5" ht="12.75">
      <c r="A916" s="35" t="s">
        <v>56</v>
      </c>
      <c r="E916" s="39" t="s">
        <v>5328</v>
      </c>
    </row>
    <row r="917" spans="1:5" ht="12.75">
      <c r="A917" s="35" t="s">
        <v>58</v>
      </c>
      <c r="E917" s="40" t="s">
        <v>5</v>
      </c>
    </row>
    <row r="918" spans="1:5" ht="191.25">
      <c r="A918" t="s">
        <v>59</v>
      </c>
      <c r="E918" s="39" t="s">
        <v>5329</v>
      </c>
    </row>
    <row r="919" spans="1:16" ht="12.75">
      <c r="A919" t="s">
        <v>50</v>
      </c>
      <c s="34" t="s">
        <v>1295</v>
      </c>
      <c s="34" t="s">
        <v>5330</v>
      </c>
      <c s="35" t="s">
        <v>5</v>
      </c>
      <c s="6" t="s">
        <v>5331</v>
      </c>
      <c s="36" t="s">
        <v>65</v>
      </c>
      <c s="37">
        <v>89</v>
      </c>
      <c s="36">
        <v>0</v>
      </c>
      <c s="36">
        <f>ROUND(G919*H919,6)</f>
      </c>
      <c r="L919" s="38">
        <v>0</v>
      </c>
      <c s="32">
        <f>ROUND(ROUND(L919,2)*ROUND(G919,3),2)</f>
      </c>
      <c s="36" t="s">
        <v>55</v>
      </c>
      <c>
        <f>(M919*21)/100</f>
      </c>
      <c t="s">
        <v>28</v>
      </c>
    </row>
    <row r="920" spans="1:5" ht="12.75">
      <c r="A920" s="35" t="s">
        <v>56</v>
      </c>
      <c r="E920" s="39" t="s">
        <v>5331</v>
      </c>
    </row>
    <row r="921" spans="1:5" ht="12.75">
      <c r="A921" s="35" t="s">
        <v>58</v>
      </c>
      <c r="E921" s="40" t="s">
        <v>5</v>
      </c>
    </row>
    <row r="922" spans="1:5" ht="191.25">
      <c r="A922" t="s">
        <v>59</v>
      </c>
      <c r="E922" s="39" t="s">
        <v>5332</v>
      </c>
    </row>
    <row r="923" spans="1:16" ht="12.75">
      <c r="A923" t="s">
        <v>50</v>
      </c>
      <c s="34" t="s">
        <v>1296</v>
      </c>
      <c s="34" t="s">
        <v>5333</v>
      </c>
      <c s="35" t="s">
        <v>5</v>
      </c>
      <c s="6" t="s">
        <v>5334</v>
      </c>
      <c s="36" t="s">
        <v>65</v>
      </c>
      <c s="37">
        <v>2</v>
      </c>
      <c s="36">
        <v>0</v>
      </c>
      <c s="36">
        <f>ROUND(G923*H923,6)</f>
      </c>
      <c r="L923" s="38">
        <v>0</v>
      </c>
      <c s="32">
        <f>ROUND(ROUND(L923,2)*ROUND(G923,3),2)</f>
      </c>
      <c s="36" t="s">
        <v>69</v>
      </c>
      <c>
        <f>(M923*21)/100</f>
      </c>
      <c t="s">
        <v>28</v>
      </c>
    </row>
    <row r="924" spans="1:5" ht="12.75">
      <c r="A924" s="35" t="s">
        <v>56</v>
      </c>
      <c r="E924" s="39" t="s">
        <v>5334</v>
      </c>
    </row>
    <row r="925" spans="1:5" ht="12.75">
      <c r="A925" s="35" t="s">
        <v>58</v>
      </c>
      <c r="E925" s="40" t="s">
        <v>5</v>
      </c>
    </row>
    <row r="926" spans="1:5" ht="140.25">
      <c r="A926" t="s">
        <v>59</v>
      </c>
      <c r="E926" s="39" t="s">
        <v>5335</v>
      </c>
    </row>
    <row r="927" spans="1:16" ht="12.75">
      <c r="A927" t="s">
        <v>50</v>
      </c>
      <c s="34" t="s">
        <v>1297</v>
      </c>
      <c s="34" t="s">
        <v>5336</v>
      </c>
      <c s="35" t="s">
        <v>5</v>
      </c>
      <c s="6" t="s">
        <v>5334</v>
      </c>
      <c s="36" t="s">
        <v>65</v>
      </c>
      <c s="37">
        <v>1</v>
      </c>
      <c s="36">
        <v>0</v>
      </c>
      <c s="36">
        <f>ROUND(G927*H927,6)</f>
      </c>
      <c r="L927" s="38">
        <v>0</v>
      </c>
      <c s="32">
        <f>ROUND(ROUND(L927,2)*ROUND(G927,3),2)</f>
      </c>
      <c s="36" t="s">
        <v>69</v>
      </c>
      <c>
        <f>(M927*21)/100</f>
      </c>
      <c t="s">
        <v>28</v>
      </c>
    </row>
    <row r="928" spans="1:5" ht="12.75">
      <c r="A928" s="35" t="s">
        <v>56</v>
      </c>
      <c r="E928" s="39" t="s">
        <v>5334</v>
      </c>
    </row>
    <row r="929" spans="1:5" ht="12.75">
      <c r="A929" s="35" t="s">
        <v>58</v>
      </c>
      <c r="E929" s="40" t="s">
        <v>5</v>
      </c>
    </row>
    <row r="930" spans="1:5" ht="140.25">
      <c r="A930" t="s">
        <v>59</v>
      </c>
      <c r="E930" s="39" t="s">
        <v>5337</v>
      </c>
    </row>
    <row r="931" spans="1:16" ht="12.75">
      <c r="A931" t="s">
        <v>50</v>
      </c>
      <c s="34" t="s">
        <v>1298</v>
      </c>
      <c s="34" t="s">
        <v>5338</v>
      </c>
      <c s="35" t="s">
        <v>5</v>
      </c>
      <c s="6" t="s">
        <v>5339</v>
      </c>
      <c s="36" t="s">
        <v>65</v>
      </c>
      <c s="37">
        <v>2</v>
      </c>
      <c s="36">
        <v>0</v>
      </c>
      <c s="36">
        <f>ROUND(G931*H931,6)</f>
      </c>
      <c r="L931" s="38">
        <v>0</v>
      </c>
      <c s="32">
        <f>ROUND(ROUND(L931,2)*ROUND(G931,3),2)</f>
      </c>
      <c s="36" t="s">
        <v>69</v>
      </c>
      <c>
        <f>(M931*21)/100</f>
      </c>
      <c t="s">
        <v>28</v>
      </c>
    </row>
    <row r="932" spans="1:5" ht="12.75">
      <c r="A932" s="35" t="s">
        <v>56</v>
      </c>
      <c r="E932" s="39" t="s">
        <v>5339</v>
      </c>
    </row>
    <row r="933" spans="1:5" ht="12.75">
      <c r="A933" s="35" t="s">
        <v>58</v>
      </c>
      <c r="E933" s="40" t="s">
        <v>5</v>
      </c>
    </row>
    <row r="934" spans="1:5" ht="140.25">
      <c r="A934" t="s">
        <v>59</v>
      </c>
      <c r="E934" s="39" t="s">
        <v>5340</v>
      </c>
    </row>
    <row r="935" spans="1:16" ht="12.75">
      <c r="A935" t="s">
        <v>50</v>
      </c>
      <c s="34" t="s">
        <v>1299</v>
      </c>
      <c s="34" t="s">
        <v>5341</v>
      </c>
      <c s="35" t="s">
        <v>5</v>
      </c>
      <c s="6" t="s">
        <v>5342</v>
      </c>
      <c s="36" t="s">
        <v>65</v>
      </c>
      <c s="37">
        <v>2</v>
      </c>
      <c s="36">
        <v>0</v>
      </c>
      <c s="36">
        <f>ROUND(G935*H935,6)</f>
      </c>
      <c r="L935" s="38">
        <v>0</v>
      </c>
      <c s="32">
        <f>ROUND(ROUND(L935,2)*ROUND(G935,3),2)</f>
      </c>
      <c s="36" t="s">
        <v>69</v>
      </c>
      <c>
        <f>(M935*21)/100</f>
      </c>
      <c t="s">
        <v>28</v>
      </c>
    </row>
    <row r="936" spans="1:5" ht="12.75">
      <c r="A936" s="35" t="s">
        <v>56</v>
      </c>
      <c r="E936" s="39" t="s">
        <v>5342</v>
      </c>
    </row>
    <row r="937" spans="1:5" ht="12.75">
      <c r="A937" s="35" t="s">
        <v>58</v>
      </c>
      <c r="E937" s="40" t="s">
        <v>5</v>
      </c>
    </row>
    <row r="938" spans="1:5" ht="140.25">
      <c r="A938" t="s">
        <v>59</v>
      </c>
      <c r="E938" s="39" t="s">
        <v>5343</v>
      </c>
    </row>
    <row r="939" spans="1:16" ht="12.75">
      <c r="A939" t="s">
        <v>50</v>
      </c>
      <c s="34" t="s">
        <v>1300</v>
      </c>
      <c s="34" t="s">
        <v>5344</v>
      </c>
      <c s="35" t="s">
        <v>5</v>
      </c>
      <c s="6" t="s">
        <v>5345</v>
      </c>
      <c s="36" t="s">
        <v>65</v>
      </c>
      <c s="37">
        <v>3</v>
      </c>
      <c s="36">
        <v>0</v>
      </c>
      <c s="36">
        <f>ROUND(G939*H939,6)</f>
      </c>
      <c r="L939" s="38">
        <v>0</v>
      </c>
      <c s="32">
        <f>ROUND(ROUND(L939,2)*ROUND(G939,3),2)</f>
      </c>
      <c s="36" t="s">
        <v>69</v>
      </c>
      <c>
        <f>(M939*21)/100</f>
      </c>
      <c t="s">
        <v>28</v>
      </c>
    </row>
    <row r="940" spans="1:5" ht="12.75">
      <c r="A940" s="35" t="s">
        <v>56</v>
      </c>
      <c r="E940" s="39" t="s">
        <v>5345</v>
      </c>
    </row>
    <row r="941" spans="1:5" ht="12.75">
      <c r="A941" s="35" t="s">
        <v>58</v>
      </c>
      <c r="E941" s="40" t="s">
        <v>5</v>
      </c>
    </row>
    <row r="942" spans="1:5" ht="140.25">
      <c r="A942" t="s">
        <v>59</v>
      </c>
      <c r="E942" s="39" t="s">
        <v>5346</v>
      </c>
    </row>
    <row r="943" spans="1:16" ht="12.75">
      <c r="A943" t="s">
        <v>50</v>
      </c>
      <c s="34" t="s">
        <v>1301</v>
      </c>
      <c s="34" t="s">
        <v>5347</v>
      </c>
      <c s="35" t="s">
        <v>5</v>
      </c>
      <c s="6" t="s">
        <v>5348</v>
      </c>
      <c s="36" t="s">
        <v>65</v>
      </c>
      <c s="37">
        <v>6</v>
      </c>
      <c s="36">
        <v>0</v>
      </c>
      <c s="36">
        <f>ROUND(G943*H943,6)</f>
      </c>
      <c r="L943" s="38">
        <v>0</v>
      </c>
      <c s="32">
        <f>ROUND(ROUND(L943,2)*ROUND(G943,3),2)</f>
      </c>
      <c s="36" t="s">
        <v>413</v>
      </c>
      <c>
        <f>(M943*21)/100</f>
      </c>
      <c t="s">
        <v>28</v>
      </c>
    </row>
    <row r="944" spans="1:5" ht="12.75">
      <c r="A944" s="35" t="s">
        <v>56</v>
      </c>
      <c r="E944" s="39" t="s">
        <v>5348</v>
      </c>
    </row>
    <row r="945" spans="1:5" ht="12.75">
      <c r="A945" s="35" t="s">
        <v>58</v>
      </c>
      <c r="E945" s="40" t="s">
        <v>5</v>
      </c>
    </row>
    <row r="946" spans="1:5" ht="140.25">
      <c r="A946" t="s">
        <v>59</v>
      </c>
      <c r="E946" s="39" t="s">
        <v>5349</v>
      </c>
    </row>
    <row r="947" spans="1:16" ht="12.75">
      <c r="A947" t="s">
        <v>50</v>
      </c>
      <c s="34" t="s">
        <v>1304</v>
      </c>
      <c s="34" t="s">
        <v>5350</v>
      </c>
      <c s="35" t="s">
        <v>5</v>
      </c>
      <c s="6" t="s">
        <v>5351</v>
      </c>
      <c s="36" t="s">
        <v>65</v>
      </c>
      <c s="37">
        <v>9</v>
      </c>
      <c s="36">
        <v>0</v>
      </c>
      <c s="36">
        <f>ROUND(G947*H947,6)</f>
      </c>
      <c r="L947" s="38">
        <v>0</v>
      </c>
      <c s="32">
        <f>ROUND(ROUND(L947,2)*ROUND(G947,3),2)</f>
      </c>
      <c s="36" t="s">
        <v>69</v>
      </c>
      <c>
        <f>(M947*21)/100</f>
      </c>
      <c t="s">
        <v>28</v>
      </c>
    </row>
    <row r="948" spans="1:5" ht="12.75">
      <c r="A948" s="35" t="s">
        <v>56</v>
      </c>
      <c r="E948" s="39" t="s">
        <v>5351</v>
      </c>
    </row>
    <row r="949" spans="1:5" ht="25.5">
      <c r="A949" s="35" t="s">
        <v>58</v>
      </c>
      <c r="E949" s="40" t="s">
        <v>5352</v>
      </c>
    </row>
    <row r="950" spans="1:5" ht="140.25">
      <c r="A950" t="s">
        <v>59</v>
      </c>
      <c r="E950" s="39" t="s">
        <v>5353</v>
      </c>
    </row>
    <row r="951" spans="1:16" ht="12.75">
      <c r="A951" t="s">
        <v>50</v>
      </c>
      <c s="34" t="s">
        <v>1305</v>
      </c>
      <c s="34" t="s">
        <v>5354</v>
      </c>
      <c s="35" t="s">
        <v>5</v>
      </c>
      <c s="6" t="s">
        <v>5355</v>
      </c>
      <c s="36" t="s">
        <v>65</v>
      </c>
      <c s="37">
        <v>13</v>
      </c>
      <c s="36">
        <v>0</v>
      </c>
      <c s="36">
        <f>ROUND(G951*H951,6)</f>
      </c>
      <c r="L951" s="38">
        <v>0</v>
      </c>
      <c s="32">
        <f>ROUND(ROUND(L951,2)*ROUND(G951,3),2)</f>
      </c>
      <c s="36" t="s">
        <v>69</v>
      </c>
      <c>
        <f>(M951*21)/100</f>
      </c>
      <c t="s">
        <v>28</v>
      </c>
    </row>
    <row r="952" spans="1:5" ht="12.75">
      <c r="A952" s="35" t="s">
        <v>56</v>
      </c>
      <c r="E952" s="39" t="s">
        <v>5355</v>
      </c>
    </row>
    <row r="953" spans="1:5" ht="12.75">
      <c r="A953" s="35" t="s">
        <v>58</v>
      </c>
      <c r="E953" s="40" t="s">
        <v>5</v>
      </c>
    </row>
    <row r="954" spans="1:5" ht="140.25">
      <c r="A954" t="s">
        <v>59</v>
      </c>
      <c r="E954" s="39" t="s">
        <v>5356</v>
      </c>
    </row>
    <row r="955" spans="1:16" ht="12.75">
      <c r="A955" t="s">
        <v>50</v>
      </c>
      <c s="34" t="s">
        <v>1306</v>
      </c>
      <c s="34" t="s">
        <v>5357</v>
      </c>
      <c s="35" t="s">
        <v>5</v>
      </c>
      <c s="6" t="s">
        <v>5358</v>
      </c>
      <c s="36" t="s">
        <v>65</v>
      </c>
      <c s="37">
        <v>5</v>
      </c>
      <c s="36">
        <v>0</v>
      </c>
      <c s="36">
        <f>ROUND(G955*H955,6)</f>
      </c>
      <c r="L955" s="38">
        <v>0</v>
      </c>
      <c s="32">
        <f>ROUND(ROUND(L955,2)*ROUND(G955,3),2)</f>
      </c>
      <c s="36" t="s">
        <v>69</v>
      </c>
      <c>
        <f>(M955*21)/100</f>
      </c>
      <c t="s">
        <v>28</v>
      </c>
    </row>
    <row r="956" spans="1:5" ht="12.75">
      <c r="A956" s="35" t="s">
        <v>56</v>
      </c>
      <c r="E956" s="39" t="s">
        <v>5358</v>
      </c>
    </row>
    <row r="957" spans="1:5" ht="25.5">
      <c r="A957" s="35" t="s">
        <v>58</v>
      </c>
      <c r="E957" s="40" t="s">
        <v>5359</v>
      </c>
    </row>
    <row r="958" spans="1:5" ht="153">
      <c r="A958" t="s">
        <v>59</v>
      </c>
      <c r="E958" s="39" t="s">
        <v>5360</v>
      </c>
    </row>
    <row r="959" spans="1:16" ht="12.75">
      <c r="A959" t="s">
        <v>50</v>
      </c>
      <c s="34" t="s">
        <v>1307</v>
      </c>
      <c s="34" t="s">
        <v>5361</v>
      </c>
      <c s="35" t="s">
        <v>5</v>
      </c>
      <c s="6" t="s">
        <v>5362</v>
      </c>
      <c s="36" t="s">
        <v>65</v>
      </c>
      <c s="37">
        <v>5</v>
      </c>
      <c s="36">
        <v>0</v>
      </c>
      <c s="36">
        <f>ROUND(G959*H959,6)</f>
      </c>
      <c r="L959" s="38">
        <v>0</v>
      </c>
      <c s="32">
        <f>ROUND(ROUND(L959,2)*ROUND(G959,3),2)</f>
      </c>
      <c s="36" t="s">
        <v>69</v>
      </c>
      <c>
        <f>(M959*21)/100</f>
      </c>
      <c t="s">
        <v>28</v>
      </c>
    </row>
    <row r="960" spans="1:5" ht="12.75">
      <c r="A960" s="35" t="s">
        <v>56</v>
      </c>
      <c r="E960" s="39" t="s">
        <v>5362</v>
      </c>
    </row>
    <row r="961" spans="1:5" ht="25.5">
      <c r="A961" s="35" t="s">
        <v>58</v>
      </c>
      <c r="E961" s="40" t="s">
        <v>5359</v>
      </c>
    </row>
    <row r="962" spans="1:5" ht="140.25">
      <c r="A962" t="s">
        <v>59</v>
      </c>
      <c r="E962" s="39" t="s">
        <v>5363</v>
      </c>
    </row>
    <row r="963" spans="1:16" ht="25.5">
      <c r="A963" t="s">
        <v>50</v>
      </c>
      <c s="34" t="s">
        <v>1308</v>
      </c>
      <c s="34" t="s">
        <v>5364</v>
      </c>
      <c s="35" t="s">
        <v>5</v>
      </c>
      <c s="6" t="s">
        <v>5365</v>
      </c>
      <c s="36" t="s">
        <v>65</v>
      </c>
      <c s="37">
        <v>5</v>
      </c>
      <c s="36">
        <v>0</v>
      </c>
      <c s="36">
        <f>ROUND(G963*H963,6)</f>
      </c>
      <c r="L963" s="38">
        <v>0</v>
      </c>
      <c s="32">
        <f>ROUND(ROUND(L963,2)*ROUND(G963,3),2)</f>
      </c>
      <c s="36" t="s">
        <v>69</v>
      </c>
      <c>
        <f>(M963*21)/100</f>
      </c>
      <c t="s">
        <v>28</v>
      </c>
    </row>
    <row r="964" spans="1:5" ht="38.25">
      <c r="A964" s="35" t="s">
        <v>56</v>
      </c>
      <c r="E964" s="39" t="s">
        <v>5366</v>
      </c>
    </row>
    <row r="965" spans="1:5" ht="12.75">
      <c r="A965" s="35" t="s">
        <v>58</v>
      </c>
      <c r="E965" s="40" t="s">
        <v>5</v>
      </c>
    </row>
    <row r="966" spans="1:5" ht="165.75">
      <c r="A966" t="s">
        <v>59</v>
      </c>
      <c r="E966" s="39" t="s">
        <v>5367</v>
      </c>
    </row>
    <row r="967" spans="1:16" ht="12.75">
      <c r="A967" t="s">
        <v>50</v>
      </c>
      <c s="34" t="s">
        <v>1309</v>
      </c>
      <c s="34" t="s">
        <v>5368</v>
      </c>
      <c s="35" t="s">
        <v>5</v>
      </c>
      <c s="6" t="s">
        <v>5369</v>
      </c>
      <c s="36" t="s">
        <v>65</v>
      </c>
      <c s="37">
        <v>2</v>
      </c>
      <c s="36">
        <v>0</v>
      </c>
      <c s="36">
        <f>ROUND(G967*H967,6)</f>
      </c>
      <c r="L967" s="38">
        <v>0</v>
      </c>
      <c s="32">
        <f>ROUND(ROUND(L967,2)*ROUND(G967,3),2)</f>
      </c>
      <c s="36" t="s">
        <v>69</v>
      </c>
      <c>
        <f>(M967*21)/100</f>
      </c>
      <c t="s">
        <v>28</v>
      </c>
    </row>
    <row r="968" spans="1:5" ht="12.75">
      <c r="A968" s="35" t="s">
        <v>56</v>
      </c>
      <c r="E968" s="39" t="s">
        <v>5369</v>
      </c>
    </row>
    <row r="969" spans="1:5" ht="12.75">
      <c r="A969" s="35" t="s">
        <v>58</v>
      </c>
      <c r="E969" s="40" t="s">
        <v>5</v>
      </c>
    </row>
    <row r="970" spans="1:5" ht="140.25">
      <c r="A970" t="s">
        <v>59</v>
      </c>
      <c r="E970" s="39" t="s">
        <v>5370</v>
      </c>
    </row>
    <row r="971" spans="1:13" ht="12.75">
      <c r="A971" t="s">
        <v>47</v>
      </c>
      <c r="C971" s="31" t="s">
        <v>2462</v>
      </c>
      <c r="E971" s="33" t="s">
        <v>2463</v>
      </c>
      <c r="J971" s="32">
        <f>0</f>
      </c>
      <c s="32">
        <f>0</f>
      </c>
      <c s="32">
        <f>0+L972+L976+L980+L984</f>
      </c>
      <c s="32">
        <f>0+M972+M976+M980+M984</f>
      </c>
    </row>
    <row r="972" spans="1:16" ht="12.75">
      <c r="A972" t="s">
        <v>50</v>
      </c>
      <c s="34" t="s">
        <v>1310</v>
      </c>
      <c s="34" t="s">
        <v>97</v>
      </c>
      <c s="35" t="s">
        <v>5</v>
      </c>
      <c s="6" t="s">
        <v>5371</v>
      </c>
      <c s="36" t="s">
        <v>65</v>
      </c>
      <c s="37">
        <v>23</v>
      </c>
      <c s="36">
        <v>0</v>
      </c>
      <c s="36">
        <f>ROUND(G972*H972,6)</f>
      </c>
      <c r="L972" s="38">
        <v>0</v>
      </c>
      <c s="32">
        <f>ROUND(ROUND(L972,2)*ROUND(G972,3),2)</f>
      </c>
      <c s="36" t="s">
        <v>69</v>
      </c>
      <c>
        <f>(M972*21)/100</f>
      </c>
      <c t="s">
        <v>28</v>
      </c>
    </row>
    <row r="973" spans="1:5" ht="12.75">
      <c r="A973" s="35" t="s">
        <v>56</v>
      </c>
      <c r="E973" s="39" t="s">
        <v>5371</v>
      </c>
    </row>
    <row r="974" spans="1:5" ht="12.75">
      <c r="A974" s="35" t="s">
        <v>58</v>
      </c>
      <c r="E974" s="40" t="s">
        <v>5</v>
      </c>
    </row>
    <row r="975" spans="1:5" ht="38.25">
      <c r="A975" t="s">
        <v>59</v>
      </c>
      <c r="E975" s="39" t="s">
        <v>5372</v>
      </c>
    </row>
    <row r="976" spans="1:16" ht="12.75">
      <c r="A976" t="s">
        <v>50</v>
      </c>
      <c s="34" t="s">
        <v>1311</v>
      </c>
      <c s="34" t="s">
        <v>101</v>
      </c>
      <c s="35" t="s">
        <v>5</v>
      </c>
      <c s="6" t="s">
        <v>5373</v>
      </c>
      <c s="36" t="s">
        <v>65</v>
      </c>
      <c s="37">
        <v>5</v>
      </c>
      <c s="36">
        <v>0</v>
      </c>
      <c s="36">
        <f>ROUND(G976*H976,6)</f>
      </c>
      <c r="L976" s="38">
        <v>0</v>
      </c>
      <c s="32">
        <f>ROUND(ROUND(L976,2)*ROUND(G976,3),2)</f>
      </c>
      <c s="36" t="s">
        <v>69</v>
      </c>
      <c>
        <f>(M976*21)/100</f>
      </c>
      <c t="s">
        <v>28</v>
      </c>
    </row>
    <row r="977" spans="1:5" ht="12.75">
      <c r="A977" s="35" t="s">
        <v>56</v>
      </c>
      <c r="E977" s="39" t="s">
        <v>5373</v>
      </c>
    </row>
    <row r="978" spans="1:5" ht="12.75">
      <c r="A978" s="35" t="s">
        <v>58</v>
      </c>
      <c r="E978" s="40" t="s">
        <v>5</v>
      </c>
    </row>
    <row r="979" spans="1:5" ht="153">
      <c r="A979" t="s">
        <v>59</v>
      </c>
      <c r="E979" s="39" t="s">
        <v>5374</v>
      </c>
    </row>
    <row r="980" spans="1:16" ht="12.75">
      <c r="A980" t="s">
        <v>50</v>
      </c>
      <c s="34" t="s">
        <v>1312</v>
      </c>
      <c s="34" t="s">
        <v>5375</v>
      </c>
      <c s="35" t="s">
        <v>5</v>
      </c>
      <c s="6" t="s">
        <v>5376</v>
      </c>
      <c s="36" t="s">
        <v>2135</v>
      </c>
      <c s="37">
        <v>85</v>
      </c>
      <c s="36">
        <v>0</v>
      </c>
      <c s="36">
        <f>ROUND(G980*H980,6)</f>
      </c>
      <c r="L980" s="38">
        <v>0</v>
      </c>
      <c s="32">
        <f>ROUND(ROUND(L980,2)*ROUND(G980,3),2)</f>
      </c>
      <c s="36" t="s">
        <v>55</v>
      </c>
      <c>
        <f>(M980*21)/100</f>
      </c>
      <c t="s">
        <v>28</v>
      </c>
    </row>
    <row r="981" spans="1:5" ht="12.75">
      <c r="A981" s="35" t="s">
        <v>56</v>
      </c>
      <c r="E981" s="39" t="s">
        <v>5376</v>
      </c>
    </row>
    <row r="982" spans="1:5" ht="12.75">
      <c r="A982" s="35" t="s">
        <v>58</v>
      </c>
      <c r="E982" s="40" t="s">
        <v>5</v>
      </c>
    </row>
    <row r="983" spans="1:5" ht="153">
      <c r="A983" t="s">
        <v>59</v>
      </c>
      <c r="E983" s="39" t="s">
        <v>5377</v>
      </c>
    </row>
    <row r="984" spans="1:16" ht="12.75">
      <c r="A984" t="s">
        <v>50</v>
      </c>
      <c s="34" t="s">
        <v>5378</v>
      </c>
      <c s="34" t="s">
        <v>5379</v>
      </c>
      <c s="35" t="s">
        <v>5</v>
      </c>
      <c s="6" t="s">
        <v>5380</v>
      </c>
      <c s="36" t="s">
        <v>251</v>
      </c>
      <c s="37">
        <v>57</v>
      </c>
      <c s="36">
        <v>0</v>
      </c>
      <c s="36">
        <f>ROUND(G984*H984,6)</f>
      </c>
      <c r="L984" s="38">
        <v>0</v>
      </c>
      <c s="32">
        <f>ROUND(ROUND(L984,2)*ROUND(G984,3),2)</f>
      </c>
      <c s="36" t="s">
        <v>413</v>
      </c>
      <c>
        <f>(M984*21)/100</f>
      </c>
      <c t="s">
        <v>28</v>
      </c>
    </row>
    <row r="985" spans="1:5" ht="12.75">
      <c r="A985" s="35" t="s">
        <v>56</v>
      </c>
      <c r="E985" s="39" t="s">
        <v>5380</v>
      </c>
    </row>
    <row r="986" spans="1:5" ht="12.75">
      <c r="A986" s="35" t="s">
        <v>58</v>
      </c>
      <c r="E986" s="40" t="s">
        <v>5</v>
      </c>
    </row>
    <row r="987" spans="1:5" ht="25.5">
      <c r="A987" t="s">
        <v>59</v>
      </c>
      <c r="E987" s="39" t="s">
        <v>5381</v>
      </c>
    </row>
    <row r="988" spans="1:13" ht="12.75">
      <c r="A988" t="s">
        <v>47</v>
      </c>
      <c r="C988" s="31" t="s">
        <v>5382</v>
      </c>
      <c r="E988" s="33" t="s">
        <v>5383</v>
      </c>
      <c r="J988" s="32">
        <f>0</f>
      </c>
      <c s="32">
        <f>0</f>
      </c>
      <c s="32">
        <f>0+L989+L993+L997</f>
      </c>
      <c s="32">
        <f>0+M989+M993+M997</f>
      </c>
    </row>
    <row r="989" spans="1:16" ht="12.75">
      <c r="A989" t="s">
        <v>50</v>
      </c>
      <c s="34" t="s">
        <v>1313</v>
      </c>
      <c s="34" t="s">
        <v>5384</v>
      </c>
      <c s="35" t="s">
        <v>5</v>
      </c>
      <c s="6" t="s">
        <v>5385</v>
      </c>
      <c s="36" t="s">
        <v>2197</v>
      </c>
      <c s="37">
        <v>21.65</v>
      </c>
      <c s="36">
        <v>0</v>
      </c>
      <c s="36">
        <f>ROUND(G989*H989,6)</f>
      </c>
      <c r="L989" s="38">
        <v>0</v>
      </c>
      <c s="32">
        <f>ROUND(ROUND(L989,2)*ROUND(G989,3),2)</f>
      </c>
      <c s="36" t="s">
        <v>69</v>
      </c>
      <c>
        <f>(M989*21)/100</f>
      </c>
      <c t="s">
        <v>28</v>
      </c>
    </row>
    <row r="990" spans="1:5" ht="12.75">
      <c r="A990" s="35" t="s">
        <v>56</v>
      </c>
      <c r="E990" s="39" t="s">
        <v>5385</v>
      </c>
    </row>
    <row r="991" spans="1:5" ht="38.25">
      <c r="A991" s="35" t="s">
        <v>58</v>
      </c>
      <c r="E991" s="42" t="s">
        <v>5386</v>
      </c>
    </row>
    <row r="992" spans="1:5" ht="102">
      <c r="A992" t="s">
        <v>59</v>
      </c>
      <c r="E992" s="39" t="s">
        <v>5387</v>
      </c>
    </row>
    <row r="993" spans="1:16" ht="12.75">
      <c r="A993" t="s">
        <v>50</v>
      </c>
      <c s="34" t="s">
        <v>1314</v>
      </c>
      <c s="34" t="s">
        <v>5388</v>
      </c>
      <c s="35" t="s">
        <v>5</v>
      </c>
      <c s="6" t="s">
        <v>5389</v>
      </c>
      <c s="36" t="s">
        <v>2197</v>
      </c>
      <c s="37">
        <v>66.143</v>
      </c>
      <c s="36">
        <v>0</v>
      </c>
      <c s="36">
        <f>ROUND(G993*H993,6)</f>
      </c>
      <c r="L993" s="38">
        <v>0</v>
      </c>
      <c s="32">
        <f>ROUND(ROUND(L993,2)*ROUND(G993,3),2)</f>
      </c>
      <c s="36" t="s">
        <v>69</v>
      </c>
      <c>
        <f>(M993*21)/100</f>
      </c>
      <c t="s">
        <v>28</v>
      </c>
    </row>
    <row r="994" spans="1:5" ht="12.75">
      <c r="A994" s="35" t="s">
        <v>56</v>
      </c>
      <c r="E994" s="39" t="s">
        <v>5389</v>
      </c>
    </row>
    <row r="995" spans="1:5" ht="114.75">
      <c r="A995" s="35" t="s">
        <v>58</v>
      </c>
      <c r="E995" s="42" t="s">
        <v>5390</v>
      </c>
    </row>
    <row r="996" spans="1:5" ht="102">
      <c r="A996" t="s">
        <v>59</v>
      </c>
      <c r="E996" s="39" t="s">
        <v>5391</v>
      </c>
    </row>
    <row r="997" spans="1:16" ht="12.75">
      <c r="A997" t="s">
        <v>50</v>
      </c>
      <c s="34" t="s">
        <v>1315</v>
      </c>
      <c s="34" t="s">
        <v>5392</v>
      </c>
      <c s="35" t="s">
        <v>5</v>
      </c>
      <c s="6" t="s">
        <v>5393</v>
      </c>
      <c s="36" t="s">
        <v>412</v>
      </c>
      <c s="37">
        <v>9.663</v>
      </c>
      <c s="36">
        <v>0</v>
      </c>
      <c s="36">
        <f>ROUND(G997*H997,6)</f>
      </c>
      <c r="L997" s="38">
        <v>0</v>
      </c>
      <c s="32">
        <f>ROUND(ROUND(L997,2)*ROUND(G997,3),2)</f>
      </c>
      <c s="36" t="s">
        <v>55</v>
      </c>
      <c>
        <f>(M997*21)/100</f>
      </c>
      <c t="s">
        <v>28</v>
      </c>
    </row>
    <row r="998" spans="1:5" ht="12.75">
      <c r="A998" s="35" t="s">
        <v>56</v>
      </c>
      <c r="E998" s="39" t="s">
        <v>5393</v>
      </c>
    </row>
    <row r="999" spans="1:5" ht="12.75">
      <c r="A999" s="35" t="s">
        <v>58</v>
      </c>
      <c r="E999" s="40" t="s">
        <v>5</v>
      </c>
    </row>
    <row r="1000" spans="1:5" ht="255">
      <c r="A1000" t="s">
        <v>59</v>
      </c>
      <c r="E1000" s="39" t="s">
        <v>5394</v>
      </c>
    </row>
    <row r="1001" spans="1:13" ht="12.75">
      <c r="A1001" t="s">
        <v>47</v>
      </c>
      <c r="C1001" s="31" t="s">
        <v>5395</v>
      </c>
      <c r="E1001" s="33" t="s">
        <v>5396</v>
      </c>
      <c r="J1001" s="32">
        <f>0</f>
      </c>
      <c s="32">
        <f>0</f>
      </c>
      <c s="32">
        <f>0+L1002+L1006+L1010+L1014+L1018+L1022+L1026</f>
      </c>
      <c s="32">
        <f>0+M1002+M1006+M1010+M1014+M1018+M1022+M1026</f>
      </c>
    </row>
    <row r="1002" spans="1:16" ht="12.75">
      <c r="A1002" t="s">
        <v>50</v>
      </c>
      <c s="34" t="s">
        <v>1316</v>
      </c>
      <c s="34" t="s">
        <v>5397</v>
      </c>
      <c s="35" t="s">
        <v>5</v>
      </c>
      <c s="6" t="s">
        <v>5398</v>
      </c>
      <c s="36" t="s">
        <v>2197</v>
      </c>
      <c s="37">
        <v>64.444</v>
      </c>
      <c s="36">
        <v>0</v>
      </c>
      <c s="36">
        <f>ROUND(G1002*H1002,6)</f>
      </c>
      <c r="L1002" s="38">
        <v>0</v>
      </c>
      <c s="32">
        <f>ROUND(ROUND(L1002,2)*ROUND(G1002,3),2)</f>
      </c>
      <c s="36" t="s">
        <v>55</v>
      </c>
      <c>
        <f>(M1002*21)/100</f>
      </c>
      <c t="s">
        <v>28</v>
      </c>
    </row>
    <row r="1003" spans="1:5" ht="12.75">
      <c r="A1003" s="35" t="s">
        <v>56</v>
      </c>
      <c r="E1003" s="39" t="s">
        <v>5398</v>
      </c>
    </row>
    <row r="1004" spans="1:5" ht="38.25">
      <c r="A1004" s="35" t="s">
        <v>58</v>
      </c>
      <c r="E1004" s="42" t="s">
        <v>5399</v>
      </c>
    </row>
    <row r="1005" spans="1:5" ht="102">
      <c r="A1005" t="s">
        <v>59</v>
      </c>
      <c r="E1005" s="39" t="s">
        <v>5400</v>
      </c>
    </row>
    <row r="1006" spans="1:16" ht="12.75">
      <c r="A1006" t="s">
        <v>50</v>
      </c>
      <c s="34" t="s">
        <v>1317</v>
      </c>
      <c s="34" t="s">
        <v>5401</v>
      </c>
      <c s="35" t="s">
        <v>5</v>
      </c>
      <c s="6" t="s">
        <v>5402</v>
      </c>
      <c s="36" t="s">
        <v>209</v>
      </c>
      <c s="37">
        <v>225.553</v>
      </c>
      <c s="36">
        <v>0</v>
      </c>
      <c s="36">
        <f>ROUND(G1006*H1006,6)</f>
      </c>
      <c r="L1006" s="38">
        <v>0</v>
      </c>
      <c s="32">
        <f>ROUND(ROUND(L1006,2)*ROUND(G1006,3),2)</f>
      </c>
      <c s="36" t="s">
        <v>55</v>
      </c>
      <c>
        <f>(M1006*21)/100</f>
      </c>
      <c t="s">
        <v>28</v>
      </c>
    </row>
    <row r="1007" spans="1:5" ht="12.75">
      <c r="A1007" s="35" t="s">
        <v>56</v>
      </c>
      <c r="E1007" s="39" t="s">
        <v>5402</v>
      </c>
    </row>
    <row r="1008" spans="1:5" ht="25.5">
      <c r="A1008" s="35" t="s">
        <v>58</v>
      </c>
      <c r="E1008" s="40" t="s">
        <v>5403</v>
      </c>
    </row>
    <row r="1009" spans="1:5" ht="102">
      <c r="A1009" t="s">
        <v>59</v>
      </c>
      <c r="E1009" s="39" t="s">
        <v>5404</v>
      </c>
    </row>
    <row r="1010" spans="1:16" ht="25.5">
      <c r="A1010" t="s">
        <v>50</v>
      </c>
      <c s="34" t="s">
        <v>1318</v>
      </c>
      <c s="34" t="s">
        <v>5405</v>
      </c>
      <c s="35" t="s">
        <v>5</v>
      </c>
      <c s="6" t="s">
        <v>5406</v>
      </c>
      <c s="36" t="s">
        <v>2197</v>
      </c>
      <c s="37">
        <v>59.67</v>
      </c>
      <c s="36">
        <v>0</v>
      </c>
      <c s="36">
        <f>ROUND(G1010*H1010,6)</f>
      </c>
      <c r="L1010" s="38">
        <v>0</v>
      </c>
      <c s="32">
        <f>ROUND(ROUND(L1010,2)*ROUND(G1010,3),2)</f>
      </c>
      <c s="36" t="s">
        <v>55</v>
      </c>
      <c>
        <f>(M1010*21)/100</f>
      </c>
      <c t="s">
        <v>28</v>
      </c>
    </row>
    <row r="1011" spans="1:5" ht="25.5">
      <c r="A1011" s="35" t="s">
        <v>56</v>
      </c>
      <c r="E1011" s="39" t="s">
        <v>5406</v>
      </c>
    </row>
    <row r="1012" spans="1:5" ht="25.5">
      <c r="A1012" s="35" t="s">
        <v>58</v>
      </c>
      <c r="E1012" s="42" t="s">
        <v>5243</v>
      </c>
    </row>
    <row r="1013" spans="1:5" ht="216.75">
      <c r="A1013" t="s">
        <v>59</v>
      </c>
      <c r="E1013" s="39" t="s">
        <v>5407</v>
      </c>
    </row>
    <row r="1014" spans="1:16" ht="12.75">
      <c r="A1014" t="s">
        <v>50</v>
      </c>
      <c s="34" t="s">
        <v>1319</v>
      </c>
      <c s="34" t="s">
        <v>5408</v>
      </c>
      <c s="35" t="s">
        <v>5</v>
      </c>
      <c s="6" t="s">
        <v>5409</v>
      </c>
      <c s="36" t="s">
        <v>209</v>
      </c>
      <c s="37">
        <v>214.812</v>
      </c>
      <c s="36">
        <v>0</v>
      </c>
      <c s="36">
        <f>ROUND(G1014*H1014,6)</f>
      </c>
      <c r="L1014" s="38">
        <v>0</v>
      </c>
      <c s="32">
        <f>ROUND(ROUND(L1014,2)*ROUND(G1014,3),2)</f>
      </c>
      <c s="36" t="s">
        <v>55</v>
      </c>
      <c>
        <f>(M1014*21)/100</f>
      </c>
      <c t="s">
        <v>28</v>
      </c>
    </row>
    <row r="1015" spans="1:5" ht="12.75">
      <c r="A1015" s="35" t="s">
        <v>56</v>
      </c>
      <c r="E1015" s="39" t="s">
        <v>5409</v>
      </c>
    </row>
    <row r="1016" spans="1:5" ht="25.5">
      <c r="A1016" s="35" t="s">
        <v>58</v>
      </c>
      <c r="E1016" s="42" t="s">
        <v>5410</v>
      </c>
    </row>
    <row r="1017" spans="1:5" ht="153">
      <c r="A1017" t="s">
        <v>59</v>
      </c>
      <c r="E1017" s="39" t="s">
        <v>5411</v>
      </c>
    </row>
    <row r="1018" spans="1:16" ht="12.75">
      <c r="A1018" t="s">
        <v>50</v>
      </c>
      <c s="34" t="s">
        <v>1320</v>
      </c>
      <c s="34" t="s">
        <v>5412</v>
      </c>
      <c s="35" t="s">
        <v>5</v>
      </c>
      <c s="6" t="s">
        <v>5413</v>
      </c>
      <c s="36" t="s">
        <v>2197</v>
      </c>
      <c s="37">
        <v>662.934</v>
      </c>
      <c s="36">
        <v>0</v>
      </c>
      <c s="36">
        <f>ROUND(G1018*H1018,6)</f>
      </c>
      <c r="L1018" s="38">
        <v>0</v>
      </c>
      <c s="32">
        <f>ROUND(ROUND(L1018,2)*ROUND(G1018,3),2)</f>
      </c>
      <c s="36" t="s">
        <v>55</v>
      </c>
      <c>
        <f>(M1018*21)/100</f>
      </c>
      <c t="s">
        <v>28</v>
      </c>
    </row>
    <row r="1019" spans="1:5" ht="12.75">
      <c r="A1019" s="35" t="s">
        <v>56</v>
      </c>
      <c r="E1019" s="39" t="s">
        <v>5413</v>
      </c>
    </row>
    <row r="1020" spans="1:5" ht="127.5">
      <c r="A1020" s="35" t="s">
        <v>58</v>
      </c>
      <c r="E1020" s="42" t="s">
        <v>5414</v>
      </c>
    </row>
    <row r="1021" spans="1:5" ht="153">
      <c r="A1021" t="s">
        <v>59</v>
      </c>
      <c r="E1021" s="39" t="s">
        <v>5415</v>
      </c>
    </row>
    <row r="1022" spans="1:16" ht="12.75">
      <c r="A1022" t="s">
        <v>50</v>
      </c>
      <c s="34" t="s">
        <v>1321</v>
      </c>
      <c s="34" t="s">
        <v>5416</v>
      </c>
      <c s="35" t="s">
        <v>5</v>
      </c>
      <c s="6" t="s">
        <v>5417</v>
      </c>
      <c s="36" t="s">
        <v>2197</v>
      </c>
      <c s="37">
        <v>185.215</v>
      </c>
      <c s="36">
        <v>0</v>
      </c>
      <c s="36">
        <f>ROUND(G1022*H1022,6)</f>
      </c>
      <c r="L1022" s="38">
        <v>0</v>
      </c>
      <c s="32">
        <f>ROUND(ROUND(L1022,2)*ROUND(G1022,3),2)</f>
      </c>
      <c s="36" t="s">
        <v>55</v>
      </c>
      <c>
        <f>(M1022*21)/100</f>
      </c>
      <c t="s">
        <v>28</v>
      </c>
    </row>
    <row r="1023" spans="1:5" ht="12.75">
      <c r="A1023" s="35" t="s">
        <v>56</v>
      </c>
      <c r="E1023" s="39" t="s">
        <v>5417</v>
      </c>
    </row>
    <row r="1024" spans="1:5" ht="76.5">
      <c r="A1024" s="35" t="s">
        <v>58</v>
      </c>
      <c r="E1024" s="42" t="s">
        <v>5418</v>
      </c>
    </row>
    <row r="1025" spans="1:5" ht="204">
      <c r="A1025" t="s">
        <v>59</v>
      </c>
      <c r="E1025" s="39" t="s">
        <v>5419</v>
      </c>
    </row>
    <row r="1026" spans="1:16" ht="12.75">
      <c r="A1026" t="s">
        <v>50</v>
      </c>
      <c s="34" t="s">
        <v>1322</v>
      </c>
      <c s="34" t="s">
        <v>5420</v>
      </c>
      <c s="35" t="s">
        <v>5</v>
      </c>
      <c s="6" t="s">
        <v>5421</v>
      </c>
      <c s="36" t="s">
        <v>412</v>
      </c>
      <c s="37">
        <v>3.162</v>
      </c>
      <c s="36">
        <v>0</v>
      </c>
      <c s="36">
        <f>ROUND(G1026*H1026,6)</f>
      </c>
      <c r="L1026" s="38">
        <v>0</v>
      </c>
      <c s="32">
        <f>ROUND(ROUND(L1026,2)*ROUND(G1026,3),2)</f>
      </c>
      <c s="36" t="s">
        <v>55</v>
      </c>
      <c>
        <f>(M1026*21)/100</f>
      </c>
      <c t="s">
        <v>28</v>
      </c>
    </row>
    <row r="1027" spans="1:5" ht="12.75">
      <c r="A1027" s="35" t="s">
        <v>56</v>
      </c>
      <c r="E1027" s="39" t="s">
        <v>5421</v>
      </c>
    </row>
    <row r="1028" spans="1:5" ht="12.75">
      <c r="A1028" s="35" t="s">
        <v>58</v>
      </c>
      <c r="E1028" s="40" t="s">
        <v>5</v>
      </c>
    </row>
    <row r="1029" spans="1:5" ht="242.25">
      <c r="A1029" t="s">
        <v>59</v>
      </c>
      <c r="E1029" s="39" t="s">
        <v>5422</v>
      </c>
    </row>
    <row r="1030" spans="1:13" ht="12.75">
      <c r="A1030" t="s">
        <v>47</v>
      </c>
      <c r="C1030" s="31" t="s">
        <v>5423</v>
      </c>
      <c r="E1030" s="33" t="s">
        <v>5424</v>
      </c>
      <c r="J1030" s="32">
        <f>0</f>
      </c>
      <c s="32">
        <f>0</f>
      </c>
      <c s="32">
        <f>0+L1031+L1035+L1039+L1043+L1047+L1051+L1055+L1059+L1063+L1067+L1071+L1075+L1079+L1083+L1087+L1091+L1095+L1099+L1103+L1107+L1111+L1115+L1119+L1123+L1127+L1131+L1135+L1139</f>
      </c>
      <c s="32">
        <f>0+M1031+M1035+M1039+M1043+M1047+M1051+M1055+M1059+M1063+M1067+M1071+M1075+M1079+M1083+M1087+M1091+M1095+M1099+M1103+M1107+M1111+M1115+M1119+M1123+M1127+M1131+M1135+M1139</f>
      </c>
    </row>
    <row r="1031" spans="1:16" ht="12.75">
      <c r="A1031" t="s">
        <v>50</v>
      </c>
      <c s="34" t="s">
        <v>1323</v>
      </c>
      <c s="34" t="s">
        <v>5425</v>
      </c>
      <c s="35" t="s">
        <v>5</v>
      </c>
      <c s="6" t="s">
        <v>5426</v>
      </c>
      <c s="36" t="s">
        <v>65</v>
      </c>
      <c s="37">
        <v>22</v>
      </c>
      <c s="36">
        <v>0</v>
      </c>
      <c s="36">
        <f>ROUND(G1031*H1031,6)</f>
      </c>
      <c r="L1031" s="38">
        <v>0</v>
      </c>
      <c s="32">
        <f>ROUND(ROUND(L1031,2)*ROUND(G1031,3),2)</f>
      </c>
      <c s="36" t="s">
        <v>55</v>
      </c>
      <c>
        <f>(M1031*21)/100</f>
      </c>
      <c t="s">
        <v>28</v>
      </c>
    </row>
    <row r="1032" spans="1:5" ht="12.75">
      <c r="A1032" s="35" t="s">
        <v>56</v>
      </c>
      <c r="E1032" s="39" t="s">
        <v>5426</v>
      </c>
    </row>
    <row r="1033" spans="1:5" ht="12.75">
      <c r="A1033" s="35" t="s">
        <v>58</v>
      </c>
      <c r="E1033" s="40" t="s">
        <v>5</v>
      </c>
    </row>
    <row r="1034" spans="1:5" ht="102">
      <c r="A1034" t="s">
        <v>59</v>
      </c>
      <c r="E1034" s="39" t="s">
        <v>5427</v>
      </c>
    </row>
    <row r="1035" spans="1:16" ht="12.75">
      <c r="A1035" t="s">
        <v>50</v>
      </c>
      <c s="34" t="s">
        <v>1324</v>
      </c>
      <c s="34" t="s">
        <v>5428</v>
      </c>
      <c s="35" t="s">
        <v>5</v>
      </c>
      <c s="6" t="s">
        <v>5429</v>
      </c>
      <c s="36" t="s">
        <v>2197</v>
      </c>
      <c s="37">
        <v>25.333</v>
      </c>
      <c s="36">
        <v>0</v>
      </c>
      <c s="36">
        <f>ROUND(G1035*H1035,6)</f>
      </c>
      <c r="L1035" s="38">
        <v>0</v>
      </c>
      <c s="32">
        <f>ROUND(ROUND(L1035,2)*ROUND(G1035,3),2)</f>
      </c>
      <c s="36" t="s">
        <v>55</v>
      </c>
      <c>
        <f>(M1035*21)/100</f>
      </c>
      <c t="s">
        <v>28</v>
      </c>
    </row>
    <row r="1036" spans="1:5" ht="12.75">
      <c r="A1036" s="35" t="s">
        <v>56</v>
      </c>
      <c r="E1036" s="39" t="s">
        <v>5429</v>
      </c>
    </row>
    <row r="1037" spans="1:5" ht="76.5">
      <c r="A1037" s="35" t="s">
        <v>58</v>
      </c>
      <c r="E1037" s="42" t="s">
        <v>5430</v>
      </c>
    </row>
    <row r="1038" spans="1:5" ht="255">
      <c r="A1038" t="s">
        <v>59</v>
      </c>
      <c r="E1038" s="39" t="s">
        <v>5431</v>
      </c>
    </row>
    <row r="1039" spans="1:16" ht="25.5">
      <c r="A1039" t="s">
        <v>50</v>
      </c>
      <c s="34" t="s">
        <v>1325</v>
      </c>
      <c s="34" t="s">
        <v>5432</v>
      </c>
      <c s="35" t="s">
        <v>5</v>
      </c>
      <c s="6" t="s">
        <v>5433</v>
      </c>
      <c s="36" t="s">
        <v>2197</v>
      </c>
      <c s="37">
        <v>457.415</v>
      </c>
      <c s="36">
        <v>0</v>
      </c>
      <c s="36">
        <f>ROUND(G1039*H1039,6)</f>
      </c>
      <c r="L1039" s="38">
        <v>0</v>
      </c>
      <c s="32">
        <f>ROUND(ROUND(L1039,2)*ROUND(G1039,3),2)</f>
      </c>
      <c s="36" t="s">
        <v>55</v>
      </c>
      <c>
        <f>(M1039*21)/100</f>
      </c>
      <c t="s">
        <v>28</v>
      </c>
    </row>
    <row r="1040" spans="1:5" ht="25.5">
      <c r="A1040" s="35" t="s">
        <v>56</v>
      </c>
      <c r="E1040" s="39" t="s">
        <v>5433</v>
      </c>
    </row>
    <row r="1041" spans="1:5" ht="216.75">
      <c r="A1041" s="35" t="s">
        <v>58</v>
      </c>
      <c r="E1041" s="42" t="s">
        <v>5434</v>
      </c>
    </row>
    <row r="1042" spans="1:5" ht="255">
      <c r="A1042" t="s">
        <v>59</v>
      </c>
      <c r="E1042" s="39" t="s">
        <v>5435</v>
      </c>
    </row>
    <row r="1043" spans="1:16" ht="25.5">
      <c r="A1043" t="s">
        <v>50</v>
      </c>
      <c s="34" t="s">
        <v>1326</v>
      </c>
      <c s="34" t="s">
        <v>5436</v>
      </c>
      <c s="35" t="s">
        <v>5</v>
      </c>
      <c s="6" t="s">
        <v>5437</v>
      </c>
      <c s="36" t="s">
        <v>2197</v>
      </c>
      <c s="37">
        <v>4.772</v>
      </c>
      <c s="36">
        <v>0</v>
      </c>
      <c s="36">
        <f>ROUND(G1043*H1043,6)</f>
      </c>
      <c r="L1043" s="38">
        <v>0</v>
      </c>
      <c s="32">
        <f>ROUND(ROUND(L1043,2)*ROUND(G1043,3),2)</f>
      </c>
      <c s="36" t="s">
        <v>55</v>
      </c>
      <c>
        <f>(M1043*21)/100</f>
      </c>
      <c t="s">
        <v>28</v>
      </c>
    </row>
    <row r="1044" spans="1:5" ht="25.5">
      <c r="A1044" s="35" t="s">
        <v>56</v>
      </c>
      <c r="E1044" s="39" t="s">
        <v>5437</v>
      </c>
    </row>
    <row r="1045" spans="1:5" ht="51">
      <c r="A1045" s="35" t="s">
        <v>58</v>
      </c>
      <c r="E1045" s="42" t="s">
        <v>5438</v>
      </c>
    </row>
    <row r="1046" spans="1:5" ht="255">
      <c r="A1046" t="s">
        <v>59</v>
      </c>
      <c r="E1046" s="39" t="s">
        <v>5439</v>
      </c>
    </row>
    <row r="1047" spans="1:16" ht="12.75">
      <c r="A1047" t="s">
        <v>50</v>
      </c>
      <c s="34" t="s">
        <v>1327</v>
      </c>
      <c s="34" t="s">
        <v>5440</v>
      </c>
      <c s="35" t="s">
        <v>5</v>
      </c>
      <c s="6" t="s">
        <v>5441</v>
      </c>
      <c s="36" t="s">
        <v>2197</v>
      </c>
      <c s="37">
        <v>4.772</v>
      </c>
      <c s="36">
        <v>0</v>
      </c>
      <c s="36">
        <f>ROUND(G1047*H1047,6)</f>
      </c>
      <c r="L1047" s="38">
        <v>0</v>
      </c>
      <c s="32">
        <f>ROUND(ROUND(L1047,2)*ROUND(G1047,3),2)</f>
      </c>
      <c s="36" t="s">
        <v>55</v>
      </c>
      <c>
        <f>(M1047*21)/100</f>
      </c>
      <c t="s">
        <v>28</v>
      </c>
    </row>
    <row r="1048" spans="1:5" ht="12.75">
      <c r="A1048" s="35" t="s">
        <v>56</v>
      </c>
      <c r="E1048" s="39" t="s">
        <v>5441</v>
      </c>
    </row>
    <row r="1049" spans="1:5" ht="25.5">
      <c r="A1049" s="35" t="s">
        <v>58</v>
      </c>
      <c r="E1049" s="42" t="s">
        <v>5442</v>
      </c>
    </row>
    <row r="1050" spans="1:5" ht="204">
      <c r="A1050" t="s">
        <v>59</v>
      </c>
      <c r="E1050" s="39" t="s">
        <v>5443</v>
      </c>
    </row>
    <row r="1051" spans="1:16" ht="12.75">
      <c r="A1051" t="s">
        <v>50</v>
      </c>
      <c s="34" t="s">
        <v>1329</v>
      </c>
      <c s="34" t="s">
        <v>5444</v>
      </c>
      <c s="35" t="s">
        <v>5</v>
      </c>
      <c s="6" t="s">
        <v>5445</v>
      </c>
      <c s="36" t="s">
        <v>2197</v>
      </c>
      <c s="37">
        <v>57.178</v>
      </c>
      <c s="36">
        <v>0</v>
      </c>
      <c s="36">
        <f>ROUND(G1051*H1051,6)</f>
      </c>
      <c r="L1051" s="38">
        <v>0</v>
      </c>
      <c s="32">
        <f>ROUND(ROUND(L1051,2)*ROUND(G1051,3),2)</f>
      </c>
      <c s="36" t="s">
        <v>55</v>
      </c>
      <c>
        <f>(M1051*21)/100</f>
      </c>
      <c t="s">
        <v>28</v>
      </c>
    </row>
    <row r="1052" spans="1:5" ht="12.75">
      <c r="A1052" s="35" t="s">
        <v>56</v>
      </c>
      <c r="E1052" s="39" t="s">
        <v>5445</v>
      </c>
    </row>
    <row r="1053" spans="1:5" ht="51">
      <c r="A1053" s="35" t="s">
        <v>58</v>
      </c>
      <c r="E1053" s="42" t="s">
        <v>5446</v>
      </c>
    </row>
    <row r="1054" spans="1:5" ht="191.25">
      <c r="A1054" t="s">
        <v>59</v>
      </c>
      <c r="E1054" s="39" t="s">
        <v>5447</v>
      </c>
    </row>
    <row r="1055" spans="1:16" ht="25.5">
      <c r="A1055" t="s">
        <v>50</v>
      </c>
      <c s="34" t="s">
        <v>1330</v>
      </c>
      <c s="34" t="s">
        <v>5448</v>
      </c>
      <c s="35" t="s">
        <v>5</v>
      </c>
      <c s="6" t="s">
        <v>5449</v>
      </c>
      <c s="36" t="s">
        <v>2197</v>
      </c>
      <c s="37">
        <v>453.169</v>
      </c>
      <c s="36">
        <v>0</v>
      </c>
      <c s="36">
        <f>ROUND(G1055*H1055,6)</f>
      </c>
      <c r="L1055" s="38">
        <v>0</v>
      </c>
      <c s="32">
        <f>ROUND(ROUND(L1055,2)*ROUND(G1055,3),2)</f>
      </c>
      <c s="36" t="s">
        <v>55</v>
      </c>
      <c>
        <f>(M1055*21)/100</f>
      </c>
      <c t="s">
        <v>28</v>
      </c>
    </row>
    <row r="1056" spans="1:5" ht="25.5">
      <c r="A1056" s="35" t="s">
        <v>56</v>
      </c>
      <c r="E1056" s="39" t="s">
        <v>5449</v>
      </c>
    </row>
    <row r="1057" spans="1:5" ht="63.75">
      <c r="A1057" s="35" t="s">
        <v>58</v>
      </c>
      <c r="E1057" s="42" t="s">
        <v>5450</v>
      </c>
    </row>
    <row r="1058" spans="1:5" ht="204">
      <c r="A1058" t="s">
        <v>59</v>
      </c>
      <c r="E1058" s="39" t="s">
        <v>5451</v>
      </c>
    </row>
    <row r="1059" spans="1:16" ht="25.5">
      <c r="A1059" t="s">
        <v>50</v>
      </c>
      <c s="34" t="s">
        <v>1331</v>
      </c>
      <c s="34" t="s">
        <v>5452</v>
      </c>
      <c s="35" t="s">
        <v>5</v>
      </c>
      <c s="6" t="s">
        <v>5453</v>
      </c>
      <c s="36" t="s">
        <v>2197</v>
      </c>
      <c s="37">
        <v>8.663</v>
      </c>
      <c s="36">
        <v>0</v>
      </c>
      <c s="36">
        <f>ROUND(G1059*H1059,6)</f>
      </c>
      <c r="L1059" s="38">
        <v>0</v>
      </c>
      <c s="32">
        <f>ROUND(ROUND(L1059,2)*ROUND(G1059,3),2)</f>
      </c>
      <c s="36" t="s">
        <v>55</v>
      </c>
      <c>
        <f>(M1059*21)/100</f>
      </c>
      <c t="s">
        <v>28</v>
      </c>
    </row>
    <row r="1060" spans="1:5" ht="25.5">
      <c r="A1060" s="35" t="s">
        <v>56</v>
      </c>
      <c r="E1060" s="39" t="s">
        <v>5453</v>
      </c>
    </row>
    <row r="1061" spans="1:5" ht="25.5">
      <c r="A1061" s="35" t="s">
        <v>58</v>
      </c>
      <c r="E1061" s="40" t="s">
        <v>5454</v>
      </c>
    </row>
    <row r="1062" spans="1:5" ht="306">
      <c r="A1062" t="s">
        <v>59</v>
      </c>
      <c r="E1062" s="39" t="s">
        <v>5455</v>
      </c>
    </row>
    <row r="1063" spans="1:16" ht="25.5">
      <c r="A1063" t="s">
        <v>50</v>
      </c>
      <c s="34" t="s">
        <v>1332</v>
      </c>
      <c s="34" t="s">
        <v>5456</v>
      </c>
      <c s="35" t="s">
        <v>5</v>
      </c>
      <c s="6" t="s">
        <v>5457</v>
      </c>
      <c s="36" t="s">
        <v>2197</v>
      </c>
      <c s="37">
        <v>124.52</v>
      </c>
      <c s="36">
        <v>0</v>
      </c>
      <c s="36">
        <f>ROUND(G1063*H1063,6)</f>
      </c>
      <c r="L1063" s="38">
        <v>0</v>
      </c>
      <c s="32">
        <f>ROUND(ROUND(L1063,2)*ROUND(G1063,3),2)</f>
      </c>
      <c s="36" t="s">
        <v>55</v>
      </c>
      <c>
        <f>(M1063*21)/100</f>
      </c>
      <c t="s">
        <v>28</v>
      </c>
    </row>
    <row r="1064" spans="1:5" ht="25.5">
      <c r="A1064" s="35" t="s">
        <v>56</v>
      </c>
      <c r="E1064" s="39" t="s">
        <v>5457</v>
      </c>
    </row>
    <row r="1065" spans="1:5" ht="318.75">
      <c r="A1065" s="35" t="s">
        <v>58</v>
      </c>
      <c r="E1065" s="42" t="s">
        <v>5458</v>
      </c>
    </row>
    <row r="1066" spans="1:5" ht="255">
      <c r="A1066" t="s">
        <v>59</v>
      </c>
      <c r="E1066" s="39" t="s">
        <v>5459</v>
      </c>
    </row>
    <row r="1067" spans="1:16" ht="25.5">
      <c r="A1067" t="s">
        <v>50</v>
      </c>
      <c s="34" t="s">
        <v>1333</v>
      </c>
      <c s="34" t="s">
        <v>5460</v>
      </c>
      <c s="35" t="s">
        <v>5</v>
      </c>
      <c s="6" t="s">
        <v>5461</v>
      </c>
      <c s="36" t="s">
        <v>2197</v>
      </c>
      <c s="37">
        <v>341.803</v>
      </c>
      <c s="36">
        <v>0</v>
      </c>
      <c s="36">
        <f>ROUND(G1067*H1067,6)</f>
      </c>
      <c r="L1067" s="38">
        <v>0</v>
      </c>
      <c s="32">
        <f>ROUND(ROUND(L1067,2)*ROUND(G1067,3),2)</f>
      </c>
      <c s="36" t="s">
        <v>69</v>
      </c>
      <c>
        <f>(M1067*21)/100</f>
      </c>
      <c t="s">
        <v>28</v>
      </c>
    </row>
    <row r="1068" spans="1:5" ht="25.5">
      <c r="A1068" s="35" t="s">
        <v>56</v>
      </c>
      <c r="E1068" s="39" t="s">
        <v>5461</v>
      </c>
    </row>
    <row r="1069" spans="1:5" ht="409.5">
      <c r="A1069" s="35" t="s">
        <v>58</v>
      </c>
      <c r="E1069" s="42" t="s">
        <v>5462</v>
      </c>
    </row>
    <row r="1070" spans="1:5" ht="204">
      <c r="A1070" t="s">
        <v>59</v>
      </c>
      <c r="E1070" s="39" t="s">
        <v>5463</v>
      </c>
    </row>
    <row r="1071" spans="1:16" ht="12.75">
      <c r="A1071" t="s">
        <v>50</v>
      </c>
      <c s="34" t="s">
        <v>1334</v>
      </c>
      <c s="34" t="s">
        <v>5464</v>
      </c>
      <c s="35" t="s">
        <v>5</v>
      </c>
      <c s="6" t="s">
        <v>5465</v>
      </c>
      <c s="36" t="s">
        <v>2197</v>
      </c>
      <c s="37">
        <v>284.513</v>
      </c>
      <c s="36">
        <v>0</v>
      </c>
      <c s="36">
        <f>ROUND(G1071*H1071,6)</f>
      </c>
      <c r="L1071" s="38">
        <v>0</v>
      </c>
      <c s="32">
        <f>ROUND(ROUND(L1071,2)*ROUND(G1071,3),2)</f>
      </c>
      <c s="36" t="s">
        <v>55</v>
      </c>
      <c>
        <f>(M1071*21)/100</f>
      </c>
      <c t="s">
        <v>28</v>
      </c>
    </row>
    <row r="1072" spans="1:5" ht="12.75">
      <c r="A1072" s="35" t="s">
        <v>56</v>
      </c>
      <c r="E1072" s="39" t="s">
        <v>5465</v>
      </c>
    </row>
    <row r="1073" spans="1:5" ht="102">
      <c r="A1073" s="35" t="s">
        <v>58</v>
      </c>
      <c r="E1073" s="42" t="s">
        <v>5466</v>
      </c>
    </row>
    <row r="1074" spans="1:5" ht="204">
      <c r="A1074" t="s">
        <v>59</v>
      </c>
      <c r="E1074" s="39" t="s">
        <v>5467</v>
      </c>
    </row>
    <row r="1075" spans="1:16" ht="12.75">
      <c r="A1075" t="s">
        <v>50</v>
      </c>
      <c s="34" t="s">
        <v>1335</v>
      </c>
      <c s="34" t="s">
        <v>5468</v>
      </c>
      <c s="35" t="s">
        <v>5</v>
      </c>
      <c s="6" t="s">
        <v>5469</v>
      </c>
      <c s="36" t="s">
        <v>2197</v>
      </c>
      <c s="37">
        <v>288.512</v>
      </c>
      <c s="36">
        <v>0</v>
      </c>
      <c s="36">
        <f>ROUND(G1075*H1075,6)</f>
      </c>
      <c r="L1075" s="38">
        <v>0</v>
      </c>
      <c s="32">
        <f>ROUND(ROUND(L1075,2)*ROUND(G1075,3),2)</f>
      </c>
      <c s="36" t="s">
        <v>55</v>
      </c>
      <c>
        <f>(M1075*21)/100</f>
      </c>
      <c t="s">
        <v>28</v>
      </c>
    </row>
    <row r="1076" spans="1:5" ht="12.75">
      <c r="A1076" s="35" t="s">
        <v>56</v>
      </c>
      <c r="E1076" s="39" t="s">
        <v>5469</v>
      </c>
    </row>
    <row r="1077" spans="1:5" ht="51">
      <c r="A1077" s="35" t="s">
        <v>58</v>
      </c>
      <c r="E1077" s="42" t="s">
        <v>5470</v>
      </c>
    </row>
    <row r="1078" spans="1:5" ht="204">
      <c r="A1078" t="s">
        <v>59</v>
      </c>
      <c r="E1078" s="39" t="s">
        <v>5471</v>
      </c>
    </row>
    <row r="1079" spans="1:16" ht="25.5">
      <c r="A1079" t="s">
        <v>50</v>
      </c>
      <c s="34" t="s">
        <v>1336</v>
      </c>
      <c s="34" t="s">
        <v>5472</v>
      </c>
      <c s="35" t="s">
        <v>5</v>
      </c>
      <c s="6" t="s">
        <v>5473</v>
      </c>
      <c s="36" t="s">
        <v>2197</v>
      </c>
      <c s="37">
        <v>97.41</v>
      </c>
      <c s="36">
        <v>0</v>
      </c>
      <c s="36">
        <f>ROUND(G1079*H1079,6)</f>
      </c>
      <c r="L1079" s="38">
        <v>0</v>
      </c>
      <c s="32">
        <f>ROUND(ROUND(L1079,2)*ROUND(G1079,3),2)</f>
      </c>
      <c s="36" t="s">
        <v>55</v>
      </c>
      <c>
        <f>(M1079*21)/100</f>
      </c>
      <c t="s">
        <v>28</v>
      </c>
    </row>
    <row r="1080" spans="1:5" ht="25.5">
      <c r="A1080" s="35" t="s">
        <v>56</v>
      </c>
      <c r="E1080" s="39" t="s">
        <v>5473</v>
      </c>
    </row>
    <row r="1081" spans="1:5" ht="25.5">
      <c r="A1081" s="35" t="s">
        <v>58</v>
      </c>
      <c r="E1081" s="40" t="s">
        <v>5474</v>
      </c>
    </row>
    <row r="1082" spans="1:5" ht="204">
      <c r="A1082" t="s">
        <v>59</v>
      </c>
      <c r="E1082" s="39" t="s">
        <v>5475</v>
      </c>
    </row>
    <row r="1083" spans="1:16" ht="25.5">
      <c r="A1083" t="s">
        <v>50</v>
      </c>
      <c s="34" t="s">
        <v>1337</v>
      </c>
      <c s="34" t="s">
        <v>5476</v>
      </c>
      <c s="35" t="s">
        <v>5</v>
      </c>
      <c s="6" t="s">
        <v>5477</v>
      </c>
      <c s="36" t="s">
        <v>2197</v>
      </c>
      <c s="37">
        <v>3227.967</v>
      </c>
      <c s="36">
        <v>0</v>
      </c>
      <c s="36">
        <f>ROUND(G1083*H1083,6)</f>
      </c>
      <c r="L1083" s="38">
        <v>0</v>
      </c>
      <c s="32">
        <f>ROUND(ROUND(L1083,2)*ROUND(G1083,3),2)</f>
      </c>
      <c s="36" t="s">
        <v>55</v>
      </c>
      <c>
        <f>(M1083*21)/100</f>
      </c>
      <c t="s">
        <v>28</v>
      </c>
    </row>
    <row r="1084" spans="1:5" ht="25.5">
      <c r="A1084" s="35" t="s">
        <v>56</v>
      </c>
      <c r="E1084" s="39" t="s">
        <v>5477</v>
      </c>
    </row>
    <row r="1085" spans="1:5" ht="409.5">
      <c r="A1085" s="35" t="s">
        <v>58</v>
      </c>
      <c r="E1085" s="42" t="s">
        <v>5478</v>
      </c>
    </row>
    <row r="1086" spans="1:5" ht="255">
      <c r="A1086" t="s">
        <v>59</v>
      </c>
      <c r="E1086" s="39" t="s">
        <v>5479</v>
      </c>
    </row>
    <row r="1087" spans="1:16" ht="12.75">
      <c r="A1087" t="s">
        <v>50</v>
      </c>
      <c s="34" t="s">
        <v>1338</v>
      </c>
      <c s="34" t="s">
        <v>5480</v>
      </c>
      <c s="35" t="s">
        <v>5</v>
      </c>
      <c s="6" t="s">
        <v>5481</v>
      </c>
      <c s="36" t="s">
        <v>2197</v>
      </c>
      <c s="37">
        <v>314.43</v>
      </c>
      <c s="36">
        <v>0</v>
      </c>
      <c s="36">
        <f>ROUND(G1087*H1087,6)</f>
      </c>
      <c r="L1087" s="38">
        <v>0</v>
      </c>
      <c s="32">
        <f>ROUND(ROUND(L1087,2)*ROUND(G1087,3),2)</f>
      </c>
      <c s="36" t="s">
        <v>55</v>
      </c>
      <c>
        <f>(M1087*21)/100</f>
      </c>
      <c t="s">
        <v>28</v>
      </c>
    </row>
    <row r="1088" spans="1:5" ht="12.75">
      <c r="A1088" s="35" t="s">
        <v>56</v>
      </c>
      <c r="E1088" s="39" t="s">
        <v>5481</v>
      </c>
    </row>
    <row r="1089" spans="1:5" ht="293.25">
      <c r="A1089" s="35" t="s">
        <v>58</v>
      </c>
      <c r="E1089" s="42" t="s">
        <v>5482</v>
      </c>
    </row>
    <row r="1090" spans="1:5" ht="255">
      <c r="A1090" t="s">
        <v>59</v>
      </c>
      <c r="E1090" s="39" t="s">
        <v>5483</v>
      </c>
    </row>
    <row r="1091" spans="1:16" ht="25.5">
      <c r="A1091" t="s">
        <v>50</v>
      </c>
      <c s="34" t="s">
        <v>1339</v>
      </c>
      <c s="34" t="s">
        <v>5484</v>
      </c>
      <c s="35" t="s">
        <v>5</v>
      </c>
      <c s="6" t="s">
        <v>5485</v>
      </c>
      <c s="36" t="s">
        <v>2197</v>
      </c>
      <c s="37">
        <v>102.34</v>
      </c>
      <c s="36">
        <v>0</v>
      </c>
      <c s="36">
        <f>ROUND(G1091*H1091,6)</f>
      </c>
      <c r="L1091" s="38">
        <v>0</v>
      </c>
      <c s="32">
        <f>ROUND(ROUND(L1091,2)*ROUND(G1091,3),2)</f>
      </c>
      <c s="36" t="s">
        <v>55</v>
      </c>
      <c>
        <f>(M1091*21)/100</f>
      </c>
      <c t="s">
        <v>28</v>
      </c>
    </row>
    <row r="1092" spans="1:5" ht="25.5">
      <c r="A1092" s="35" t="s">
        <v>56</v>
      </c>
      <c r="E1092" s="39" t="s">
        <v>5485</v>
      </c>
    </row>
    <row r="1093" spans="1:5" ht="204">
      <c r="A1093" s="35" t="s">
        <v>58</v>
      </c>
      <c r="E1093" s="42" t="s">
        <v>5486</v>
      </c>
    </row>
    <row r="1094" spans="1:5" ht="255">
      <c r="A1094" t="s">
        <v>59</v>
      </c>
      <c r="E1094" s="39" t="s">
        <v>5487</v>
      </c>
    </row>
    <row r="1095" spans="1:16" ht="25.5">
      <c r="A1095" t="s">
        <v>50</v>
      </c>
      <c s="34" t="s">
        <v>1340</v>
      </c>
      <c s="34" t="s">
        <v>5488</v>
      </c>
      <c s="35" t="s">
        <v>5</v>
      </c>
      <c s="6" t="s">
        <v>5489</v>
      </c>
      <c s="36" t="s">
        <v>2197</v>
      </c>
      <c s="37">
        <v>1470.667</v>
      </c>
      <c s="36">
        <v>0</v>
      </c>
      <c s="36">
        <f>ROUND(G1095*H1095,6)</f>
      </c>
      <c r="L1095" s="38">
        <v>0</v>
      </c>
      <c s="32">
        <f>ROUND(ROUND(L1095,2)*ROUND(G1095,3),2)</f>
      </c>
      <c s="36" t="s">
        <v>55</v>
      </c>
      <c>
        <f>(M1095*21)/100</f>
      </c>
      <c t="s">
        <v>28</v>
      </c>
    </row>
    <row r="1096" spans="1:5" ht="25.5">
      <c r="A1096" s="35" t="s">
        <v>56</v>
      </c>
      <c r="E1096" s="39" t="s">
        <v>5489</v>
      </c>
    </row>
    <row r="1097" spans="1:5" ht="344.25">
      <c r="A1097" s="35" t="s">
        <v>58</v>
      </c>
      <c r="E1097" s="42" t="s">
        <v>5490</v>
      </c>
    </row>
    <row r="1098" spans="1:5" ht="216.75">
      <c r="A1098" t="s">
        <v>59</v>
      </c>
      <c r="E1098" s="39" t="s">
        <v>5491</v>
      </c>
    </row>
    <row r="1099" spans="1:16" ht="12.75">
      <c r="A1099" t="s">
        <v>50</v>
      </c>
      <c s="34" t="s">
        <v>1341</v>
      </c>
      <c s="34" t="s">
        <v>5492</v>
      </c>
      <c s="35" t="s">
        <v>5</v>
      </c>
      <c s="6" t="s">
        <v>5493</v>
      </c>
      <c s="36" t="s">
        <v>2197</v>
      </c>
      <c s="37">
        <v>48.96</v>
      </c>
      <c s="36">
        <v>0</v>
      </c>
      <c s="36">
        <f>ROUND(G1099*H1099,6)</f>
      </c>
      <c r="L1099" s="38">
        <v>0</v>
      </c>
      <c s="32">
        <f>ROUND(ROUND(L1099,2)*ROUND(G1099,3),2)</f>
      </c>
      <c s="36" t="s">
        <v>69</v>
      </c>
      <c>
        <f>(M1099*21)/100</f>
      </c>
      <c t="s">
        <v>28</v>
      </c>
    </row>
    <row r="1100" spans="1:5" ht="12.75">
      <c r="A1100" s="35" t="s">
        <v>56</v>
      </c>
      <c r="E1100" s="39" t="s">
        <v>5493</v>
      </c>
    </row>
    <row r="1101" spans="1:5" ht="38.25">
      <c r="A1101" s="35" t="s">
        <v>58</v>
      </c>
      <c r="E1101" s="42" t="s">
        <v>5494</v>
      </c>
    </row>
    <row r="1102" spans="1:5" ht="102">
      <c r="A1102" t="s">
        <v>59</v>
      </c>
      <c r="E1102" s="39" t="s">
        <v>5495</v>
      </c>
    </row>
    <row r="1103" spans="1:16" ht="12.75">
      <c r="A1103" t="s">
        <v>50</v>
      </c>
      <c s="34" t="s">
        <v>1342</v>
      </c>
      <c s="34" t="s">
        <v>5496</v>
      </c>
      <c s="35" t="s">
        <v>5</v>
      </c>
      <c s="6" t="s">
        <v>5497</v>
      </c>
      <c s="36" t="s">
        <v>2197</v>
      </c>
      <c s="37">
        <v>23.82</v>
      </c>
      <c s="36">
        <v>0</v>
      </c>
      <c s="36">
        <f>ROUND(G1103*H1103,6)</f>
      </c>
      <c r="L1103" s="38">
        <v>0</v>
      </c>
      <c s="32">
        <f>ROUND(ROUND(L1103,2)*ROUND(G1103,3),2)</f>
      </c>
      <c s="36" t="s">
        <v>55</v>
      </c>
      <c>
        <f>(M1103*21)/100</f>
      </c>
      <c t="s">
        <v>28</v>
      </c>
    </row>
    <row r="1104" spans="1:5" ht="12.75">
      <c r="A1104" s="35" t="s">
        <v>56</v>
      </c>
      <c r="E1104" s="39" t="s">
        <v>5497</v>
      </c>
    </row>
    <row r="1105" spans="1:5" ht="76.5">
      <c r="A1105" s="35" t="s">
        <v>58</v>
      </c>
      <c r="E1105" s="42" t="s">
        <v>5498</v>
      </c>
    </row>
    <row r="1106" spans="1:5" ht="153">
      <c r="A1106" t="s">
        <v>59</v>
      </c>
      <c r="E1106" s="39" t="s">
        <v>5499</v>
      </c>
    </row>
    <row r="1107" spans="1:16" ht="12.75">
      <c r="A1107" t="s">
        <v>50</v>
      </c>
      <c s="34" t="s">
        <v>1343</v>
      </c>
      <c s="34" t="s">
        <v>5500</v>
      </c>
      <c s="35" t="s">
        <v>5</v>
      </c>
      <c s="6" t="s">
        <v>5501</v>
      </c>
      <c s="36" t="s">
        <v>209</v>
      </c>
      <c s="37">
        <v>4.63</v>
      </c>
      <c s="36">
        <v>0</v>
      </c>
      <c s="36">
        <f>ROUND(G1107*H1107,6)</f>
      </c>
      <c r="L1107" s="38">
        <v>0</v>
      </c>
      <c s="32">
        <f>ROUND(ROUND(L1107,2)*ROUND(G1107,3),2)</f>
      </c>
      <c s="36" t="s">
        <v>55</v>
      </c>
      <c>
        <f>(M1107*21)/100</f>
      </c>
      <c t="s">
        <v>28</v>
      </c>
    </row>
    <row r="1108" spans="1:5" ht="12.75">
      <c r="A1108" s="35" t="s">
        <v>56</v>
      </c>
      <c r="E1108" s="39" t="s">
        <v>5501</v>
      </c>
    </row>
    <row r="1109" spans="1:5" ht="25.5">
      <c r="A1109" s="35" t="s">
        <v>58</v>
      </c>
      <c r="E1109" s="40" t="s">
        <v>5502</v>
      </c>
    </row>
    <row r="1110" spans="1:5" ht="204">
      <c r="A1110" t="s">
        <v>59</v>
      </c>
      <c r="E1110" s="39" t="s">
        <v>5503</v>
      </c>
    </row>
    <row r="1111" spans="1:16" ht="12.75">
      <c r="A1111" t="s">
        <v>50</v>
      </c>
      <c s="34" t="s">
        <v>1344</v>
      </c>
      <c s="34" t="s">
        <v>5504</v>
      </c>
      <c s="35" t="s">
        <v>5</v>
      </c>
      <c s="6" t="s">
        <v>5505</v>
      </c>
      <c s="36" t="s">
        <v>209</v>
      </c>
      <c s="37">
        <v>7.36</v>
      </c>
      <c s="36">
        <v>0</v>
      </c>
      <c s="36">
        <f>ROUND(G1111*H1111,6)</f>
      </c>
      <c r="L1111" s="38">
        <v>0</v>
      </c>
      <c s="32">
        <f>ROUND(ROUND(L1111,2)*ROUND(G1111,3),2)</f>
      </c>
      <c s="36" t="s">
        <v>55</v>
      </c>
      <c>
        <f>(M1111*21)/100</f>
      </c>
      <c t="s">
        <v>28</v>
      </c>
    </row>
    <row r="1112" spans="1:5" ht="12.75">
      <c r="A1112" s="35" t="s">
        <v>56</v>
      </c>
      <c r="E1112" s="39" t="s">
        <v>5505</v>
      </c>
    </row>
    <row r="1113" spans="1:5" ht="25.5">
      <c r="A1113" s="35" t="s">
        <v>58</v>
      </c>
      <c r="E1113" s="40" t="s">
        <v>5506</v>
      </c>
    </row>
    <row r="1114" spans="1:5" ht="242.25">
      <c r="A1114" t="s">
        <v>59</v>
      </c>
      <c r="E1114" s="39" t="s">
        <v>5507</v>
      </c>
    </row>
    <row r="1115" spans="1:16" ht="12.75">
      <c r="A1115" t="s">
        <v>50</v>
      </c>
      <c s="34" t="s">
        <v>1345</v>
      </c>
      <c s="34" t="s">
        <v>5508</v>
      </c>
      <c s="35" t="s">
        <v>5</v>
      </c>
      <c s="6" t="s">
        <v>5509</v>
      </c>
      <c s="36" t="s">
        <v>65</v>
      </c>
      <c s="37">
        <v>22</v>
      </c>
      <c s="36">
        <v>0</v>
      </c>
      <c s="36">
        <f>ROUND(G1115*H1115,6)</f>
      </c>
      <c r="L1115" s="38">
        <v>0</v>
      </c>
      <c s="32">
        <f>ROUND(ROUND(L1115,2)*ROUND(G1115,3),2)</f>
      </c>
      <c s="36" t="s">
        <v>55</v>
      </c>
      <c>
        <f>(M1115*21)/100</f>
      </c>
      <c t="s">
        <v>28</v>
      </c>
    </row>
    <row r="1116" spans="1:5" ht="12.75">
      <c r="A1116" s="35" t="s">
        <v>56</v>
      </c>
      <c r="E1116" s="39" t="s">
        <v>5509</v>
      </c>
    </row>
    <row r="1117" spans="1:5" ht="25.5">
      <c r="A1117" s="35" t="s">
        <v>58</v>
      </c>
      <c r="E1117" s="40" t="s">
        <v>5510</v>
      </c>
    </row>
    <row r="1118" spans="1:5" ht="204">
      <c r="A1118" t="s">
        <v>59</v>
      </c>
      <c r="E1118" s="39" t="s">
        <v>5511</v>
      </c>
    </row>
    <row r="1119" spans="1:16" ht="12.75">
      <c r="A1119" t="s">
        <v>50</v>
      </c>
      <c s="34" t="s">
        <v>1347</v>
      </c>
      <c s="34" t="s">
        <v>5512</v>
      </c>
      <c s="35" t="s">
        <v>5</v>
      </c>
      <c s="6" t="s">
        <v>5513</v>
      </c>
      <c s="36" t="s">
        <v>2197</v>
      </c>
      <c s="37">
        <v>78.627</v>
      </c>
      <c s="36">
        <v>0</v>
      </c>
      <c s="36">
        <f>ROUND(G1119*H1119,6)</f>
      </c>
      <c r="L1119" s="38">
        <v>0</v>
      </c>
      <c s="32">
        <f>ROUND(ROUND(L1119,2)*ROUND(G1119,3),2)</f>
      </c>
      <c s="36" t="s">
        <v>55</v>
      </c>
      <c>
        <f>(M1119*21)/100</f>
      </c>
      <c t="s">
        <v>28</v>
      </c>
    </row>
    <row r="1120" spans="1:5" ht="12.75">
      <c r="A1120" s="35" t="s">
        <v>56</v>
      </c>
      <c r="E1120" s="39" t="s">
        <v>5513</v>
      </c>
    </row>
    <row r="1121" spans="1:5" ht="76.5">
      <c r="A1121" s="35" t="s">
        <v>58</v>
      </c>
      <c r="E1121" s="40" t="s">
        <v>5514</v>
      </c>
    </row>
    <row r="1122" spans="1:5" ht="191.25">
      <c r="A1122" t="s">
        <v>59</v>
      </c>
      <c r="E1122" s="39" t="s">
        <v>5515</v>
      </c>
    </row>
    <row r="1123" spans="1:16" ht="12.75">
      <c r="A1123" t="s">
        <v>50</v>
      </c>
      <c s="34" t="s">
        <v>1348</v>
      </c>
      <c s="34" t="s">
        <v>5516</v>
      </c>
      <c s="35" t="s">
        <v>5</v>
      </c>
      <c s="6" t="s">
        <v>5517</v>
      </c>
      <c s="36" t="s">
        <v>65</v>
      </c>
      <c s="37">
        <v>17</v>
      </c>
      <c s="36">
        <v>0</v>
      </c>
      <c s="36">
        <f>ROUND(G1123*H1123,6)</f>
      </c>
      <c r="L1123" s="38">
        <v>0</v>
      </c>
      <c s="32">
        <f>ROUND(ROUND(L1123,2)*ROUND(G1123,3),2)</f>
      </c>
      <c s="36" t="s">
        <v>55</v>
      </c>
      <c>
        <f>(M1123*21)/100</f>
      </c>
      <c t="s">
        <v>28</v>
      </c>
    </row>
    <row r="1124" spans="1:5" ht="12.75">
      <c r="A1124" s="35" t="s">
        <v>56</v>
      </c>
      <c r="E1124" s="39" t="s">
        <v>5517</v>
      </c>
    </row>
    <row r="1125" spans="1:5" ht="51">
      <c r="A1125" s="35" t="s">
        <v>58</v>
      </c>
      <c r="E1125" s="40" t="s">
        <v>5518</v>
      </c>
    </row>
    <row r="1126" spans="1:5" ht="153">
      <c r="A1126" t="s">
        <v>59</v>
      </c>
      <c r="E1126" s="39" t="s">
        <v>5519</v>
      </c>
    </row>
    <row r="1127" spans="1:16" ht="12.75">
      <c r="A1127" t="s">
        <v>50</v>
      </c>
      <c s="34" t="s">
        <v>1355</v>
      </c>
      <c s="34" t="s">
        <v>5520</v>
      </c>
      <c s="35" t="s">
        <v>5</v>
      </c>
      <c s="6" t="s">
        <v>5521</v>
      </c>
      <c s="36" t="s">
        <v>2197</v>
      </c>
      <c s="37">
        <v>3.36</v>
      </c>
      <c s="36">
        <v>0</v>
      </c>
      <c s="36">
        <f>ROUND(G1127*H1127,6)</f>
      </c>
      <c r="L1127" s="38">
        <v>0</v>
      </c>
      <c s="32">
        <f>ROUND(ROUND(L1127,2)*ROUND(G1127,3),2)</f>
      </c>
      <c s="36" t="s">
        <v>55</v>
      </c>
      <c>
        <f>(M1127*21)/100</f>
      </c>
      <c t="s">
        <v>28</v>
      </c>
    </row>
    <row r="1128" spans="1:5" ht="12.75">
      <c r="A1128" s="35" t="s">
        <v>56</v>
      </c>
      <c r="E1128" s="39" t="s">
        <v>5521</v>
      </c>
    </row>
    <row r="1129" spans="1:5" ht="25.5">
      <c r="A1129" s="35" t="s">
        <v>58</v>
      </c>
      <c r="E1129" s="40" t="s">
        <v>5522</v>
      </c>
    </row>
    <row r="1130" spans="1:5" ht="204">
      <c r="A1130" t="s">
        <v>59</v>
      </c>
      <c r="E1130" s="39" t="s">
        <v>5523</v>
      </c>
    </row>
    <row r="1131" spans="1:16" ht="12.75">
      <c r="A1131" t="s">
        <v>50</v>
      </c>
      <c s="34" t="s">
        <v>1356</v>
      </c>
      <c s="34" t="s">
        <v>5524</v>
      </c>
      <c s="35" t="s">
        <v>5</v>
      </c>
      <c s="6" t="s">
        <v>5525</v>
      </c>
      <c s="36" t="s">
        <v>2197</v>
      </c>
      <c s="37">
        <v>2.52</v>
      </c>
      <c s="36">
        <v>0</v>
      </c>
      <c s="36">
        <f>ROUND(G1131*H1131,6)</f>
      </c>
      <c r="L1131" s="38">
        <v>0</v>
      </c>
      <c s="32">
        <f>ROUND(ROUND(L1131,2)*ROUND(G1131,3),2)</f>
      </c>
      <c s="36" t="s">
        <v>55</v>
      </c>
      <c>
        <f>(M1131*21)/100</f>
      </c>
      <c t="s">
        <v>28</v>
      </c>
    </row>
    <row r="1132" spans="1:5" ht="12.75">
      <c r="A1132" s="35" t="s">
        <v>56</v>
      </c>
      <c r="E1132" s="39" t="s">
        <v>5525</v>
      </c>
    </row>
    <row r="1133" spans="1:5" ht="25.5">
      <c r="A1133" s="35" t="s">
        <v>58</v>
      </c>
      <c r="E1133" s="40" t="s">
        <v>5526</v>
      </c>
    </row>
    <row r="1134" spans="1:5" ht="204">
      <c r="A1134" t="s">
        <v>59</v>
      </c>
      <c r="E1134" s="39" t="s">
        <v>5527</v>
      </c>
    </row>
    <row r="1135" spans="1:16" ht="25.5">
      <c r="A1135" t="s">
        <v>50</v>
      </c>
      <c s="34" t="s">
        <v>1357</v>
      </c>
      <c s="34" t="s">
        <v>5528</v>
      </c>
      <c s="35" t="s">
        <v>5</v>
      </c>
      <c s="6" t="s">
        <v>5529</v>
      </c>
      <c s="36" t="s">
        <v>209</v>
      </c>
      <c s="37">
        <v>6.48</v>
      </c>
      <c s="36">
        <v>0</v>
      </c>
      <c s="36">
        <f>ROUND(G1135*H1135,6)</f>
      </c>
      <c r="L1135" s="38">
        <v>0</v>
      </c>
      <c s="32">
        <f>ROUND(ROUND(L1135,2)*ROUND(G1135,3),2)</f>
      </c>
      <c s="36" t="s">
        <v>55</v>
      </c>
      <c>
        <f>(M1135*21)/100</f>
      </c>
      <c t="s">
        <v>28</v>
      </c>
    </row>
    <row r="1136" spans="1:5" ht="25.5">
      <c r="A1136" s="35" t="s">
        <v>56</v>
      </c>
      <c r="E1136" s="39" t="s">
        <v>5529</v>
      </c>
    </row>
    <row r="1137" spans="1:5" ht="25.5">
      <c r="A1137" s="35" t="s">
        <v>58</v>
      </c>
      <c r="E1137" s="40" t="s">
        <v>5530</v>
      </c>
    </row>
    <row r="1138" spans="1:5" ht="153">
      <c r="A1138" t="s">
        <v>59</v>
      </c>
      <c r="E1138" s="39" t="s">
        <v>5531</v>
      </c>
    </row>
    <row r="1139" spans="1:16" ht="12.75">
      <c r="A1139" t="s">
        <v>50</v>
      </c>
      <c s="34" t="s">
        <v>1358</v>
      </c>
      <c s="34" t="s">
        <v>5532</v>
      </c>
      <c s="35" t="s">
        <v>5</v>
      </c>
      <c s="6" t="s">
        <v>5533</v>
      </c>
      <c s="36" t="s">
        <v>412</v>
      </c>
      <c s="37">
        <v>119.45</v>
      </c>
      <c s="36">
        <v>0</v>
      </c>
      <c s="36">
        <f>ROUND(G1139*H1139,6)</f>
      </c>
      <c r="L1139" s="38">
        <v>0</v>
      </c>
      <c s="32">
        <f>ROUND(ROUND(L1139,2)*ROUND(G1139,3),2)</f>
      </c>
      <c s="36" t="s">
        <v>55</v>
      </c>
      <c>
        <f>(M1139*21)/100</f>
      </c>
      <c t="s">
        <v>28</v>
      </c>
    </row>
    <row r="1140" spans="1:5" ht="12.75">
      <c r="A1140" s="35" t="s">
        <v>56</v>
      </c>
      <c r="E1140" s="39" t="s">
        <v>5533</v>
      </c>
    </row>
    <row r="1141" spans="1:5" ht="12.75">
      <c r="A1141" s="35" t="s">
        <v>58</v>
      </c>
      <c r="E1141" s="40" t="s">
        <v>5</v>
      </c>
    </row>
    <row r="1142" spans="1:5" ht="267.75">
      <c r="A1142" t="s">
        <v>59</v>
      </c>
      <c r="E1142" s="39" t="s">
        <v>5534</v>
      </c>
    </row>
    <row r="1143" spans="1:13" ht="12.75">
      <c r="A1143" t="s">
        <v>47</v>
      </c>
      <c r="C1143" s="31" t="s">
        <v>5535</v>
      </c>
      <c r="E1143" s="33" t="s">
        <v>5536</v>
      </c>
      <c r="J1143" s="32">
        <f>0</f>
      </c>
      <c s="32">
        <f>0</f>
      </c>
      <c s="32">
        <f>0+L1144+L1148+L1152+L1156+L1160+L1164+L1168+L1172+L1176+L1180+L1184+L1188+L1192+L1196+L1200+L1204+L1208+L1212+L1216+L1220+L1224+L1228+L1232+L1236+L1240+L1244+L1248+L1252+L1256+L1260+L1264+L1268+L1272+L1276+L1280+L1284+L1288+L1292+L1296+L1300+L1304+L1308+L1312+L1316+L1320+L1324+L1328+L1332+L1336+L1340+L1344+L1348+L1352+L1356+L1360+L1364+L1368+L1372+L1376+L1380+L1384+L1388+L1392+L1396+L1400+L1404+L1408+L1412+L1416+L1420+L1424+L1428+L1432+L1436+L1440+L1444+L1448+L1452+L1456+L1460+L1464+L1468+L1472+L1476+L1480+L1484+L1488+L1492+L1496+L1500+L1504+L1508+L1512+L1516+L1520+L1524+L1528+L1532+L1536+L1540+L1544+L1548+L1552+L1556+L1560+L1564+L1568+L1572+L1576+L1580+L1584+L1588+L1592+L1596+L1600+L1604+L1608+L1612+L1616+L1620+L1624+L1628+L1632+L1636+L1640+L1644+L1648+L1652+L1656+L1660+L1664+L1668+L1672+L1676+L1680+L1684+L1688+L1692+L1696+L1700+L1704+L1708+L1712+L1716+L1720+L1724+L1728+L1732+L1736+L1740+L1744+L1748+L1752+L1756+L1760+L1764+L1768+L1772+L1776+L1780+L1784+L1788+L1792+L1796+L1800+L1804+L1808+L1812+L1816+L1820+L1824+L1828+L1832+L1836+L1840+L1844+L1848+L1852+L1856+L1860+L1864+L1868+L1872+L1876+L1880+L1884+L1888+L1892+L1896+L1900+L1904+L1908+L1912+L1916+L1920+L1924+L1928+L1932+L1936+L1940+L1944+L1948+L1952+L1956+L1960+L1964+L1968+L1972+L1976+L1980+L1984+L1988+L1992+L1996+L2000+L2004+L2008+L2012+L2016+L2020+L2024+L2028+L2032+L2036+L2040+L2044+L2048+L2052+L2056+L2060+L2064+L2068+L2072+L2076+L2080+L2084+L2088+L2092+L2096+L2100+L2104+L2108+L2112+L2116+L2120+L2124+L2128+L2132+L2136+L2140+L2144+L2148+L2152+L2156+L2160+L2164+L2168+L2172+L2176+L2180+L2184+L2188+L2192+L2196+L2200+L2204+L2208+L2212+L2216+L2220+L2224+L2228+L2232+L2236+L2240+L2244+L2248+L2252+L2256+L2260+L2264+L2268+L2272+L2276+L2280+L2284+L2288+L2292+L2296+L2300+L2304+L2308+L2312+L2316+L2320+L2324+L2328+L2332+L2336+L2340+L2344+L2348+L2352+L2356+L2360+L2364+L2368+L2372+L2376+L2380+L2384+L2388+L2392+L2396+L2400+L2404+L2408+L2412+L2416+L2420+L2424+L2428+L2432+L2436+L2440+L2444+L2448+L2452+L2456+L2460+L2464+L2468+L2472+L2476+L2480+L2484+L2488+L2492+L2496+L2500+L2504+L2508+L2512+L2516+L2520+L2524+L2528+L2532+L2536+L2540+L2544+L2548+L2552+L2556+L2560+L2564+L2568+L2572+L2576+L2580+L2584+L2588+L2592+L2596+L2600+L2604+L2608+L2612+L2616+L2620+L2624+L2628+L2632+L2636+L2640+L2644+L2648+L2652+L2656+L2660+L2664+L2668+L2672+L2676+L2680+L2684+L2688+L2692+L2696+L2700+L2704+L2708+L2712+L2716+L2720+L2724+L2728+L2732+L2736+L2740+L2744+L2748+L2752+L2756+L2760+L2764+L2768+L2772+L2776+L2780+L2784+L2788+L2792+L2796+L2800+L2804+L2808+L2812+L2816+L2820+L2824+L2828+L2832+L2836+L2840+L2844+L2848+L2852+L2856+L2860+L2864+L2868+L2872+L2876+L2880+L2884+L2888+L2892+L2896+L2900+L2904+L2908+L2912+L2916+L2920+L2924+L2928+L2932+L2936+L2940+L2944+L2948+L2952+L2956+L2960+L2964+L2968+L2972+L2976+L2980+L2984+L2988+L2992+L2996+L3000+L3004+L3008+L3012+L3016+L3020+L3024+L3028+L3032+L3036+L3040+L3044+L3048+L3052+L3056+L3060+L3064+L3068+L3072+L3076+L3080+L3084+L3088+L3092+L3096+L3100+L3104+L3108+L3112+L3116+L3120+L3124+L3128+L3132+L3136+L3140+L3144+L3148+L3152+L3156+L3160+L3164+L3168+L3172+L3176+L3180+L3184+L3188+L3192+L3196+L3200+L3204+L3208+L3212+L3216+L3220+L3224+L3228+L3232+L3236+L3240+L3244+L3248+L3252+L3256+L3260+L3264</f>
      </c>
      <c s="32">
        <f>0+M1144+M1148+M1152+M1156+M1160+M1164+M1168+M1172+M1176+M1180+M1184+M1188+M1192+M1196+M1200+M1204+M1208+M1212+M1216+M1220+M1224+M1228+M1232+M1236+M1240+M1244+M1248+M1252+M1256+M1260+M1264+M1268+M1272+M1276+M1280+M1284+M1288+M1292+M1296+M1300+M1304+M1308+M1312+M1316+M1320+M1324+M1328+M1332+M1336+M1340+M1344+M1348+M1352+M1356+M1360+M1364+M1368+M1372+M1376+M1380+M1384+M1388+M1392+M1396+M1400+M1404+M1408+M1412+M1416+M1420+M1424+M1428+M1432+M1436+M1440+M1444+M1448+M1452+M1456+M1460+M1464+M1468+M1472+M1476+M1480+M1484+M1488+M1492+M1496+M1500+M1504+M1508+M1512+M1516+M1520+M1524+M1528+M1532+M1536+M1540+M1544+M1548+M1552+M1556+M1560+M1564+M1568+M1572+M1576+M1580+M1584+M1588+M1592+M1596+M1600+M1604+M1608+M1612+M1616+M1620+M1624+M1628+M1632+M1636+M1640+M1644+M1648+M1652+M1656+M1660+M1664+M1668+M1672+M1676+M1680+M1684+M1688+M1692+M1696+M1700+M1704+M1708+M1712+M1716+M1720+M1724+M1728+M1732+M1736+M1740+M1744+M1748+M1752+M1756+M1760+M1764+M1768+M1772+M1776+M1780+M1784+M1788+M1792+M1796+M1800+M1804+M1808+M1812+M1816+M1820+M1824+M1828+M1832+M1836+M1840+M1844+M1848+M1852+M1856+M1860+M1864+M1868+M1872+M1876+M1880+M1884+M1888+M1892+M1896+M1900+M1904+M1908+M1912+M1916+M1920+M1924+M1928+M1932+M1936+M1940+M1944+M1948+M1952+M1956+M1960+M1964+M1968+M1972+M1976+M1980+M1984+M1988+M1992+M1996+M2000+M2004+M2008+M2012+M2016+M2020+M2024+M2028+M2032+M2036+M2040+M2044+M2048+M2052+M2056+M2060+M2064+M2068+M2072+M2076+M2080+M2084+M2088+M2092+M2096+M2100+M2104+M2108+M2112+M2116+M2120+M2124+M2128+M2132+M2136+M2140+M2144+M2148+M2152+M2156+M2160+M2164+M2168+M2172+M2176+M2180+M2184+M2188+M2192+M2196+M2200+M2204+M2208+M2212+M2216+M2220+M2224+M2228+M2232+M2236+M2240+M2244+M2248+M2252+M2256+M2260+M2264+M2268+M2272+M2276+M2280+M2284+M2288+M2292+M2296+M2300+M2304+M2308+M2312+M2316+M2320+M2324+M2328+M2332+M2336+M2340+M2344+M2348+M2352+M2356+M2360+M2364+M2368+M2372+M2376+M2380+M2384+M2388+M2392+M2396+M2400+M2404+M2408+M2412+M2416+M2420+M2424+M2428+M2432+M2436+M2440+M2444+M2448+M2452+M2456+M2460+M2464+M2468+M2472+M2476+M2480+M2484+M2488+M2492+M2496+M2500+M2504+M2508+M2512+M2516+M2520+M2524+M2528+M2532+M2536+M2540+M2544+M2548+M2552+M2556+M2560+M2564+M2568+M2572+M2576+M2580+M2584+M2588+M2592+M2596+M2600+M2604+M2608+M2612+M2616+M2620+M2624+M2628+M2632+M2636+M2640+M2644+M2648+M2652+M2656+M2660+M2664+M2668+M2672+M2676+M2680+M2684+M2688+M2692+M2696+M2700+M2704+M2708+M2712+M2716+M2720+M2724+M2728+M2732+M2736+M2740+M2744+M2748+M2752+M2756+M2760+M2764+M2768+M2772+M2776+M2780+M2784+M2788+M2792+M2796+M2800+M2804+M2808+M2812+M2816+M2820+M2824+M2828+M2832+M2836+M2840+M2844+M2848+M2852+M2856+M2860+M2864+M2868+M2872+M2876+M2880+M2884+M2888+M2892+M2896+M2900+M2904+M2908+M2912+M2916+M2920+M2924+M2928+M2932+M2936+M2940+M2944+M2948+M2952+M2956+M2960+M2964+M2968+M2972+M2976+M2980+M2984+M2988+M2992+M2996+M3000+M3004+M3008+M3012+M3016+M3020+M3024+M3028+M3032+M3036+M3040+M3044+M3048+M3052+M3056+M3060+M3064+M3068+M3072+M3076+M3080+M3084+M3088+M3092+M3096+M3100+M3104+M3108+M3112+M3116+M3120+M3124+M3128+M3132+M3136+M3140+M3144+M3148+M3152+M3156+M3160+M3164+M3168+M3172+M3176+M3180+M3184+M3188+M3192+M3196+M3200+M3204+M3208+M3212+M3216+M3220+M3224+M3228+M3232+M3236+M3240+M3244+M3248+M3252+M3256+M3260+M3264</f>
      </c>
    </row>
    <row r="1144" spans="1:16" ht="25.5">
      <c r="A1144" t="s">
        <v>50</v>
      </c>
      <c s="34" t="s">
        <v>1359</v>
      </c>
      <c s="34" t="s">
        <v>5537</v>
      </c>
      <c s="35" t="s">
        <v>5</v>
      </c>
      <c s="6" t="s">
        <v>5538</v>
      </c>
      <c s="36" t="s">
        <v>65</v>
      </c>
      <c s="37">
        <v>4</v>
      </c>
      <c s="36">
        <v>0</v>
      </c>
      <c s="36">
        <f>ROUND(G1144*H1144,6)</f>
      </c>
      <c r="L1144" s="38">
        <v>0</v>
      </c>
      <c s="32">
        <f>ROUND(ROUND(L1144,2)*ROUND(G1144,3),2)</f>
      </c>
      <c s="36" t="s">
        <v>69</v>
      </c>
      <c>
        <f>(M1144*21)/100</f>
      </c>
      <c t="s">
        <v>28</v>
      </c>
    </row>
    <row r="1145" spans="1:5" ht="51">
      <c r="A1145" s="35" t="s">
        <v>56</v>
      </c>
      <c r="E1145" s="39" t="s">
        <v>5539</v>
      </c>
    </row>
    <row r="1146" spans="1:5" ht="63.75">
      <c r="A1146" s="35" t="s">
        <v>58</v>
      </c>
      <c r="E1146" s="40" t="s">
        <v>5540</v>
      </c>
    </row>
    <row r="1147" spans="1:5" ht="216.75">
      <c r="A1147" t="s">
        <v>59</v>
      </c>
      <c r="E1147" s="39" t="s">
        <v>5541</v>
      </c>
    </row>
    <row r="1148" spans="1:16" ht="25.5">
      <c r="A1148" t="s">
        <v>50</v>
      </c>
      <c s="34" t="s">
        <v>1360</v>
      </c>
      <c s="34" t="s">
        <v>121</v>
      </c>
      <c s="35" t="s">
        <v>5</v>
      </c>
      <c s="6" t="s">
        <v>5542</v>
      </c>
      <c s="36" t="s">
        <v>65</v>
      </c>
      <c s="37">
        <v>4</v>
      </c>
      <c s="36">
        <v>0</v>
      </c>
      <c s="36">
        <f>ROUND(G1148*H1148,6)</f>
      </c>
      <c r="L1148" s="38">
        <v>0</v>
      </c>
      <c s="32">
        <f>ROUND(ROUND(L1148,2)*ROUND(G1148,3),2)</f>
      </c>
      <c s="36" t="s">
        <v>69</v>
      </c>
      <c>
        <f>(M1148*21)/100</f>
      </c>
      <c t="s">
        <v>28</v>
      </c>
    </row>
    <row r="1149" spans="1:5" ht="38.25">
      <c r="A1149" s="35" t="s">
        <v>56</v>
      </c>
      <c r="E1149" s="39" t="s">
        <v>5543</v>
      </c>
    </row>
    <row r="1150" spans="1:5" ht="51">
      <c r="A1150" s="35" t="s">
        <v>58</v>
      </c>
      <c r="E1150" s="40" t="s">
        <v>5544</v>
      </c>
    </row>
    <row r="1151" spans="1:5" ht="153">
      <c r="A1151" t="s">
        <v>59</v>
      </c>
      <c r="E1151" s="39" t="s">
        <v>5545</v>
      </c>
    </row>
    <row r="1152" spans="1:16" ht="12.75">
      <c r="A1152" t="s">
        <v>50</v>
      </c>
      <c s="34" t="s">
        <v>1361</v>
      </c>
      <c s="34" t="s">
        <v>5546</v>
      </c>
      <c s="35" t="s">
        <v>5</v>
      </c>
      <c s="6" t="s">
        <v>5547</v>
      </c>
      <c s="36" t="s">
        <v>65</v>
      </c>
      <c s="37">
        <v>114</v>
      </c>
      <c s="36">
        <v>0</v>
      </c>
      <c s="36">
        <f>ROUND(G1152*H1152,6)</f>
      </c>
      <c r="L1152" s="38">
        <v>0</v>
      </c>
      <c s="32">
        <f>ROUND(ROUND(L1152,2)*ROUND(G1152,3),2)</f>
      </c>
      <c s="36" t="s">
        <v>55</v>
      </c>
      <c>
        <f>(M1152*21)/100</f>
      </c>
      <c t="s">
        <v>28</v>
      </c>
    </row>
    <row r="1153" spans="1:5" ht="12.75">
      <c r="A1153" s="35" t="s">
        <v>56</v>
      </c>
      <c r="E1153" s="39" t="s">
        <v>5547</v>
      </c>
    </row>
    <row r="1154" spans="1:5" ht="409.5">
      <c r="A1154" s="35" t="s">
        <v>58</v>
      </c>
      <c r="E1154" s="40" t="s">
        <v>5548</v>
      </c>
    </row>
    <row r="1155" spans="1:5" ht="89.25">
      <c r="A1155" t="s">
        <v>59</v>
      </c>
      <c r="E1155" s="39" t="s">
        <v>5549</v>
      </c>
    </row>
    <row r="1156" spans="1:16" ht="12.75">
      <c r="A1156" t="s">
        <v>50</v>
      </c>
      <c s="34" t="s">
        <v>1362</v>
      </c>
      <c s="34" t="s">
        <v>5550</v>
      </c>
      <c s="35" t="s">
        <v>5</v>
      </c>
      <c s="6" t="s">
        <v>5551</v>
      </c>
      <c s="36" t="s">
        <v>65</v>
      </c>
      <c s="37">
        <v>108</v>
      </c>
      <c s="36">
        <v>0</v>
      </c>
      <c s="36">
        <f>ROUND(G1156*H1156,6)</f>
      </c>
      <c r="L1156" s="38">
        <v>0</v>
      </c>
      <c s="32">
        <f>ROUND(ROUND(L1156,2)*ROUND(G1156,3),2)</f>
      </c>
      <c s="36" t="s">
        <v>55</v>
      </c>
      <c>
        <f>(M1156*21)/100</f>
      </c>
      <c t="s">
        <v>28</v>
      </c>
    </row>
    <row r="1157" spans="1:5" ht="12.75">
      <c r="A1157" s="35" t="s">
        <v>56</v>
      </c>
      <c r="E1157" s="39" t="s">
        <v>5551</v>
      </c>
    </row>
    <row r="1158" spans="1:5" ht="12.75">
      <c r="A1158" s="35" t="s">
        <v>58</v>
      </c>
      <c r="E1158" s="40" t="s">
        <v>5</v>
      </c>
    </row>
    <row r="1159" spans="1:5" ht="89.25">
      <c r="A1159" t="s">
        <v>59</v>
      </c>
      <c r="E1159" s="39" t="s">
        <v>5552</v>
      </c>
    </row>
    <row r="1160" spans="1:16" ht="12.75">
      <c r="A1160" t="s">
        <v>50</v>
      </c>
      <c s="34" t="s">
        <v>1363</v>
      </c>
      <c s="34" t="s">
        <v>5553</v>
      </c>
      <c s="35" t="s">
        <v>5</v>
      </c>
      <c s="6" t="s">
        <v>5554</v>
      </c>
      <c s="36" t="s">
        <v>65</v>
      </c>
      <c s="37">
        <v>7</v>
      </c>
      <c s="36">
        <v>0</v>
      </c>
      <c s="36">
        <f>ROUND(G1160*H1160,6)</f>
      </c>
      <c r="L1160" s="38">
        <v>0</v>
      </c>
      <c s="32">
        <f>ROUND(ROUND(L1160,2)*ROUND(G1160,3),2)</f>
      </c>
      <c s="36" t="s">
        <v>69</v>
      </c>
      <c>
        <f>(M1160*21)/100</f>
      </c>
      <c t="s">
        <v>28</v>
      </c>
    </row>
    <row r="1161" spans="1:5" ht="12.75">
      <c r="A1161" s="35" t="s">
        <v>56</v>
      </c>
      <c r="E1161" s="39" t="s">
        <v>5554</v>
      </c>
    </row>
    <row r="1162" spans="1:5" ht="25.5">
      <c r="A1162" s="35" t="s">
        <v>58</v>
      </c>
      <c r="E1162" s="40" t="s">
        <v>5555</v>
      </c>
    </row>
    <row r="1163" spans="1:5" ht="102">
      <c r="A1163" t="s">
        <v>59</v>
      </c>
      <c r="E1163" s="39" t="s">
        <v>5556</v>
      </c>
    </row>
    <row r="1164" spans="1:16" ht="12.75">
      <c r="A1164" t="s">
        <v>50</v>
      </c>
      <c s="34" t="s">
        <v>1365</v>
      </c>
      <c s="34" t="s">
        <v>5557</v>
      </c>
      <c s="35" t="s">
        <v>5</v>
      </c>
      <c s="6" t="s">
        <v>5558</v>
      </c>
      <c s="36" t="s">
        <v>65</v>
      </c>
      <c s="37">
        <v>1</v>
      </c>
      <c s="36">
        <v>0</v>
      </c>
      <c s="36">
        <f>ROUND(G1164*H1164,6)</f>
      </c>
      <c r="L1164" s="38">
        <v>0</v>
      </c>
      <c s="32">
        <f>ROUND(ROUND(L1164,2)*ROUND(G1164,3),2)</f>
      </c>
      <c s="36" t="s">
        <v>69</v>
      </c>
      <c>
        <f>(M1164*21)/100</f>
      </c>
      <c t="s">
        <v>28</v>
      </c>
    </row>
    <row r="1165" spans="1:5" ht="12.75">
      <c r="A1165" s="35" t="s">
        <v>56</v>
      </c>
      <c r="E1165" s="39" t="s">
        <v>5558</v>
      </c>
    </row>
    <row r="1166" spans="1:5" ht="25.5">
      <c r="A1166" s="35" t="s">
        <v>58</v>
      </c>
      <c r="E1166" s="40" t="s">
        <v>5559</v>
      </c>
    </row>
    <row r="1167" spans="1:5" ht="102">
      <c r="A1167" t="s">
        <v>59</v>
      </c>
      <c r="E1167" s="39" t="s">
        <v>5560</v>
      </c>
    </row>
    <row r="1168" spans="1:16" ht="12.75">
      <c r="A1168" t="s">
        <v>50</v>
      </c>
      <c s="34" t="s">
        <v>1366</v>
      </c>
      <c s="34" t="s">
        <v>5561</v>
      </c>
      <c s="35" t="s">
        <v>5</v>
      </c>
      <c s="6" t="s">
        <v>5562</v>
      </c>
      <c s="36" t="s">
        <v>65</v>
      </c>
      <c s="37">
        <v>1</v>
      </c>
      <c s="36">
        <v>0</v>
      </c>
      <c s="36">
        <f>ROUND(G1168*H1168,6)</f>
      </c>
      <c r="L1168" s="38">
        <v>0</v>
      </c>
      <c s="32">
        <f>ROUND(ROUND(L1168,2)*ROUND(G1168,3),2)</f>
      </c>
      <c s="36" t="s">
        <v>69</v>
      </c>
      <c>
        <f>(M1168*21)/100</f>
      </c>
      <c t="s">
        <v>28</v>
      </c>
    </row>
    <row r="1169" spans="1:5" ht="12.75">
      <c r="A1169" s="35" t="s">
        <v>56</v>
      </c>
      <c r="E1169" s="39" t="s">
        <v>5562</v>
      </c>
    </row>
    <row r="1170" spans="1:5" ht="25.5">
      <c r="A1170" s="35" t="s">
        <v>58</v>
      </c>
      <c r="E1170" s="40" t="s">
        <v>5563</v>
      </c>
    </row>
    <row r="1171" spans="1:5" ht="102">
      <c r="A1171" t="s">
        <v>59</v>
      </c>
      <c r="E1171" s="39" t="s">
        <v>5564</v>
      </c>
    </row>
    <row r="1172" spans="1:16" ht="12.75">
      <c r="A1172" t="s">
        <v>50</v>
      </c>
      <c s="34" t="s">
        <v>1367</v>
      </c>
      <c s="34" t="s">
        <v>5565</v>
      </c>
      <c s="35" t="s">
        <v>5</v>
      </c>
      <c s="6" t="s">
        <v>5566</v>
      </c>
      <c s="36" t="s">
        <v>65</v>
      </c>
      <c s="37">
        <v>2</v>
      </c>
      <c s="36">
        <v>0</v>
      </c>
      <c s="36">
        <f>ROUND(G1172*H1172,6)</f>
      </c>
      <c r="L1172" s="38">
        <v>0</v>
      </c>
      <c s="32">
        <f>ROUND(ROUND(L1172,2)*ROUND(G1172,3),2)</f>
      </c>
      <c s="36" t="s">
        <v>69</v>
      </c>
      <c>
        <f>(M1172*21)/100</f>
      </c>
      <c t="s">
        <v>28</v>
      </c>
    </row>
    <row r="1173" spans="1:5" ht="12.75">
      <c r="A1173" s="35" t="s">
        <v>56</v>
      </c>
      <c r="E1173" s="39" t="s">
        <v>5566</v>
      </c>
    </row>
    <row r="1174" spans="1:5" ht="25.5">
      <c r="A1174" s="35" t="s">
        <v>58</v>
      </c>
      <c r="E1174" s="40" t="s">
        <v>5567</v>
      </c>
    </row>
    <row r="1175" spans="1:5" ht="102">
      <c r="A1175" t="s">
        <v>59</v>
      </c>
      <c r="E1175" s="39" t="s">
        <v>5568</v>
      </c>
    </row>
    <row r="1176" spans="1:16" ht="12.75">
      <c r="A1176" t="s">
        <v>50</v>
      </c>
      <c s="34" t="s">
        <v>1368</v>
      </c>
      <c s="34" t="s">
        <v>5569</v>
      </c>
      <c s="35" t="s">
        <v>5</v>
      </c>
      <c s="6" t="s">
        <v>5570</v>
      </c>
      <c s="36" t="s">
        <v>65</v>
      </c>
      <c s="37">
        <v>1</v>
      </c>
      <c s="36">
        <v>0</v>
      </c>
      <c s="36">
        <f>ROUND(G1176*H1176,6)</f>
      </c>
      <c r="L1176" s="38">
        <v>0</v>
      </c>
      <c s="32">
        <f>ROUND(ROUND(L1176,2)*ROUND(G1176,3),2)</f>
      </c>
      <c s="36" t="s">
        <v>69</v>
      </c>
      <c>
        <f>(M1176*21)/100</f>
      </c>
      <c t="s">
        <v>28</v>
      </c>
    </row>
    <row r="1177" spans="1:5" ht="12.75">
      <c r="A1177" s="35" t="s">
        <v>56</v>
      </c>
      <c r="E1177" s="39" t="s">
        <v>5570</v>
      </c>
    </row>
    <row r="1178" spans="1:5" ht="25.5">
      <c r="A1178" s="35" t="s">
        <v>58</v>
      </c>
      <c r="E1178" s="40" t="s">
        <v>5571</v>
      </c>
    </row>
    <row r="1179" spans="1:5" ht="102">
      <c r="A1179" t="s">
        <v>59</v>
      </c>
      <c r="E1179" s="39" t="s">
        <v>5572</v>
      </c>
    </row>
    <row r="1180" spans="1:16" ht="12.75">
      <c r="A1180" t="s">
        <v>50</v>
      </c>
      <c s="34" t="s">
        <v>1369</v>
      </c>
      <c s="34" t="s">
        <v>5573</v>
      </c>
      <c s="35" t="s">
        <v>5</v>
      </c>
      <c s="6" t="s">
        <v>5574</v>
      </c>
      <c s="36" t="s">
        <v>65</v>
      </c>
      <c s="37">
        <v>1</v>
      </c>
      <c s="36">
        <v>0</v>
      </c>
      <c s="36">
        <f>ROUND(G1180*H1180,6)</f>
      </c>
      <c r="L1180" s="38">
        <v>0</v>
      </c>
      <c s="32">
        <f>ROUND(ROUND(L1180,2)*ROUND(G1180,3),2)</f>
      </c>
      <c s="36" t="s">
        <v>69</v>
      </c>
      <c>
        <f>(M1180*21)/100</f>
      </c>
      <c t="s">
        <v>28</v>
      </c>
    </row>
    <row r="1181" spans="1:5" ht="12.75">
      <c r="A1181" s="35" t="s">
        <v>56</v>
      </c>
      <c r="E1181" s="39" t="s">
        <v>5574</v>
      </c>
    </row>
    <row r="1182" spans="1:5" ht="25.5">
      <c r="A1182" s="35" t="s">
        <v>58</v>
      </c>
      <c r="E1182" s="40" t="s">
        <v>5575</v>
      </c>
    </row>
    <row r="1183" spans="1:5" ht="102">
      <c r="A1183" t="s">
        <v>59</v>
      </c>
      <c r="E1183" s="39" t="s">
        <v>5576</v>
      </c>
    </row>
    <row r="1184" spans="1:16" ht="12.75">
      <c r="A1184" t="s">
        <v>50</v>
      </c>
      <c s="34" t="s">
        <v>1370</v>
      </c>
      <c s="34" t="s">
        <v>5577</v>
      </c>
      <c s="35" t="s">
        <v>5</v>
      </c>
      <c s="6" t="s">
        <v>5578</v>
      </c>
      <c s="36" t="s">
        <v>65</v>
      </c>
      <c s="37">
        <v>1</v>
      </c>
      <c s="36">
        <v>0</v>
      </c>
      <c s="36">
        <f>ROUND(G1184*H1184,6)</f>
      </c>
      <c r="L1184" s="38">
        <v>0</v>
      </c>
      <c s="32">
        <f>ROUND(ROUND(L1184,2)*ROUND(G1184,3),2)</f>
      </c>
      <c s="36" t="s">
        <v>69</v>
      </c>
      <c>
        <f>(M1184*21)/100</f>
      </c>
      <c t="s">
        <v>28</v>
      </c>
    </row>
    <row r="1185" spans="1:5" ht="12.75">
      <c r="A1185" s="35" t="s">
        <v>56</v>
      </c>
      <c r="E1185" s="39" t="s">
        <v>5578</v>
      </c>
    </row>
    <row r="1186" spans="1:5" ht="25.5">
      <c r="A1186" s="35" t="s">
        <v>58</v>
      </c>
      <c r="E1186" s="40" t="s">
        <v>5579</v>
      </c>
    </row>
    <row r="1187" spans="1:5" ht="102">
      <c r="A1187" t="s">
        <v>59</v>
      </c>
      <c r="E1187" s="39" t="s">
        <v>5580</v>
      </c>
    </row>
    <row r="1188" spans="1:16" ht="12.75">
      <c r="A1188" t="s">
        <v>50</v>
      </c>
      <c s="34" t="s">
        <v>1371</v>
      </c>
      <c s="34" t="s">
        <v>5581</v>
      </c>
      <c s="35" t="s">
        <v>5</v>
      </c>
      <c s="6" t="s">
        <v>5582</v>
      </c>
      <c s="36" t="s">
        <v>65</v>
      </c>
      <c s="37">
        <v>1</v>
      </c>
      <c s="36">
        <v>0</v>
      </c>
      <c s="36">
        <f>ROUND(G1188*H1188,6)</f>
      </c>
      <c r="L1188" s="38">
        <v>0</v>
      </c>
      <c s="32">
        <f>ROUND(ROUND(L1188,2)*ROUND(G1188,3),2)</f>
      </c>
      <c s="36" t="s">
        <v>69</v>
      </c>
      <c>
        <f>(M1188*21)/100</f>
      </c>
      <c t="s">
        <v>28</v>
      </c>
    </row>
    <row r="1189" spans="1:5" ht="12.75">
      <c r="A1189" s="35" t="s">
        <v>56</v>
      </c>
      <c r="E1189" s="39" t="s">
        <v>5582</v>
      </c>
    </row>
    <row r="1190" spans="1:5" ht="25.5">
      <c r="A1190" s="35" t="s">
        <v>58</v>
      </c>
      <c r="E1190" s="40" t="s">
        <v>5583</v>
      </c>
    </row>
    <row r="1191" spans="1:5" ht="102">
      <c r="A1191" t="s">
        <v>59</v>
      </c>
      <c r="E1191" s="39" t="s">
        <v>5584</v>
      </c>
    </row>
    <row r="1192" spans="1:16" ht="12.75">
      <c r="A1192" t="s">
        <v>50</v>
      </c>
      <c s="34" t="s">
        <v>1372</v>
      </c>
      <c s="34" t="s">
        <v>5585</v>
      </c>
      <c s="35" t="s">
        <v>5</v>
      </c>
      <c s="6" t="s">
        <v>5586</v>
      </c>
      <c s="36" t="s">
        <v>65</v>
      </c>
      <c s="37">
        <v>1</v>
      </c>
      <c s="36">
        <v>0</v>
      </c>
      <c s="36">
        <f>ROUND(G1192*H1192,6)</f>
      </c>
      <c r="L1192" s="38">
        <v>0</v>
      </c>
      <c s="32">
        <f>ROUND(ROUND(L1192,2)*ROUND(G1192,3),2)</f>
      </c>
      <c s="36" t="s">
        <v>69</v>
      </c>
      <c>
        <f>(M1192*21)/100</f>
      </c>
      <c t="s">
        <v>28</v>
      </c>
    </row>
    <row r="1193" spans="1:5" ht="12.75">
      <c r="A1193" s="35" t="s">
        <v>56</v>
      </c>
      <c r="E1193" s="39" t="s">
        <v>5586</v>
      </c>
    </row>
    <row r="1194" spans="1:5" ht="25.5">
      <c r="A1194" s="35" t="s">
        <v>58</v>
      </c>
      <c r="E1194" s="40" t="s">
        <v>5587</v>
      </c>
    </row>
    <row r="1195" spans="1:5" ht="102">
      <c r="A1195" t="s">
        <v>59</v>
      </c>
      <c r="E1195" s="39" t="s">
        <v>5588</v>
      </c>
    </row>
    <row r="1196" spans="1:16" ht="12.75">
      <c r="A1196" t="s">
        <v>50</v>
      </c>
      <c s="34" t="s">
        <v>1373</v>
      </c>
      <c s="34" t="s">
        <v>5589</v>
      </c>
      <c s="35" t="s">
        <v>5</v>
      </c>
      <c s="6" t="s">
        <v>5590</v>
      </c>
      <c s="36" t="s">
        <v>65</v>
      </c>
      <c s="37">
        <v>1</v>
      </c>
      <c s="36">
        <v>0</v>
      </c>
      <c s="36">
        <f>ROUND(G1196*H1196,6)</f>
      </c>
      <c r="L1196" s="38">
        <v>0</v>
      </c>
      <c s="32">
        <f>ROUND(ROUND(L1196,2)*ROUND(G1196,3),2)</f>
      </c>
      <c s="36" t="s">
        <v>69</v>
      </c>
      <c>
        <f>(M1196*21)/100</f>
      </c>
      <c t="s">
        <v>28</v>
      </c>
    </row>
    <row r="1197" spans="1:5" ht="12.75">
      <c r="A1197" s="35" t="s">
        <v>56</v>
      </c>
      <c r="E1197" s="39" t="s">
        <v>5590</v>
      </c>
    </row>
    <row r="1198" spans="1:5" ht="25.5">
      <c r="A1198" s="35" t="s">
        <v>58</v>
      </c>
      <c r="E1198" s="40" t="s">
        <v>5591</v>
      </c>
    </row>
    <row r="1199" spans="1:5" ht="102">
      <c r="A1199" t="s">
        <v>59</v>
      </c>
      <c r="E1199" s="39" t="s">
        <v>5592</v>
      </c>
    </row>
    <row r="1200" spans="1:16" ht="12.75">
      <c r="A1200" t="s">
        <v>50</v>
      </c>
      <c s="34" t="s">
        <v>1374</v>
      </c>
      <c s="34" t="s">
        <v>5593</v>
      </c>
      <c s="35" t="s">
        <v>5</v>
      </c>
      <c s="6" t="s">
        <v>5594</v>
      </c>
      <c s="36" t="s">
        <v>65</v>
      </c>
      <c s="37">
        <v>1</v>
      </c>
      <c s="36">
        <v>0</v>
      </c>
      <c s="36">
        <f>ROUND(G1200*H1200,6)</f>
      </c>
      <c r="L1200" s="38">
        <v>0</v>
      </c>
      <c s="32">
        <f>ROUND(ROUND(L1200,2)*ROUND(G1200,3),2)</f>
      </c>
      <c s="36" t="s">
        <v>69</v>
      </c>
      <c>
        <f>(M1200*21)/100</f>
      </c>
      <c t="s">
        <v>28</v>
      </c>
    </row>
    <row r="1201" spans="1:5" ht="12.75">
      <c r="A1201" s="35" t="s">
        <v>56</v>
      </c>
      <c r="E1201" s="39" t="s">
        <v>5594</v>
      </c>
    </row>
    <row r="1202" spans="1:5" ht="25.5">
      <c r="A1202" s="35" t="s">
        <v>58</v>
      </c>
      <c r="E1202" s="40" t="s">
        <v>5595</v>
      </c>
    </row>
    <row r="1203" spans="1:5" ht="102">
      <c r="A1203" t="s">
        <v>59</v>
      </c>
      <c r="E1203" s="39" t="s">
        <v>5596</v>
      </c>
    </row>
    <row r="1204" spans="1:16" ht="12.75">
      <c r="A1204" t="s">
        <v>50</v>
      </c>
      <c s="34" t="s">
        <v>1375</v>
      </c>
      <c s="34" t="s">
        <v>5597</v>
      </c>
      <c s="35" t="s">
        <v>5</v>
      </c>
      <c s="6" t="s">
        <v>5598</v>
      </c>
      <c s="36" t="s">
        <v>65</v>
      </c>
      <c s="37">
        <v>1</v>
      </c>
      <c s="36">
        <v>0</v>
      </c>
      <c s="36">
        <f>ROUND(G1204*H1204,6)</f>
      </c>
      <c r="L1204" s="38">
        <v>0</v>
      </c>
      <c s="32">
        <f>ROUND(ROUND(L1204,2)*ROUND(G1204,3),2)</f>
      </c>
      <c s="36" t="s">
        <v>69</v>
      </c>
      <c>
        <f>(M1204*21)/100</f>
      </c>
      <c t="s">
        <v>28</v>
      </c>
    </row>
    <row r="1205" spans="1:5" ht="12.75">
      <c r="A1205" s="35" t="s">
        <v>56</v>
      </c>
      <c r="E1205" s="39" t="s">
        <v>5598</v>
      </c>
    </row>
    <row r="1206" spans="1:5" ht="25.5">
      <c r="A1206" s="35" t="s">
        <v>58</v>
      </c>
      <c r="E1206" s="40" t="s">
        <v>5599</v>
      </c>
    </row>
    <row r="1207" spans="1:5" ht="102">
      <c r="A1207" t="s">
        <v>59</v>
      </c>
      <c r="E1207" s="39" t="s">
        <v>5600</v>
      </c>
    </row>
    <row r="1208" spans="1:16" ht="12.75">
      <c r="A1208" t="s">
        <v>50</v>
      </c>
      <c s="34" t="s">
        <v>1376</v>
      </c>
      <c s="34" t="s">
        <v>5601</v>
      </c>
      <c s="35" t="s">
        <v>5</v>
      </c>
      <c s="6" t="s">
        <v>5602</v>
      </c>
      <c s="36" t="s">
        <v>65</v>
      </c>
      <c s="37">
        <v>1</v>
      </c>
      <c s="36">
        <v>0</v>
      </c>
      <c s="36">
        <f>ROUND(G1208*H1208,6)</f>
      </c>
      <c r="L1208" s="38">
        <v>0</v>
      </c>
      <c s="32">
        <f>ROUND(ROUND(L1208,2)*ROUND(G1208,3),2)</f>
      </c>
      <c s="36" t="s">
        <v>69</v>
      </c>
      <c>
        <f>(M1208*21)/100</f>
      </c>
      <c t="s">
        <v>28</v>
      </c>
    </row>
    <row r="1209" spans="1:5" ht="12.75">
      <c r="A1209" s="35" t="s">
        <v>56</v>
      </c>
      <c r="E1209" s="39" t="s">
        <v>5602</v>
      </c>
    </row>
    <row r="1210" spans="1:5" ht="25.5">
      <c r="A1210" s="35" t="s">
        <v>58</v>
      </c>
      <c r="E1210" s="40" t="s">
        <v>5603</v>
      </c>
    </row>
    <row r="1211" spans="1:5" ht="102">
      <c r="A1211" t="s">
        <v>59</v>
      </c>
      <c r="E1211" s="39" t="s">
        <v>5604</v>
      </c>
    </row>
    <row r="1212" spans="1:16" ht="12.75">
      <c r="A1212" t="s">
        <v>50</v>
      </c>
      <c s="34" t="s">
        <v>1377</v>
      </c>
      <c s="34" t="s">
        <v>5605</v>
      </c>
      <c s="35" t="s">
        <v>5</v>
      </c>
      <c s="6" t="s">
        <v>5606</v>
      </c>
      <c s="36" t="s">
        <v>65</v>
      </c>
      <c s="37">
        <v>1</v>
      </c>
      <c s="36">
        <v>0</v>
      </c>
      <c s="36">
        <f>ROUND(G1212*H1212,6)</f>
      </c>
      <c r="L1212" s="38">
        <v>0</v>
      </c>
      <c s="32">
        <f>ROUND(ROUND(L1212,2)*ROUND(G1212,3),2)</f>
      </c>
      <c s="36" t="s">
        <v>69</v>
      </c>
      <c>
        <f>(M1212*21)/100</f>
      </c>
      <c t="s">
        <v>28</v>
      </c>
    </row>
    <row r="1213" spans="1:5" ht="12.75">
      <c r="A1213" s="35" t="s">
        <v>56</v>
      </c>
      <c r="E1213" s="39" t="s">
        <v>5606</v>
      </c>
    </row>
    <row r="1214" spans="1:5" ht="25.5">
      <c r="A1214" s="35" t="s">
        <v>58</v>
      </c>
      <c r="E1214" s="40" t="s">
        <v>5607</v>
      </c>
    </row>
    <row r="1215" spans="1:5" ht="102">
      <c r="A1215" t="s">
        <v>59</v>
      </c>
      <c r="E1215" s="39" t="s">
        <v>5608</v>
      </c>
    </row>
    <row r="1216" spans="1:16" ht="12.75">
      <c r="A1216" t="s">
        <v>50</v>
      </c>
      <c s="34" t="s">
        <v>1378</v>
      </c>
      <c s="34" t="s">
        <v>5609</v>
      </c>
      <c s="35" t="s">
        <v>5</v>
      </c>
      <c s="6" t="s">
        <v>5610</v>
      </c>
      <c s="36" t="s">
        <v>65</v>
      </c>
      <c s="37">
        <v>1</v>
      </c>
      <c s="36">
        <v>0</v>
      </c>
      <c s="36">
        <f>ROUND(G1216*H1216,6)</f>
      </c>
      <c r="L1216" s="38">
        <v>0</v>
      </c>
      <c s="32">
        <f>ROUND(ROUND(L1216,2)*ROUND(G1216,3),2)</f>
      </c>
      <c s="36" t="s">
        <v>69</v>
      </c>
      <c>
        <f>(M1216*21)/100</f>
      </c>
      <c t="s">
        <v>28</v>
      </c>
    </row>
    <row r="1217" spans="1:5" ht="12.75">
      <c r="A1217" s="35" t="s">
        <v>56</v>
      </c>
      <c r="E1217" s="39" t="s">
        <v>5610</v>
      </c>
    </row>
    <row r="1218" spans="1:5" ht="25.5">
      <c r="A1218" s="35" t="s">
        <v>58</v>
      </c>
      <c r="E1218" s="40" t="s">
        <v>5611</v>
      </c>
    </row>
    <row r="1219" spans="1:5" ht="102">
      <c r="A1219" t="s">
        <v>59</v>
      </c>
      <c r="E1219" s="39" t="s">
        <v>5612</v>
      </c>
    </row>
    <row r="1220" spans="1:16" ht="12.75">
      <c r="A1220" t="s">
        <v>50</v>
      </c>
      <c s="34" t="s">
        <v>1379</v>
      </c>
      <c s="34" t="s">
        <v>5613</v>
      </c>
      <c s="35" t="s">
        <v>5</v>
      </c>
      <c s="6" t="s">
        <v>5614</v>
      </c>
      <c s="36" t="s">
        <v>65</v>
      </c>
      <c s="37">
        <v>1</v>
      </c>
      <c s="36">
        <v>0</v>
      </c>
      <c s="36">
        <f>ROUND(G1220*H1220,6)</f>
      </c>
      <c r="L1220" s="38">
        <v>0</v>
      </c>
      <c s="32">
        <f>ROUND(ROUND(L1220,2)*ROUND(G1220,3),2)</f>
      </c>
      <c s="36" t="s">
        <v>69</v>
      </c>
      <c>
        <f>(M1220*21)/100</f>
      </c>
      <c t="s">
        <v>28</v>
      </c>
    </row>
    <row r="1221" spans="1:5" ht="12.75">
      <c r="A1221" s="35" t="s">
        <v>56</v>
      </c>
      <c r="E1221" s="39" t="s">
        <v>5614</v>
      </c>
    </row>
    <row r="1222" spans="1:5" ht="25.5">
      <c r="A1222" s="35" t="s">
        <v>58</v>
      </c>
      <c r="E1222" s="40" t="s">
        <v>5615</v>
      </c>
    </row>
    <row r="1223" spans="1:5" ht="102">
      <c r="A1223" t="s">
        <v>59</v>
      </c>
      <c r="E1223" s="39" t="s">
        <v>5616</v>
      </c>
    </row>
    <row r="1224" spans="1:16" ht="12.75">
      <c r="A1224" t="s">
        <v>50</v>
      </c>
      <c s="34" t="s">
        <v>1380</v>
      </c>
      <c s="34" t="s">
        <v>5617</v>
      </c>
      <c s="35" t="s">
        <v>5</v>
      </c>
      <c s="6" t="s">
        <v>5618</v>
      </c>
      <c s="36" t="s">
        <v>65</v>
      </c>
      <c s="37">
        <v>1</v>
      </c>
      <c s="36">
        <v>0</v>
      </c>
      <c s="36">
        <f>ROUND(G1224*H1224,6)</f>
      </c>
      <c r="L1224" s="38">
        <v>0</v>
      </c>
      <c s="32">
        <f>ROUND(ROUND(L1224,2)*ROUND(G1224,3),2)</f>
      </c>
      <c s="36" t="s">
        <v>69</v>
      </c>
      <c>
        <f>(M1224*21)/100</f>
      </c>
      <c t="s">
        <v>28</v>
      </c>
    </row>
    <row r="1225" spans="1:5" ht="12.75">
      <c r="A1225" s="35" t="s">
        <v>56</v>
      </c>
      <c r="E1225" s="39" t="s">
        <v>5618</v>
      </c>
    </row>
    <row r="1226" spans="1:5" ht="25.5">
      <c r="A1226" s="35" t="s">
        <v>58</v>
      </c>
      <c r="E1226" s="40" t="s">
        <v>5619</v>
      </c>
    </row>
    <row r="1227" spans="1:5" ht="102">
      <c r="A1227" t="s">
        <v>59</v>
      </c>
      <c r="E1227" s="39" t="s">
        <v>5620</v>
      </c>
    </row>
    <row r="1228" spans="1:16" ht="12.75">
      <c r="A1228" t="s">
        <v>50</v>
      </c>
      <c s="34" t="s">
        <v>1381</v>
      </c>
      <c s="34" t="s">
        <v>5621</v>
      </c>
      <c s="35" t="s">
        <v>5</v>
      </c>
      <c s="6" t="s">
        <v>5622</v>
      </c>
      <c s="36" t="s">
        <v>65</v>
      </c>
      <c s="37">
        <v>1</v>
      </c>
      <c s="36">
        <v>0</v>
      </c>
      <c s="36">
        <f>ROUND(G1228*H1228,6)</f>
      </c>
      <c r="L1228" s="38">
        <v>0</v>
      </c>
      <c s="32">
        <f>ROUND(ROUND(L1228,2)*ROUND(G1228,3),2)</f>
      </c>
      <c s="36" t="s">
        <v>69</v>
      </c>
      <c>
        <f>(M1228*21)/100</f>
      </c>
      <c t="s">
        <v>28</v>
      </c>
    </row>
    <row r="1229" spans="1:5" ht="12.75">
      <c r="A1229" s="35" t="s">
        <v>56</v>
      </c>
      <c r="E1229" s="39" t="s">
        <v>5622</v>
      </c>
    </row>
    <row r="1230" spans="1:5" ht="25.5">
      <c r="A1230" s="35" t="s">
        <v>58</v>
      </c>
      <c r="E1230" s="40" t="s">
        <v>5623</v>
      </c>
    </row>
    <row r="1231" spans="1:5" ht="102">
      <c r="A1231" t="s">
        <v>59</v>
      </c>
      <c r="E1231" s="39" t="s">
        <v>5624</v>
      </c>
    </row>
    <row r="1232" spans="1:16" ht="12.75">
      <c r="A1232" t="s">
        <v>50</v>
      </c>
      <c s="34" t="s">
        <v>1383</v>
      </c>
      <c s="34" t="s">
        <v>5625</v>
      </c>
      <c s="35" t="s">
        <v>5</v>
      </c>
      <c s="6" t="s">
        <v>5626</v>
      </c>
      <c s="36" t="s">
        <v>65</v>
      </c>
      <c s="37">
        <v>1</v>
      </c>
      <c s="36">
        <v>0</v>
      </c>
      <c s="36">
        <f>ROUND(G1232*H1232,6)</f>
      </c>
      <c r="L1232" s="38">
        <v>0</v>
      </c>
      <c s="32">
        <f>ROUND(ROUND(L1232,2)*ROUND(G1232,3),2)</f>
      </c>
      <c s="36" t="s">
        <v>69</v>
      </c>
      <c>
        <f>(M1232*21)/100</f>
      </c>
      <c t="s">
        <v>28</v>
      </c>
    </row>
    <row r="1233" spans="1:5" ht="12.75">
      <c r="A1233" s="35" t="s">
        <v>56</v>
      </c>
      <c r="E1233" s="39" t="s">
        <v>5626</v>
      </c>
    </row>
    <row r="1234" spans="1:5" ht="25.5">
      <c r="A1234" s="35" t="s">
        <v>58</v>
      </c>
      <c r="E1234" s="40" t="s">
        <v>5627</v>
      </c>
    </row>
    <row r="1235" spans="1:5" ht="102">
      <c r="A1235" t="s">
        <v>59</v>
      </c>
      <c r="E1235" s="39" t="s">
        <v>5628</v>
      </c>
    </row>
    <row r="1236" spans="1:16" ht="12.75">
      <c r="A1236" t="s">
        <v>50</v>
      </c>
      <c s="34" t="s">
        <v>1384</v>
      </c>
      <c s="34" t="s">
        <v>5629</v>
      </c>
      <c s="35" t="s">
        <v>5</v>
      </c>
      <c s="6" t="s">
        <v>5630</v>
      </c>
      <c s="36" t="s">
        <v>65</v>
      </c>
      <c s="37">
        <v>1</v>
      </c>
      <c s="36">
        <v>0</v>
      </c>
      <c s="36">
        <f>ROUND(G1236*H1236,6)</f>
      </c>
      <c r="L1236" s="38">
        <v>0</v>
      </c>
      <c s="32">
        <f>ROUND(ROUND(L1236,2)*ROUND(G1236,3),2)</f>
      </c>
      <c s="36" t="s">
        <v>69</v>
      </c>
      <c>
        <f>(M1236*21)/100</f>
      </c>
      <c t="s">
        <v>28</v>
      </c>
    </row>
    <row r="1237" spans="1:5" ht="12.75">
      <c r="A1237" s="35" t="s">
        <v>56</v>
      </c>
      <c r="E1237" s="39" t="s">
        <v>5630</v>
      </c>
    </row>
    <row r="1238" spans="1:5" ht="25.5">
      <c r="A1238" s="35" t="s">
        <v>58</v>
      </c>
      <c r="E1238" s="40" t="s">
        <v>5631</v>
      </c>
    </row>
    <row r="1239" spans="1:5" ht="102">
      <c r="A1239" t="s">
        <v>59</v>
      </c>
      <c r="E1239" s="39" t="s">
        <v>5632</v>
      </c>
    </row>
    <row r="1240" spans="1:16" ht="12.75">
      <c r="A1240" t="s">
        <v>50</v>
      </c>
      <c s="34" t="s">
        <v>1385</v>
      </c>
      <c s="34" t="s">
        <v>5633</v>
      </c>
      <c s="35" t="s">
        <v>5</v>
      </c>
      <c s="6" t="s">
        <v>5634</v>
      </c>
      <c s="36" t="s">
        <v>65</v>
      </c>
      <c s="37">
        <v>1</v>
      </c>
      <c s="36">
        <v>0</v>
      </c>
      <c s="36">
        <f>ROUND(G1240*H1240,6)</f>
      </c>
      <c r="L1240" s="38">
        <v>0</v>
      </c>
      <c s="32">
        <f>ROUND(ROUND(L1240,2)*ROUND(G1240,3),2)</f>
      </c>
      <c s="36" t="s">
        <v>69</v>
      </c>
      <c>
        <f>(M1240*21)/100</f>
      </c>
      <c t="s">
        <v>28</v>
      </c>
    </row>
    <row r="1241" spans="1:5" ht="12.75">
      <c r="A1241" s="35" t="s">
        <v>56</v>
      </c>
      <c r="E1241" s="39" t="s">
        <v>5634</v>
      </c>
    </row>
    <row r="1242" spans="1:5" ht="25.5">
      <c r="A1242" s="35" t="s">
        <v>58</v>
      </c>
      <c r="E1242" s="40" t="s">
        <v>5635</v>
      </c>
    </row>
    <row r="1243" spans="1:5" ht="102">
      <c r="A1243" t="s">
        <v>59</v>
      </c>
      <c r="E1243" s="39" t="s">
        <v>5636</v>
      </c>
    </row>
    <row r="1244" spans="1:16" ht="12.75">
      <c r="A1244" t="s">
        <v>50</v>
      </c>
      <c s="34" t="s">
        <v>1386</v>
      </c>
      <c s="34" t="s">
        <v>5637</v>
      </c>
      <c s="35" t="s">
        <v>5</v>
      </c>
      <c s="6" t="s">
        <v>5638</v>
      </c>
      <c s="36" t="s">
        <v>65</v>
      </c>
      <c s="37">
        <v>1</v>
      </c>
      <c s="36">
        <v>0</v>
      </c>
      <c s="36">
        <f>ROUND(G1244*H1244,6)</f>
      </c>
      <c r="L1244" s="38">
        <v>0</v>
      </c>
      <c s="32">
        <f>ROUND(ROUND(L1244,2)*ROUND(G1244,3),2)</f>
      </c>
      <c s="36" t="s">
        <v>69</v>
      </c>
      <c>
        <f>(M1244*21)/100</f>
      </c>
      <c t="s">
        <v>28</v>
      </c>
    </row>
    <row r="1245" spans="1:5" ht="12.75">
      <c r="A1245" s="35" t="s">
        <v>56</v>
      </c>
      <c r="E1245" s="39" t="s">
        <v>5638</v>
      </c>
    </row>
    <row r="1246" spans="1:5" ht="25.5">
      <c r="A1246" s="35" t="s">
        <v>58</v>
      </c>
      <c r="E1246" s="40" t="s">
        <v>5639</v>
      </c>
    </row>
    <row r="1247" spans="1:5" ht="102">
      <c r="A1247" t="s">
        <v>59</v>
      </c>
      <c r="E1247" s="39" t="s">
        <v>5640</v>
      </c>
    </row>
    <row r="1248" spans="1:16" ht="12.75">
      <c r="A1248" t="s">
        <v>50</v>
      </c>
      <c s="34" t="s">
        <v>1387</v>
      </c>
      <c s="34" t="s">
        <v>5641</v>
      </c>
      <c s="35" t="s">
        <v>5</v>
      </c>
      <c s="6" t="s">
        <v>5642</v>
      </c>
      <c s="36" t="s">
        <v>65</v>
      </c>
      <c s="37">
        <v>1</v>
      </c>
      <c s="36">
        <v>0</v>
      </c>
      <c s="36">
        <f>ROUND(G1248*H1248,6)</f>
      </c>
      <c r="L1248" s="38">
        <v>0</v>
      </c>
      <c s="32">
        <f>ROUND(ROUND(L1248,2)*ROUND(G1248,3),2)</f>
      </c>
      <c s="36" t="s">
        <v>69</v>
      </c>
      <c>
        <f>(M1248*21)/100</f>
      </c>
      <c t="s">
        <v>28</v>
      </c>
    </row>
    <row r="1249" spans="1:5" ht="12.75">
      <c r="A1249" s="35" t="s">
        <v>56</v>
      </c>
      <c r="E1249" s="39" t="s">
        <v>5642</v>
      </c>
    </row>
    <row r="1250" spans="1:5" ht="25.5">
      <c r="A1250" s="35" t="s">
        <v>58</v>
      </c>
      <c r="E1250" s="40" t="s">
        <v>5643</v>
      </c>
    </row>
    <row r="1251" spans="1:5" ht="102">
      <c r="A1251" t="s">
        <v>59</v>
      </c>
      <c r="E1251" s="39" t="s">
        <v>5644</v>
      </c>
    </row>
    <row r="1252" spans="1:16" ht="12.75">
      <c r="A1252" t="s">
        <v>50</v>
      </c>
      <c s="34" t="s">
        <v>1388</v>
      </c>
      <c s="34" t="s">
        <v>5645</v>
      </c>
      <c s="35" t="s">
        <v>5</v>
      </c>
      <c s="6" t="s">
        <v>5646</v>
      </c>
      <c s="36" t="s">
        <v>65</v>
      </c>
      <c s="37">
        <v>1</v>
      </c>
      <c s="36">
        <v>0</v>
      </c>
      <c s="36">
        <f>ROUND(G1252*H1252,6)</f>
      </c>
      <c r="L1252" s="38">
        <v>0</v>
      </c>
      <c s="32">
        <f>ROUND(ROUND(L1252,2)*ROUND(G1252,3),2)</f>
      </c>
      <c s="36" t="s">
        <v>69</v>
      </c>
      <c>
        <f>(M1252*21)/100</f>
      </c>
      <c t="s">
        <v>28</v>
      </c>
    </row>
    <row r="1253" spans="1:5" ht="12.75">
      <c r="A1253" s="35" t="s">
        <v>56</v>
      </c>
      <c r="E1253" s="39" t="s">
        <v>5646</v>
      </c>
    </row>
    <row r="1254" spans="1:5" ht="25.5">
      <c r="A1254" s="35" t="s">
        <v>58</v>
      </c>
      <c r="E1254" s="40" t="s">
        <v>5647</v>
      </c>
    </row>
    <row r="1255" spans="1:5" ht="102">
      <c r="A1255" t="s">
        <v>59</v>
      </c>
      <c r="E1255" s="39" t="s">
        <v>5648</v>
      </c>
    </row>
    <row r="1256" spans="1:16" ht="12.75">
      <c r="A1256" t="s">
        <v>50</v>
      </c>
      <c s="34" t="s">
        <v>1389</v>
      </c>
      <c s="34" t="s">
        <v>5649</v>
      </c>
      <c s="35" t="s">
        <v>5</v>
      </c>
      <c s="6" t="s">
        <v>5650</v>
      </c>
      <c s="36" t="s">
        <v>65</v>
      </c>
      <c s="37">
        <v>1</v>
      </c>
      <c s="36">
        <v>0</v>
      </c>
      <c s="36">
        <f>ROUND(G1256*H1256,6)</f>
      </c>
      <c r="L1256" s="38">
        <v>0</v>
      </c>
      <c s="32">
        <f>ROUND(ROUND(L1256,2)*ROUND(G1256,3),2)</f>
      </c>
      <c s="36" t="s">
        <v>69</v>
      </c>
      <c>
        <f>(M1256*21)/100</f>
      </c>
      <c t="s">
        <v>28</v>
      </c>
    </row>
    <row r="1257" spans="1:5" ht="12.75">
      <c r="A1257" s="35" t="s">
        <v>56</v>
      </c>
      <c r="E1257" s="39" t="s">
        <v>5650</v>
      </c>
    </row>
    <row r="1258" spans="1:5" ht="25.5">
      <c r="A1258" s="35" t="s">
        <v>58</v>
      </c>
      <c r="E1258" s="40" t="s">
        <v>5651</v>
      </c>
    </row>
    <row r="1259" spans="1:5" ht="102">
      <c r="A1259" t="s">
        <v>59</v>
      </c>
      <c r="E1259" s="39" t="s">
        <v>5652</v>
      </c>
    </row>
    <row r="1260" spans="1:16" ht="12.75">
      <c r="A1260" t="s">
        <v>50</v>
      </c>
      <c s="34" t="s">
        <v>1390</v>
      </c>
      <c s="34" t="s">
        <v>5653</v>
      </c>
      <c s="35" t="s">
        <v>5</v>
      </c>
      <c s="6" t="s">
        <v>5654</v>
      </c>
      <c s="36" t="s">
        <v>65</v>
      </c>
      <c s="37">
        <v>1</v>
      </c>
      <c s="36">
        <v>0</v>
      </c>
      <c s="36">
        <f>ROUND(G1260*H1260,6)</f>
      </c>
      <c r="L1260" s="38">
        <v>0</v>
      </c>
      <c s="32">
        <f>ROUND(ROUND(L1260,2)*ROUND(G1260,3),2)</f>
      </c>
      <c s="36" t="s">
        <v>69</v>
      </c>
      <c>
        <f>(M1260*21)/100</f>
      </c>
      <c t="s">
        <v>28</v>
      </c>
    </row>
    <row r="1261" spans="1:5" ht="12.75">
      <c r="A1261" s="35" t="s">
        <v>56</v>
      </c>
      <c r="E1261" s="39" t="s">
        <v>5654</v>
      </c>
    </row>
    <row r="1262" spans="1:5" ht="25.5">
      <c r="A1262" s="35" t="s">
        <v>58</v>
      </c>
      <c r="E1262" s="40" t="s">
        <v>5655</v>
      </c>
    </row>
    <row r="1263" spans="1:5" ht="102">
      <c r="A1263" t="s">
        <v>59</v>
      </c>
      <c r="E1263" s="39" t="s">
        <v>5656</v>
      </c>
    </row>
    <row r="1264" spans="1:16" ht="12.75">
      <c r="A1264" t="s">
        <v>50</v>
      </c>
      <c s="34" t="s">
        <v>1391</v>
      </c>
      <c s="34" t="s">
        <v>5657</v>
      </c>
      <c s="35" t="s">
        <v>5</v>
      </c>
      <c s="6" t="s">
        <v>5658</v>
      </c>
      <c s="36" t="s">
        <v>65</v>
      </c>
      <c s="37">
        <v>2</v>
      </c>
      <c s="36">
        <v>0</v>
      </c>
      <c s="36">
        <f>ROUND(G1264*H1264,6)</f>
      </c>
      <c r="L1264" s="38">
        <v>0</v>
      </c>
      <c s="32">
        <f>ROUND(ROUND(L1264,2)*ROUND(G1264,3),2)</f>
      </c>
      <c s="36" t="s">
        <v>69</v>
      </c>
      <c>
        <f>(M1264*21)/100</f>
      </c>
      <c t="s">
        <v>28</v>
      </c>
    </row>
    <row r="1265" spans="1:5" ht="12.75">
      <c r="A1265" s="35" t="s">
        <v>56</v>
      </c>
      <c r="E1265" s="39" t="s">
        <v>5658</v>
      </c>
    </row>
    <row r="1266" spans="1:5" ht="25.5">
      <c r="A1266" s="35" t="s">
        <v>58</v>
      </c>
      <c r="E1266" s="40" t="s">
        <v>5659</v>
      </c>
    </row>
    <row r="1267" spans="1:5" ht="102">
      <c r="A1267" t="s">
        <v>59</v>
      </c>
      <c r="E1267" s="39" t="s">
        <v>5660</v>
      </c>
    </row>
    <row r="1268" spans="1:16" ht="12.75">
      <c r="A1268" t="s">
        <v>50</v>
      </c>
      <c s="34" t="s">
        <v>1392</v>
      </c>
      <c s="34" t="s">
        <v>5661</v>
      </c>
      <c s="35" t="s">
        <v>5</v>
      </c>
      <c s="6" t="s">
        <v>5662</v>
      </c>
      <c s="36" t="s">
        <v>65</v>
      </c>
      <c s="37">
        <v>2</v>
      </c>
      <c s="36">
        <v>0</v>
      </c>
      <c s="36">
        <f>ROUND(G1268*H1268,6)</f>
      </c>
      <c r="L1268" s="38">
        <v>0</v>
      </c>
      <c s="32">
        <f>ROUND(ROUND(L1268,2)*ROUND(G1268,3),2)</f>
      </c>
      <c s="36" t="s">
        <v>69</v>
      </c>
      <c>
        <f>(M1268*21)/100</f>
      </c>
      <c t="s">
        <v>28</v>
      </c>
    </row>
    <row r="1269" spans="1:5" ht="12.75">
      <c r="A1269" s="35" t="s">
        <v>56</v>
      </c>
      <c r="E1269" s="39" t="s">
        <v>5662</v>
      </c>
    </row>
    <row r="1270" spans="1:5" ht="25.5">
      <c r="A1270" s="35" t="s">
        <v>58</v>
      </c>
      <c r="E1270" s="40" t="s">
        <v>5663</v>
      </c>
    </row>
    <row r="1271" spans="1:5" ht="102">
      <c r="A1271" t="s">
        <v>59</v>
      </c>
      <c r="E1271" s="39" t="s">
        <v>5664</v>
      </c>
    </row>
    <row r="1272" spans="1:16" ht="12.75">
      <c r="A1272" t="s">
        <v>50</v>
      </c>
      <c s="34" t="s">
        <v>1393</v>
      </c>
      <c s="34" t="s">
        <v>5665</v>
      </c>
      <c s="35" t="s">
        <v>5</v>
      </c>
      <c s="6" t="s">
        <v>5666</v>
      </c>
      <c s="36" t="s">
        <v>65</v>
      </c>
      <c s="37">
        <v>3</v>
      </c>
      <c s="36">
        <v>0</v>
      </c>
      <c s="36">
        <f>ROUND(G1272*H1272,6)</f>
      </c>
      <c r="L1272" s="38">
        <v>0</v>
      </c>
      <c s="32">
        <f>ROUND(ROUND(L1272,2)*ROUND(G1272,3),2)</f>
      </c>
      <c s="36" t="s">
        <v>69</v>
      </c>
      <c>
        <f>(M1272*21)/100</f>
      </c>
      <c t="s">
        <v>28</v>
      </c>
    </row>
    <row r="1273" spans="1:5" ht="12.75">
      <c r="A1273" s="35" t="s">
        <v>56</v>
      </c>
      <c r="E1273" s="39" t="s">
        <v>5666</v>
      </c>
    </row>
    <row r="1274" spans="1:5" ht="25.5">
      <c r="A1274" s="35" t="s">
        <v>58</v>
      </c>
      <c r="E1274" s="40" t="s">
        <v>5667</v>
      </c>
    </row>
    <row r="1275" spans="1:5" ht="102">
      <c r="A1275" t="s">
        <v>59</v>
      </c>
      <c r="E1275" s="39" t="s">
        <v>5668</v>
      </c>
    </row>
    <row r="1276" spans="1:16" ht="12.75">
      <c r="A1276" t="s">
        <v>50</v>
      </c>
      <c s="34" t="s">
        <v>1394</v>
      </c>
      <c s="34" t="s">
        <v>5669</v>
      </c>
      <c s="35" t="s">
        <v>5</v>
      </c>
      <c s="6" t="s">
        <v>5670</v>
      </c>
      <c s="36" t="s">
        <v>65</v>
      </c>
      <c s="37">
        <v>2</v>
      </c>
      <c s="36">
        <v>0</v>
      </c>
      <c s="36">
        <f>ROUND(G1276*H1276,6)</f>
      </c>
      <c r="L1276" s="38">
        <v>0</v>
      </c>
      <c s="32">
        <f>ROUND(ROUND(L1276,2)*ROUND(G1276,3),2)</f>
      </c>
      <c s="36" t="s">
        <v>69</v>
      </c>
      <c>
        <f>(M1276*21)/100</f>
      </c>
      <c t="s">
        <v>28</v>
      </c>
    </row>
    <row r="1277" spans="1:5" ht="12.75">
      <c r="A1277" s="35" t="s">
        <v>56</v>
      </c>
      <c r="E1277" s="39" t="s">
        <v>5670</v>
      </c>
    </row>
    <row r="1278" spans="1:5" ht="25.5">
      <c r="A1278" s="35" t="s">
        <v>58</v>
      </c>
      <c r="E1278" s="40" t="s">
        <v>5671</v>
      </c>
    </row>
    <row r="1279" spans="1:5" ht="102">
      <c r="A1279" t="s">
        <v>59</v>
      </c>
      <c r="E1279" s="39" t="s">
        <v>5672</v>
      </c>
    </row>
    <row r="1280" spans="1:16" ht="12.75">
      <c r="A1280" t="s">
        <v>50</v>
      </c>
      <c s="34" t="s">
        <v>1395</v>
      </c>
      <c s="34" t="s">
        <v>5673</v>
      </c>
      <c s="35" t="s">
        <v>5</v>
      </c>
      <c s="6" t="s">
        <v>5674</v>
      </c>
      <c s="36" t="s">
        <v>65</v>
      </c>
      <c s="37">
        <v>2</v>
      </c>
      <c s="36">
        <v>0</v>
      </c>
      <c s="36">
        <f>ROUND(G1280*H1280,6)</f>
      </c>
      <c r="L1280" s="38">
        <v>0</v>
      </c>
      <c s="32">
        <f>ROUND(ROUND(L1280,2)*ROUND(G1280,3),2)</f>
      </c>
      <c s="36" t="s">
        <v>69</v>
      </c>
      <c>
        <f>(M1280*21)/100</f>
      </c>
      <c t="s">
        <v>28</v>
      </c>
    </row>
    <row r="1281" spans="1:5" ht="12.75">
      <c r="A1281" s="35" t="s">
        <v>56</v>
      </c>
      <c r="E1281" s="39" t="s">
        <v>5674</v>
      </c>
    </row>
    <row r="1282" spans="1:5" ht="25.5">
      <c r="A1282" s="35" t="s">
        <v>58</v>
      </c>
      <c r="E1282" s="40" t="s">
        <v>5675</v>
      </c>
    </row>
    <row r="1283" spans="1:5" ht="102">
      <c r="A1283" t="s">
        <v>59</v>
      </c>
      <c r="E1283" s="39" t="s">
        <v>5676</v>
      </c>
    </row>
    <row r="1284" spans="1:16" ht="12.75">
      <c r="A1284" t="s">
        <v>50</v>
      </c>
      <c s="34" t="s">
        <v>1396</v>
      </c>
      <c s="34" t="s">
        <v>5677</v>
      </c>
      <c s="35" t="s">
        <v>5</v>
      </c>
      <c s="6" t="s">
        <v>5678</v>
      </c>
      <c s="36" t="s">
        <v>65</v>
      </c>
      <c s="37">
        <v>2</v>
      </c>
      <c s="36">
        <v>0</v>
      </c>
      <c s="36">
        <f>ROUND(G1284*H1284,6)</f>
      </c>
      <c r="L1284" s="38">
        <v>0</v>
      </c>
      <c s="32">
        <f>ROUND(ROUND(L1284,2)*ROUND(G1284,3),2)</f>
      </c>
      <c s="36" t="s">
        <v>69</v>
      </c>
      <c>
        <f>(M1284*21)/100</f>
      </c>
      <c t="s">
        <v>28</v>
      </c>
    </row>
    <row r="1285" spans="1:5" ht="12.75">
      <c r="A1285" s="35" t="s">
        <v>56</v>
      </c>
      <c r="E1285" s="39" t="s">
        <v>5678</v>
      </c>
    </row>
    <row r="1286" spans="1:5" ht="25.5">
      <c r="A1286" s="35" t="s">
        <v>58</v>
      </c>
      <c r="E1286" s="40" t="s">
        <v>5679</v>
      </c>
    </row>
    <row r="1287" spans="1:5" ht="102">
      <c r="A1287" t="s">
        <v>59</v>
      </c>
      <c r="E1287" s="39" t="s">
        <v>5680</v>
      </c>
    </row>
    <row r="1288" spans="1:16" ht="12.75">
      <c r="A1288" t="s">
        <v>50</v>
      </c>
      <c s="34" t="s">
        <v>1397</v>
      </c>
      <c s="34" t="s">
        <v>5681</v>
      </c>
      <c s="35" t="s">
        <v>5</v>
      </c>
      <c s="6" t="s">
        <v>5682</v>
      </c>
      <c s="36" t="s">
        <v>65</v>
      </c>
      <c s="37">
        <v>2</v>
      </c>
      <c s="36">
        <v>0</v>
      </c>
      <c s="36">
        <f>ROUND(G1288*H1288,6)</f>
      </c>
      <c r="L1288" s="38">
        <v>0</v>
      </c>
      <c s="32">
        <f>ROUND(ROUND(L1288,2)*ROUND(G1288,3),2)</f>
      </c>
      <c s="36" t="s">
        <v>69</v>
      </c>
      <c>
        <f>(M1288*21)/100</f>
      </c>
      <c t="s">
        <v>28</v>
      </c>
    </row>
    <row r="1289" spans="1:5" ht="12.75">
      <c r="A1289" s="35" t="s">
        <v>56</v>
      </c>
      <c r="E1289" s="39" t="s">
        <v>5682</v>
      </c>
    </row>
    <row r="1290" spans="1:5" ht="25.5">
      <c r="A1290" s="35" t="s">
        <v>58</v>
      </c>
      <c r="E1290" s="40" t="s">
        <v>5683</v>
      </c>
    </row>
    <row r="1291" spans="1:5" ht="102">
      <c r="A1291" t="s">
        <v>59</v>
      </c>
      <c r="E1291" s="39" t="s">
        <v>5684</v>
      </c>
    </row>
    <row r="1292" spans="1:16" ht="12.75">
      <c r="A1292" t="s">
        <v>50</v>
      </c>
      <c s="34" t="s">
        <v>1398</v>
      </c>
      <c s="34" t="s">
        <v>5685</v>
      </c>
      <c s="35" t="s">
        <v>5</v>
      </c>
      <c s="6" t="s">
        <v>5686</v>
      </c>
      <c s="36" t="s">
        <v>65</v>
      </c>
      <c s="37">
        <v>5</v>
      </c>
      <c s="36">
        <v>0</v>
      </c>
      <c s="36">
        <f>ROUND(G1292*H1292,6)</f>
      </c>
      <c r="L1292" s="38">
        <v>0</v>
      </c>
      <c s="32">
        <f>ROUND(ROUND(L1292,2)*ROUND(G1292,3),2)</f>
      </c>
      <c s="36" t="s">
        <v>69</v>
      </c>
      <c>
        <f>(M1292*21)/100</f>
      </c>
      <c t="s">
        <v>28</v>
      </c>
    </row>
    <row r="1293" spans="1:5" ht="12.75">
      <c r="A1293" s="35" t="s">
        <v>56</v>
      </c>
      <c r="E1293" s="39" t="s">
        <v>5686</v>
      </c>
    </row>
    <row r="1294" spans="1:5" ht="25.5">
      <c r="A1294" s="35" t="s">
        <v>58</v>
      </c>
      <c r="E1294" s="40" t="s">
        <v>5687</v>
      </c>
    </row>
    <row r="1295" spans="1:5" ht="102">
      <c r="A1295" t="s">
        <v>59</v>
      </c>
      <c r="E1295" s="39" t="s">
        <v>5688</v>
      </c>
    </row>
    <row r="1296" spans="1:16" ht="12.75">
      <c r="A1296" t="s">
        <v>50</v>
      </c>
      <c s="34" t="s">
        <v>1399</v>
      </c>
      <c s="34" t="s">
        <v>5689</v>
      </c>
      <c s="35" t="s">
        <v>5</v>
      </c>
      <c s="6" t="s">
        <v>5690</v>
      </c>
      <c s="36" t="s">
        <v>65</v>
      </c>
      <c s="37">
        <v>1</v>
      </c>
      <c s="36">
        <v>0</v>
      </c>
      <c s="36">
        <f>ROUND(G1296*H1296,6)</f>
      </c>
      <c r="L1296" s="38">
        <v>0</v>
      </c>
      <c s="32">
        <f>ROUND(ROUND(L1296,2)*ROUND(G1296,3),2)</f>
      </c>
      <c s="36" t="s">
        <v>69</v>
      </c>
      <c>
        <f>(M1296*21)/100</f>
      </c>
      <c t="s">
        <v>28</v>
      </c>
    </row>
    <row r="1297" spans="1:5" ht="12.75">
      <c r="A1297" s="35" t="s">
        <v>56</v>
      </c>
      <c r="E1297" s="39" t="s">
        <v>5690</v>
      </c>
    </row>
    <row r="1298" spans="1:5" ht="25.5">
      <c r="A1298" s="35" t="s">
        <v>58</v>
      </c>
      <c r="E1298" s="40" t="s">
        <v>5691</v>
      </c>
    </row>
    <row r="1299" spans="1:5" ht="102">
      <c r="A1299" t="s">
        <v>59</v>
      </c>
      <c r="E1299" s="39" t="s">
        <v>5692</v>
      </c>
    </row>
    <row r="1300" spans="1:16" ht="12.75">
      <c r="A1300" t="s">
        <v>50</v>
      </c>
      <c s="34" t="s">
        <v>1402</v>
      </c>
      <c s="34" t="s">
        <v>5693</v>
      </c>
      <c s="35" t="s">
        <v>5</v>
      </c>
      <c s="6" t="s">
        <v>5694</v>
      </c>
      <c s="36" t="s">
        <v>65</v>
      </c>
      <c s="37">
        <v>1</v>
      </c>
      <c s="36">
        <v>0</v>
      </c>
      <c s="36">
        <f>ROUND(G1300*H1300,6)</f>
      </c>
      <c r="L1300" s="38">
        <v>0</v>
      </c>
      <c s="32">
        <f>ROUND(ROUND(L1300,2)*ROUND(G1300,3),2)</f>
      </c>
      <c s="36" t="s">
        <v>69</v>
      </c>
      <c>
        <f>(M1300*21)/100</f>
      </c>
      <c t="s">
        <v>28</v>
      </c>
    </row>
    <row r="1301" spans="1:5" ht="12.75">
      <c r="A1301" s="35" t="s">
        <v>56</v>
      </c>
      <c r="E1301" s="39" t="s">
        <v>5694</v>
      </c>
    </row>
    <row r="1302" spans="1:5" ht="25.5">
      <c r="A1302" s="35" t="s">
        <v>58</v>
      </c>
      <c r="E1302" s="40" t="s">
        <v>5695</v>
      </c>
    </row>
    <row r="1303" spans="1:5" ht="102">
      <c r="A1303" t="s">
        <v>59</v>
      </c>
      <c r="E1303" s="39" t="s">
        <v>5696</v>
      </c>
    </row>
    <row r="1304" spans="1:16" ht="12.75">
      <c r="A1304" t="s">
        <v>50</v>
      </c>
      <c s="34" t="s">
        <v>1403</v>
      </c>
      <c s="34" t="s">
        <v>5697</v>
      </c>
      <c s="35" t="s">
        <v>5</v>
      </c>
      <c s="6" t="s">
        <v>5698</v>
      </c>
      <c s="36" t="s">
        <v>65</v>
      </c>
      <c s="37">
        <v>2</v>
      </c>
      <c s="36">
        <v>0</v>
      </c>
      <c s="36">
        <f>ROUND(G1304*H1304,6)</f>
      </c>
      <c r="L1304" s="38">
        <v>0</v>
      </c>
      <c s="32">
        <f>ROUND(ROUND(L1304,2)*ROUND(G1304,3),2)</f>
      </c>
      <c s="36" t="s">
        <v>69</v>
      </c>
      <c>
        <f>(M1304*21)/100</f>
      </c>
      <c t="s">
        <v>28</v>
      </c>
    </row>
    <row r="1305" spans="1:5" ht="12.75">
      <c r="A1305" s="35" t="s">
        <v>56</v>
      </c>
      <c r="E1305" s="39" t="s">
        <v>5698</v>
      </c>
    </row>
    <row r="1306" spans="1:5" ht="25.5">
      <c r="A1306" s="35" t="s">
        <v>58</v>
      </c>
      <c r="E1306" s="40" t="s">
        <v>5699</v>
      </c>
    </row>
    <row r="1307" spans="1:5" ht="102">
      <c r="A1307" t="s">
        <v>59</v>
      </c>
      <c r="E1307" s="39" t="s">
        <v>5700</v>
      </c>
    </row>
    <row r="1308" spans="1:16" ht="12.75">
      <c r="A1308" t="s">
        <v>50</v>
      </c>
      <c s="34" t="s">
        <v>1404</v>
      </c>
      <c s="34" t="s">
        <v>5701</v>
      </c>
      <c s="35" t="s">
        <v>5</v>
      </c>
      <c s="6" t="s">
        <v>5702</v>
      </c>
      <c s="36" t="s">
        <v>65</v>
      </c>
      <c s="37">
        <v>4</v>
      </c>
      <c s="36">
        <v>0</v>
      </c>
      <c s="36">
        <f>ROUND(G1308*H1308,6)</f>
      </c>
      <c r="L1308" s="38">
        <v>0</v>
      </c>
      <c s="32">
        <f>ROUND(ROUND(L1308,2)*ROUND(G1308,3),2)</f>
      </c>
      <c s="36" t="s">
        <v>69</v>
      </c>
      <c>
        <f>(M1308*21)/100</f>
      </c>
      <c t="s">
        <v>28</v>
      </c>
    </row>
    <row r="1309" spans="1:5" ht="12.75">
      <c r="A1309" s="35" t="s">
        <v>56</v>
      </c>
      <c r="E1309" s="39" t="s">
        <v>5702</v>
      </c>
    </row>
    <row r="1310" spans="1:5" ht="25.5">
      <c r="A1310" s="35" t="s">
        <v>58</v>
      </c>
      <c r="E1310" s="40" t="s">
        <v>5703</v>
      </c>
    </row>
    <row r="1311" spans="1:5" ht="102">
      <c r="A1311" t="s">
        <v>59</v>
      </c>
      <c r="E1311" s="39" t="s">
        <v>5704</v>
      </c>
    </row>
    <row r="1312" spans="1:16" ht="12.75">
      <c r="A1312" t="s">
        <v>50</v>
      </c>
      <c s="34" t="s">
        <v>1405</v>
      </c>
      <c s="34" t="s">
        <v>5705</v>
      </c>
      <c s="35" t="s">
        <v>5</v>
      </c>
      <c s="6" t="s">
        <v>5706</v>
      </c>
      <c s="36" t="s">
        <v>65</v>
      </c>
      <c s="37">
        <v>1</v>
      </c>
      <c s="36">
        <v>0</v>
      </c>
      <c s="36">
        <f>ROUND(G1312*H1312,6)</f>
      </c>
      <c r="L1312" s="38">
        <v>0</v>
      </c>
      <c s="32">
        <f>ROUND(ROUND(L1312,2)*ROUND(G1312,3),2)</f>
      </c>
      <c s="36" t="s">
        <v>69</v>
      </c>
      <c>
        <f>(M1312*21)/100</f>
      </c>
      <c t="s">
        <v>28</v>
      </c>
    </row>
    <row r="1313" spans="1:5" ht="12.75">
      <c r="A1313" s="35" t="s">
        <v>56</v>
      </c>
      <c r="E1313" s="39" t="s">
        <v>5706</v>
      </c>
    </row>
    <row r="1314" spans="1:5" ht="25.5">
      <c r="A1314" s="35" t="s">
        <v>58</v>
      </c>
      <c r="E1314" s="40" t="s">
        <v>5707</v>
      </c>
    </row>
    <row r="1315" spans="1:5" ht="102">
      <c r="A1315" t="s">
        <v>59</v>
      </c>
      <c r="E1315" s="39" t="s">
        <v>5708</v>
      </c>
    </row>
    <row r="1316" spans="1:16" ht="12.75">
      <c r="A1316" t="s">
        <v>50</v>
      </c>
      <c s="34" t="s">
        <v>1406</v>
      </c>
      <c s="34" t="s">
        <v>5709</v>
      </c>
      <c s="35" t="s">
        <v>5</v>
      </c>
      <c s="6" t="s">
        <v>5710</v>
      </c>
      <c s="36" t="s">
        <v>65</v>
      </c>
      <c s="37">
        <v>4</v>
      </c>
      <c s="36">
        <v>0</v>
      </c>
      <c s="36">
        <f>ROUND(G1316*H1316,6)</f>
      </c>
      <c r="L1316" s="38">
        <v>0</v>
      </c>
      <c s="32">
        <f>ROUND(ROUND(L1316,2)*ROUND(G1316,3),2)</f>
      </c>
      <c s="36" t="s">
        <v>69</v>
      </c>
      <c>
        <f>(M1316*21)/100</f>
      </c>
      <c t="s">
        <v>28</v>
      </c>
    </row>
    <row r="1317" spans="1:5" ht="12.75">
      <c r="A1317" s="35" t="s">
        <v>56</v>
      </c>
      <c r="E1317" s="39" t="s">
        <v>5710</v>
      </c>
    </row>
    <row r="1318" spans="1:5" ht="25.5">
      <c r="A1318" s="35" t="s">
        <v>58</v>
      </c>
      <c r="E1318" s="40" t="s">
        <v>5711</v>
      </c>
    </row>
    <row r="1319" spans="1:5" ht="102">
      <c r="A1319" t="s">
        <v>59</v>
      </c>
      <c r="E1319" s="39" t="s">
        <v>5712</v>
      </c>
    </row>
    <row r="1320" spans="1:16" ht="12.75">
      <c r="A1320" t="s">
        <v>50</v>
      </c>
      <c s="34" t="s">
        <v>1407</v>
      </c>
      <c s="34" t="s">
        <v>5713</v>
      </c>
      <c s="35" t="s">
        <v>5</v>
      </c>
      <c s="6" t="s">
        <v>5714</v>
      </c>
      <c s="36" t="s">
        <v>65</v>
      </c>
      <c s="37">
        <v>1</v>
      </c>
      <c s="36">
        <v>0</v>
      </c>
      <c s="36">
        <f>ROUND(G1320*H1320,6)</f>
      </c>
      <c r="L1320" s="38">
        <v>0</v>
      </c>
      <c s="32">
        <f>ROUND(ROUND(L1320,2)*ROUND(G1320,3),2)</f>
      </c>
      <c s="36" t="s">
        <v>69</v>
      </c>
      <c>
        <f>(M1320*21)/100</f>
      </c>
      <c t="s">
        <v>28</v>
      </c>
    </row>
    <row r="1321" spans="1:5" ht="12.75">
      <c r="A1321" s="35" t="s">
        <v>56</v>
      </c>
      <c r="E1321" s="39" t="s">
        <v>5714</v>
      </c>
    </row>
    <row r="1322" spans="1:5" ht="25.5">
      <c r="A1322" s="35" t="s">
        <v>58</v>
      </c>
      <c r="E1322" s="40" t="s">
        <v>5715</v>
      </c>
    </row>
    <row r="1323" spans="1:5" ht="102">
      <c r="A1323" t="s">
        <v>59</v>
      </c>
      <c r="E1323" s="39" t="s">
        <v>5716</v>
      </c>
    </row>
    <row r="1324" spans="1:16" ht="12.75">
      <c r="A1324" t="s">
        <v>50</v>
      </c>
      <c s="34" t="s">
        <v>1408</v>
      </c>
      <c s="34" t="s">
        <v>5717</v>
      </c>
      <c s="35" t="s">
        <v>5</v>
      </c>
      <c s="6" t="s">
        <v>5718</v>
      </c>
      <c s="36" t="s">
        <v>65</v>
      </c>
      <c s="37">
        <v>1</v>
      </c>
      <c s="36">
        <v>0</v>
      </c>
      <c s="36">
        <f>ROUND(G1324*H1324,6)</f>
      </c>
      <c r="L1324" s="38">
        <v>0</v>
      </c>
      <c s="32">
        <f>ROUND(ROUND(L1324,2)*ROUND(G1324,3),2)</f>
      </c>
      <c s="36" t="s">
        <v>69</v>
      </c>
      <c>
        <f>(M1324*21)/100</f>
      </c>
      <c t="s">
        <v>28</v>
      </c>
    </row>
    <row r="1325" spans="1:5" ht="12.75">
      <c r="A1325" s="35" t="s">
        <v>56</v>
      </c>
      <c r="E1325" s="39" t="s">
        <v>5718</v>
      </c>
    </row>
    <row r="1326" spans="1:5" ht="25.5">
      <c r="A1326" s="35" t="s">
        <v>58</v>
      </c>
      <c r="E1326" s="40" t="s">
        <v>5719</v>
      </c>
    </row>
    <row r="1327" spans="1:5" ht="102">
      <c r="A1327" t="s">
        <v>59</v>
      </c>
      <c r="E1327" s="39" t="s">
        <v>5720</v>
      </c>
    </row>
    <row r="1328" spans="1:16" ht="12.75">
      <c r="A1328" t="s">
        <v>50</v>
      </c>
      <c s="34" t="s">
        <v>1409</v>
      </c>
      <c s="34" t="s">
        <v>5721</v>
      </c>
      <c s="35" t="s">
        <v>5</v>
      </c>
      <c s="6" t="s">
        <v>5722</v>
      </c>
      <c s="36" t="s">
        <v>65</v>
      </c>
      <c s="37">
        <v>1</v>
      </c>
      <c s="36">
        <v>0</v>
      </c>
      <c s="36">
        <f>ROUND(G1328*H1328,6)</f>
      </c>
      <c r="L1328" s="38">
        <v>0</v>
      </c>
      <c s="32">
        <f>ROUND(ROUND(L1328,2)*ROUND(G1328,3),2)</f>
      </c>
      <c s="36" t="s">
        <v>69</v>
      </c>
      <c>
        <f>(M1328*21)/100</f>
      </c>
      <c t="s">
        <v>28</v>
      </c>
    </row>
    <row r="1329" spans="1:5" ht="12.75">
      <c r="A1329" s="35" t="s">
        <v>56</v>
      </c>
      <c r="E1329" s="39" t="s">
        <v>5722</v>
      </c>
    </row>
    <row r="1330" spans="1:5" ht="25.5">
      <c r="A1330" s="35" t="s">
        <v>58</v>
      </c>
      <c r="E1330" s="40" t="s">
        <v>5723</v>
      </c>
    </row>
    <row r="1331" spans="1:5" ht="102">
      <c r="A1331" t="s">
        <v>59</v>
      </c>
      <c r="E1331" s="39" t="s">
        <v>5724</v>
      </c>
    </row>
    <row r="1332" spans="1:16" ht="12.75">
      <c r="A1332" t="s">
        <v>50</v>
      </c>
      <c s="34" t="s">
        <v>1410</v>
      </c>
      <c s="34" t="s">
        <v>5725</v>
      </c>
      <c s="35" t="s">
        <v>5</v>
      </c>
      <c s="6" t="s">
        <v>5726</v>
      </c>
      <c s="36" t="s">
        <v>65</v>
      </c>
      <c s="37">
        <v>1</v>
      </c>
      <c s="36">
        <v>0</v>
      </c>
      <c s="36">
        <f>ROUND(G1332*H1332,6)</f>
      </c>
      <c r="L1332" s="38">
        <v>0</v>
      </c>
      <c s="32">
        <f>ROUND(ROUND(L1332,2)*ROUND(G1332,3),2)</f>
      </c>
      <c s="36" t="s">
        <v>69</v>
      </c>
      <c>
        <f>(M1332*21)/100</f>
      </c>
      <c t="s">
        <v>28</v>
      </c>
    </row>
    <row r="1333" spans="1:5" ht="12.75">
      <c r="A1333" s="35" t="s">
        <v>56</v>
      </c>
      <c r="E1333" s="39" t="s">
        <v>5726</v>
      </c>
    </row>
    <row r="1334" spans="1:5" ht="25.5">
      <c r="A1334" s="35" t="s">
        <v>58</v>
      </c>
      <c r="E1334" s="40" t="s">
        <v>5727</v>
      </c>
    </row>
    <row r="1335" spans="1:5" ht="102">
      <c r="A1335" t="s">
        <v>59</v>
      </c>
      <c r="E1335" s="39" t="s">
        <v>5728</v>
      </c>
    </row>
    <row r="1336" spans="1:16" ht="12.75">
      <c r="A1336" t="s">
        <v>50</v>
      </c>
      <c s="34" t="s">
        <v>1411</v>
      </c>
      <c s="34" t="s">
        <v>5729</v>
      </c>
      <c s="35" t="s">
        <v>5</v>
      </c>
      <c s="6" t="s">
        <v>5730</v>
      </c>
      <c s="36" t="s">
        <v>65</v>
      </c>
      <c s="37">
        <v>1</v>
      </c>
      <c s="36">
        <v>0</v>
      </c>
      <c s="36">
        <f>ROUND(G1336*H1336,6)</f>
      </c>
      <c r="L1336" s="38">
        <v>0</v>
      </c>
      <c s="32">
        <f>ROUND(ROUND(L1336,2)*ROUND(G1336,3),2)</f>
      </c>
      <c s="36" t="s">
        <v>69</v>
      </c>
      <c>
        <f>(M1336*21)/100</f>
      </c>
      <c t="s">
        <v>28</v>
      </c>
    </row>
    <row r="1337" spans="1:5" ht="12.75">
      <c r="A1337" s="35" t="s">
        <v>56</v>
      </c>
      <c r="E1337" s="39" t="s">
        <v>5730</v>
      </c>
    </row>
    <row r="1338" spans="1:5" ht="25.5">
      <c r="A1338" s="35" t="s">
        <v>58</v>
      </c>
      <c r="E1338" s="40" t="s">
        <v>5731</v>
      </c>
    </row>
    <row r="1339" spans="1:5" ht="102">
      <c r="A1339" t="s">
        <v>59</v>
      </c>
      <c r="E1339" s="39" t="s">
        <v>5732</v>
      </c>
    </row>
    <row r="1340" spans="1:16" ht="12.75">
      <c r="A1340" t="s">
        <v>50</v>
      </c>
      <c s="34" t="s">
        <v>1412</v>
      </c>
      <c s="34" t="s">
        <v>5733</v>
      </c>
      <c s="35" t="s">
        <v>5</v>
      </c>
      <c s="6" t="s">
        <v>5734</v>
      </c>
      <c s="36" t="s">
        <v>65</v>
      </c>
      <c s="37">
        <v>9</v>
      </c>
      <c s="36">
        <v>0</v>
      </c>
      <c s="36">
        <f>ROUND(G1340*H1340,6)</f>
      </c>
      <c r="L1340" s="38">
        <v>0</v>
      </c>
      <c s="32">
        <f>ROUND(ROUND(L1340,2)*ROUND(G1340,3),2)</f>
      </c>
      <c s="36" t="s">
        <v>69</v>
      </c>
      <c>
        <f>(M1340*21)/100</f>
      </c>
      <c t="s">
        <v>28</v>
      </c>
    </row>
    <row r="1341" spans="1:5" ht="12.75">
      <c r="A1341" s="35" t="s">
        <v>56</v>
      </c>
      <c r="E1341" s="39" t="s">
        <v>5734</v>
      </c>
    </row>
    <row r="1342" spans="1:5" ht="25.5">
      <c r="A1342" s="35" t="s">
        <v>58</v>
      </c>
      <c r="E1342" s="40" t="s">
        <v>5735</v>
      </c>
    </row>
    <row r="1343" spans="1:5" ht="102">
      <c r="A1343" t="s">
        <v>59</v>
      </c>
      <c r="E1343" s="39" t="s">
        <v>5736</v>
      </c>
    </row>
    <row r="1344" spans="1:16" ht="12.75">
      <c r="A1344" t="s">
        <v>50</v>
      </c>
      <c s="34" t="s">
        <v>1413</v>
      </c>
      <c s="34" t="s">
        <v>5737</v>
      </c>
      <c s="35" t="s">
        <v>5</v>
      </c>
      <c s="6" t="s">
        <v>5738</v>
      </c>
      <c s="36" t="s">
        <v>65</v>
      </c>
      <c s="37">
        <v>1</v>
      </c>
      <c s="36">
        <v>0</v>
      </c>
      <c s="36">
        <f>ROUND(G1344*H1344,6)</f>
      </c>
      <c r="L1344" s="38">
        <v>0</v>
      </c>
      <c s="32">
        <f>ROUND(ROUND(L1344,2)*ROUND(G1344,3),2)</f>
      </c>
      <c s="36" t="s">
        <v>69</v>
      </c>
      <c>
        <f>(M1344*21)/100</f>
      </c>
      <c t="s">
        <v>28</v>
      </c>
    </row>
    <row r="1345" spans="1:5" ht="12.75">
      <c r="A1345" s="35" t="s">
        <v>56</v>
      </c>
      <c r="E1345" s="39" t="s">
        <v>5738</v>
      </c>
    </row>
    <row r="1346" spans="1:5" ht="25.5">
      <c r="A1346" s="35" t="s">
        <v>58</v>
      </c>
      <c r="E1346" s="40" t="s">
        <v>5739</v>
      </c>
    </row>
    <row r="1347" spans="1:5" ht="102">
      <c r="A1347" t="s">
        <v>59</v>
      </c>
      <c r="E1347" s="39" t="s">
        <v>5740</v>
      </c>
    </row>
    <row r="1348" spans="1:16" ht="12.75">
      <c r="A1348" t="s">
        <v>50</v>
      </c>
      <c s="34" t="s">
        <v>1414</v>
      </c>
      <c s="34" t="s">
        <v>5741</v>
      </c>
      <c s="35" t="s">
        <v>5</v>
      </c>
      <c s="6" t="s">
        <v>5742</v>
      </c>
      <c s="36" t="s">
        <v>65</v>
      </c>
      <c s="37">
        <v>1</v>
      </c>
      <c s="36">
        <v>0</v>
      </c>
      <c s="36">
        <f>ROUND(G1348*H1348,6)</f>
      </c>
      <c r="L1348" s="38">
        <v>0</v>
      </c>
      <c s="32">
        <f>ROUND(ROUND(L1348,2)*ROUND(G1348,3),2)</f>
      </c>
      <c s="36" t="s">
        <v>69</v>
      </c>
      <c>
        <f>(M1348*21)/100</f>
      </c>
      <c t="s">
        <v>28</v>
      </c>
    </row>
    <row r="1349" spans="1:5" ht="12.75">
      <c r="A1349" s="35" t="s">
        <v>56</v>
      </c>
      <c r="E1349" s="39" t="s">
        <v>5742</v>
      </c>
    </row>
    <row r="1350" spans="1:5" ht="25.5">
      <c r="A1350" s="35" t="s">
        <v>58</v>
      </c>
      <c r="E1350" s="40" t="s">
        <v>5743</v>
      </c>
    </row>
    <row r="1351" spans="1:5" ht="102">
      <c r="A1351" t="s">
        <v>59</v>
      </c>
      <c r="E1351" s="39" t="s">
        <v>5744</v>
      </c>
    </row>
    <row r="1352" spans="1:16" ht="12.75">
      <c r="A1352" t="s">
        <v>50</v>
      </c>
      <c s="34" t="s">
        <v>1415</v>
      </c>
      <c s="34" t="s">
        <v>5745</v>
      </c>
      <c s="35" t="s">
        <v>5</v>
      </c>
      <c s="6" t="s">
        <v>5746</v>
      </c>
      <c s="36" t="s">
        <v>65</v>
      </c>
      <c s="37">
        <v>1</v>
      </c>
      <c s="36">
        <v>0</v>
      </c>
      <c s="36">
        <f>ROUND(G1352*H1352,6)</f>
      </c>
      <c r="L1352" s="38">
        <v>0</v>
      </c>
      <c s="32">
        <f>ROUND(ROUND(L1352,2)*ROUND(G1352,3),2)</f>
      </c>
      <c s="36" t="s">
        <v>69</v>
      </c>
      <c>
        <f>(M1352*21)/100</f>
      </c>
      <c t="s">
        <v>28</v>
      </c>
    </row>
    <row r="1353" spans="1:5" ht="12.75">
      <c r="A1353" s="35" t="s">
        <v>56</v>
      </c>
      <c r="E1353" s="39" t="s">
        <v>5746</v>
      </c>
    </row>
    <row r="1354" spans="1:5" ht="25.5">
      <c r="A1354" s="35" t="s">
        <v>58</v>
      </c>
      <c r="E1354" s="40" t="s">
        <v>5747</v>
      </c>
    </row>
    <row r="1355" spans="1:5" ht="102">
      <c r="A1355" t="s">
        <v>59</v>
      </c>
      <c r="E1355" s="39" t="s">
        <v>5748</v>
      </c>
    </row>
    <row r="1356" spans="1:16" ht="12.75">
      <c r="A1356" t="s">
        <v>50</v>
      </c>
      <c s="34" t="s">
        <v>1416</v>
      </c>
      <c s="34" t="s">
        <v>5749</v>
      </c>
      <c s="35" t="s">
        <v>5</v>
      </c>
      <c s="6" t="s">
        <v>5750</v>
      </c>
      <c s="36" t="s">
        <v>65</v>
      </c>
      <c s="37">
        <v>1</v>
      </c>
      <c s="36">
        <v>0</v>
      </c>
      <c s="36">
        <f>ROUND(G1356*H1356,6)</f>
      </c>
      <c r="L1356" s="38">
        <v>0</v>
      </c>
      <c s="32">
        <f>ROUND(ROUND(L1356,2)*ROUND(G1356,3),2)</f>
      </c>
      <c s="36" t="s">
        <v>69</v>
      </c>
      <c>
        <f>(M1356*21)/100</f>
      </c>
      <c t="s">
        <v>28</v>
      </c>
    </row>
    <row r="1357" spans="1:5" ht="12.75">
      <c r="A1357" s="35" t="s">
        <v>56</v>
      </c>
      <c r="E1357" s="39" t="s">
        <v>5750</v>
      </c>
    </row>
    <row r="1358" spans="1:5" ht="25.5">
      <c r="A1358" s="35" t="s">
        <v>58</v>
      </c>
      <c r="E1358" s="40" t="s">
        <v>5751</v>
      </c>
    </row>
    <row r="1359" spans="1:5" ht="102">
      <c r="A1359" t="s">
        <v>59</v>
      </c>
      <c r="E1359" s="39" t="s">
        <v>5752</v>
      </c>
    </row>
    <row r="1360" spans="1:16" ht="12.75">
      <c r="A1360" t="s">
        <v>50</v>
      </c>
      <c s="34" t="s">
        <v>1417</v>
      </c>
      <c s="34" t="s">
        <v>5753</v>
      </c>
      <c s="35" t="s">
        <v>5</v>
      </c>
      <c s="6" t="s">
        <v>5754</v>
      </c>
      <c s="36" t="s">
        <v>65</v>
      </c>
      <c s="37">
        <v>1</v>
      </c>
      <c s="36">
        <v>0</v>
      </c>
      <c s="36">
        <f>ROUND(G1360*H1360,6)</f>
      </c>
      <c r="L1360" s="38">
        <v>0</v>
      </c>
      <c s="32">
        <f>ROUND(ROUND(L1360,2)*ROUND(G1360,3),2)</f>
      </c>
      <c s="36" t="s">
        <v>69</v>
      </c>
      <c>
        <f>(M1360*21)/100</f>
      </c>
      <c t="s">
        <v>28</v>
      </c>
    </row>
    <row r="1361" spans="1:5" ht="12.75">
      <c r="A1361" s="35" t="s">
        <v>56</v>
      </c>
      <c r="E1361" s="39" t="s">
        <v>5754</v>
      </c>
    </row>
    <row r="1362" spans="1:5" ht="25.5">
      <c r="A1362" s="35" t="s">
        <v>58</v>
      </c>
      <c r="E1362" s="40" t="s">
        <v>5755</v>
      </c>
    </row>
    <row r="1363" spans="1:5" ht="102">
      <c r="A1363" t="s">
        <v>59</v>
      </c>
      <c r="E1363" s="39" t="s">
        <v>5756</v>
      </c>
    </row>
    <row r="1364" spans="1:16" ht="12.75">
      <c r="A1364" t="s">
        <v>50</v>
      </c>
      <c s="34" t="s">
        <v>1418</v>
      </c>
      <c s="34" t="s">
        <v>5757</v>
      </c>
      <c s="35" t="s">
        <v>5</v>
      </c>
      <c s="6" t="s">
        <v>5758</v>
      </c>
      <c s="36" t="s">
        <v>65</v>
      </c>
      <c s="37">
        <v>5</v>
      </c>
      <c s="36">
        <v>0</v>
      </c>
      <c s="36">
        <f>ROUND(G1364*H1364,6)</f>
      </c>
      <c r="L1364" s="38">
        <v>0</v>
      </c>
      <c s="32">
        <f>ROUND(ROUND(L1364,2)*ROUND(G1364,3),2)</f>
      </c>
      <c s="36" t="s">
        <v>69</v>
      </c>
      <c>
        <f>(M1364*21)/100</f>
      </c>
      <c t="s">
        <v>28</v>
      </c>
    </row>
    <row r="1365" spans="1:5" ht="12.75">
      <c r="A1365" s="35" t="s">
        <v>56</v>
      </c>
      <c r="E1365" s="39" t="s">
        <v>5758</v>
      </c>
    </row>
    <row r="1366" spans="1:5" ht="25.5">
      <c r="A1366" s="35" t="s">
        <v>58</v>
      </c>
      <c r="E1366" s="40" t="s">
        <v>5759</v>
      </c>
    </row>
    <row r="1367" spans="1:5" ht="102">
      <c r="A1367" t="s">
        <v>59</v>
      </c>
      <c r="E1367" s="39" t="s">
        <v>5760</v>
      </c>
    </row>
    <row r="1368" spans="1:16" ht="12.75">
      <c r="A1368" t="s">
        <v>50</v>
      </c>
      <c s="34" t="s">
        <v>1419</v>
      </c>
      <c s="34" t="s">
        <v>5761</v>
      </c>
      <c s="35" t="s">
        <v>5</v>
      </c>
      <c s="6" t="s">
        <v>5762</v>
      </c>
      <c s="36" t="s">
        <v>65</v>
      </c>
      <c s="37">
        <v>5</v>
      </c>
      <c s="36">
        <v>0</v>
      </c>
      <c s="36">
        <f>ROUND(G1368*H1368,6)</f>
      </c>
      <c r="L1368" s="38">
        <v>0</v>
      </c>
      <c s="32">
        <f>ROUND(ROUND(L1368,2)*ROUND(G1368,3),2)</f>
      </c>
      <c s="36" t="s">
        <v>69</v>
      </c>
      <c>
        <f>(M1368*21)/100</f>
      </c>
      <c t="s">
        <v>28</v>
      </c>
    </row>
    <row r="1369" spans="1:5" ht="12.75">
      <c r="A1369" s="35" t="s">
        <v>56</v>
      </c>
      <c r="E1369" s="39" t="s">
        <v>5762</v>
      </c>
    </row>
    <row r="1370" spans="1:5" ht="25.5">
      <c r="A1370" s="35" t="s">
        <v>58</v>
      </c>
      <c r="E1370" s="40" t="s">
        <v>5763</v>
      </c>
    </row>
    <row r="1371" spans="1:5" ht="102">
      <c r="A1371" t="s">
        <v>59</v>
      </c>
      <c r="E1371" s="39" t="s">
        <v>5764</v>
      </c>
    </row>
    <row r="1372" spans="1:16" ht="12.75">
      <c r="A1372" t="s">
        <v>50</v>
      </c>
      <c s="34" t="s">
        <v>1420</v>
      </c>
      <c s="34" t="s">
        <v>5765</v>
      </c>
      <c s="35" t="s">
        <v>5</v>
      </c>
      <c s="6" t="s">
        <v>5766</v>
      </c>
      <c s="36" t="s">
        <v>65</v>
      </c>
      <c s="37">
        <v>4</v>
      </c>
      <c s="36">
        <v>0</v>
      </c>
      <c s="36">
        <f>ROUND(G1372*H1372,6)</f>
      </c>
      <c r="L1372" s="38">
        <v>0</v>
      </c>
      <c s="32">
        <f>ROUND(ROUND(L1372,2)*ROUND(G1372,3),2)</f>
      </c>
      <c s="36" t="s">
        <v>69</v>
      </c>
      <c>
        <f>(M1372*21)/100</f>
      </c>
      <c t="s">
        <v>28</v>
      </c>
    </row>
    <row r="1373" spans="1:5" ht="12.75">
      <c r="A1373" s="35" t="s">
        <v>56</v>
      </c>
      <c r="E1373" s="39" t="s">
        <v>5766</v>
      </c>
    </row>
    <row r="1374" spans="1:5" ht="25.5">
      <c r="A1374" s="35" t="s">
        <v>58</v>
      </c>
      <c r="E1374" s="40" t="s">
        <v>5767</v>
      </c>
    </row>
    <row r="1375" spans="1:5" ht="102">
      <c r="A1375" t="s">
        <v>59</v>
      </c>
      <c r="E1375" s="39" t="s">
        <v>5768</v>
      </c>
    </row>
    <row r="1376" spans="1:16" ht="12.75">
      <c r="A1376" t="s">
        <v>50</v>
      </c>
      <c s="34" t="s">
        <v>1421</v>
      </c>
      <c s="34" t="s">
        <v>5769</v>
      </c>
      <c s="35" t="s">
        <v>5</v>
      </c>
      <c s="6" t="s">
        <v>5770</v>
      </c>
      <c s="36" t="s">
        <v>65</v>
      </c>
      <c s="37">
        <v>4</v>
      </c>
      <c s="36">
        <v>0</v>
      </c>
      <c s="36">
        <f>ROUND(G1376*H1376,6)</f>
      </c>
      <c r="L1376" s="38">
        <v>0</v>
      </c>
      <c s="32">
        <f>ROUND(ROUND(L1376,2)*ROUND(G1376,3),2)</f>
      </c>
      <c s="36" t="s">
        <v>69</v>
      </c>
      <c>
        <f>(M1376*21)/100</f>
      </c>
      <c t="s">
        <v>28</v>
      </c>
    </row>
    <row r="1377" spans="1:5" ht="12.75">
      <c r="A1377" s="35" t="s">
        <v>56</v>
      </c>
      <c r="E1377" s="39" t="s">
        <v>5770</v>
      </c>
    </row>
    <row r="1378" spans="1:5" ht="25.5">
      <c r="A1378" s="35" t="s">
        <v>58</v>
      </c>
      <c r="E1378" s="40" t="s">
        <v>5771</v>
      </c>
    </row>
    <row r="1379" spans="1:5" ht="102">
      <c r="A1379" t="s">
        <v>59</v>
      </c>
      <c r="E1379" s="39" t="s">
        <v>5772</v>
      </c>
    </row>
    <row r="1380" spans="1:16" ht="12.75">
      <c r="A1380" t="s">
        <v>50</v>
      </c>
      <c s="34" t="s">
        <v>1422</v>
      </c>
      <c s="34" t="s">
        <v>5773</v>
      </c>
      <c s="35" t="s">
        <v>5</v>
      </c>
      <c s="6" t="s">
        <v>5774</v>
      </c>
      <c s="36" t="s">
        <v>65</v>
      </c>
      <c s="37">
        <v>1</v>
      </c>
      <c s="36">
        <v>0</v>
      </c>
      <c s="36">
        <f>ROUND(G1380*H1380,6)</f>
      </c>
      <c r="L1380" s="38">
        <v>0</v>
      </c>
      <c s="32">
        <f>ROUND(ROUND(L1380,2)*ROUND(G1380,3),2)</f>
      </c>
      <c s="36" t="s">
        <v>69</v>
      </c>
      <c>
        <f>(M1380*21)/100</f>
      </c>
      <c t="s">
        <v>28</v>
      </c>
    </row>
    <row r="1381" spans="1:5" ht="12.75">
      <c r="A1381" s="35" t="s">
        <v>56</v>
      </c>
      <c r="E1381" s="39" t="s">
        <v>5774</v>
      </c>
    </row>
    <row r="1382" spans="1:5" ht="25.5">
      <c r="A1382" s="35" t="s">
        <v>58</v>
      </c>
      <c r="E1382" s="40" t="s">
        <v>5775</v>
      </c>
    </row>
    <row r="1383" spans="1:5" ht="102">
      <c r="A1383" t="s">
        <v>59</v>
      </c>
      <c r="E1383" s="39" t="s">
        <v>5776</v>
      </c>
    </row>
    <row r="1384" spans="1:16" ht="12.75">
      <c r="A1384" t="s">
        <v>50</v>
      </c>
      <c s="34" t="s">
        <v>1423</v>
      </c>
      <c s="34" t="s">
        <v>5777</v>
      </c>
      <c s="35" t="s">
        <v>5</v>
      </c>
      <c s="6" t="s">
        <v>5778</v>
      </c>
      <c s="36" t="s">
        <v>65</v>
      </c>
      <c s="37">
        <v>5</v>
      </c>
      <c s="36">
        <v>0</v>
      </c>
      <c s="36">
        <f>ROUND(G1384*H1384,6)</f>
      </c>
      <c r="L1384" s="38">
        <v>0</v>
      </c>
      <c s="32">
        <f>ROUND(ROUND(L1384,2)*ROUND(G1384,3),2)</f>
      </c>
      <c s="36" t="s">
        <v>69</v>
      </c>
      <c>
        <f>(M1384*21)/100</f>
      </c>
      <c t="s">
        <v>28</v>
      </c>
    </row>
    <row r="1385" spans="1:5" ht="12.75">
      <c r="A1385" s="35" t="s">
        <v>56</v>
      </c>
      <c r="E1385" s="39" t="s">
        <v>5778</v>
      </c>
    </row>
    <row r="1386" spans="1:5" ht="25.5">
      <c r="A1386" s="35" t="s">
        <v>58</v>
      </c>
      <c r="E1386" s="40" t="s">
        <v>5779</v>
      </c>
    </row>
    <row r="1387" spans="1:5" ht="102">
      <c r="A1387" t="s">
        <v>59</v>
      </c>
      <c r="E1387" s="39" t="s">
        <v>5780</v>
      </c>
    </row>
    <row r="1388" spans="1:16" ht="12.75">
      <c r="A1388" t="s">
        <v>50</v>
      </c>
      <c s="34" t="s">
        <v>1424</v>
      </c>
      <c s="34" t="s">
        <v>5781</v>
      </c>
      <c s="35" t="s">
        <v>5</v>
      </c>
      <c s="6" t="s">
        <v>5782</v>
      </c>
      <c s="36" t="s">
        <v>65</v>
      </c>
      <c s="37">
        <v>6</v>
      </c>
      <c s="36">
        <v>0</v>
      </c>
      <c s="36">
        <f>ROUND(G1388*H1388,6)</f>
      </c>
      <c r="L1388" s="38">
        <v>0</v>
      </c>
      <c s="32">
        <f>ROUND(ROUND(L1388,2)*ROUND(G1388,3),2)</f>
      </c>
      <c s="36" t="s">
        <v>69</v>
      </c>
      <c>
        <f>(M1388*21)/100</f>
      </c>
      <c t="s">
        <v>28</v>
      </c>
    </row>
    <row r="1389" spans="1:5" ht="12.75">
      <c r="A1389" s="35" t="s">
        <v>56</v>
      </c>
      <c r="E1389" s="39" t="s">
        <v>5782</v>
      </c>
    </row>
    <row r="1390" spans="1:5" ht="25.5">
      <c r="A1390" s="35" t="s">
        <v>58</v>
      </c>
      <c r="E1390" s="40" t="s">
        <v>5783</v>
      </c>
    </row>
    <row r="1391" spans="1:5" ht="102">
      <c r="A1391" t="s">
        <v>59</v>
      </c>
      <c r="E1391" s="39" t="s">
        <v>5784</v>
      </c>
    </row>
    <row r="1392" spans="1:16" ht="12.75">
      <c r="A1392" t="s">
        <v>50</v>
      </c>
      <c s="34" t="s">
        <v>1425</v>
      </c>
      <c s="34" t="s">
        <v>5785</v>
      </c>
      <c s="35" t="s">
        <v>5</v>
      </c>
      <c s="6" t="s">
        <v>5786</v>
      </c>
      <c s="36" t="s">
        <v>65</v>
      </c>
      <c s="37">
        <v>1</v>
      </c>
      <c s="36">
        <v>0</v>
      </c>
      <c s="36">
        <f>ROUND(G1392*H1392,6)</f>
      </c>
      <c r="L1392" s="38">
        <v>0</v>
      </c>
      <c s="32">
        <f>ROUND(ROUND(L1392,2)*ROUND(G1392,3),2)</f>
      </c>
      <c s="36" t="s">
        <v>69</v>
      </c>
      <c>
        <f>(M1392*21)/100</f>
      </c>
      <c t="s">
        <v>28</v>
      </c>
    </row>
    <row r="1393" spans="1:5" ht="12.75">
      <c r="A1393" s="35" t="s">
        <v>56</v>
      </c>
      <c r="E1393" s="39" t="s">
        <v>5786</v>
      </c>
    </row>
    <row r="1394" spans="1:5" ht="25.5">
      <c r="A1394" s="35" t="s">
        <v>58</v>
      </c>
      <c r="E1394" s="40" t="s">
        <v>5787</v>
      </c>
    </row>
    <row r="1395" spans="1:5" ht="102">
      <c r="A1395" t="s">
        <v>59</v>
      </c>
      <c r="E1395" s="39" t="s">
        <v>5788</v>
      </c>
    </row>
    <row r="1396" spans="1:16" ht="12.75">
      <c r="A1396" t="s">
        <v>50</v>
      </c>
      <c s="34" t="s">
        <v>1427</v>
      </c>
      <c s="34" t="s">
        <v>5789</v>
      </c>
      <c s="35" t="s">
        <v>5</v>
      </c>
      <c s="6" t="s">
        <v>5790</v>
      </c>
      <c s="36" t="s">
        <v>65</v>
      </c>
      <c s="37">
        <v>1</v>
      </c>
      <c s="36">
        <v>0</v>
      </c>
      <c s="36">
        <f>ROUND(G1396*H1396,6)</f>
      </c>
      <c r="L1396" s="38">
        <v>0</v>
      </c>
      <c s="32">
        <f>ROUND(ROUND(L1396,2)*ROUND(G1396,3),2)</f>
      </c>
      <c s="36" t="s">
        <v>69</v>
      </c>
      <c>
        <f>(M1396*21)/100</f>
      </c>
      <c t="s">
        <v>28</v>
      </c>
    </row>
    <row r="1397" spans="1:5" ht="12.75">
      <c r="A1397" s="35" t="s">
        <v>56</v>
      </c>
      <c r="E1397" s="39" t="s">
        <v>5790</v>
      </c>
    </row>
    <row r="1398" spans="1:5" ht="25.5">
      <c r="A1398" s="35" t="s">
        <v>58</v>
      </c>
      <c r="E1398" s="40" t="s">
        <v>5791</v>
      </c>
    </row>
    <row r="1399" spans="1:5" ht="102">
      <c r="A1399" t="s">
        <v>59</v>
      </c>
      <c r="E1399" s="39" t="s">
        <v>5792</v>
      </c>
    </row>
    <row r="1400" spans="1:16" ht="12.75">
      <c r="A1400" t="s">
        <v>50</v>
      </c>
      <c s="34" t="s">
        <v>1428</v>
      </c>
      <c s="34" t="s">
        <v>5793</v>
      </c>
      <c s="35" t="s">
        <v>5</v>
      </c>
      <c s="6" t="s">
        <v>5794</v>
      </c>
      <c s="36" t="s">
        <v>65</v>
      </c>
      <c s="37">
        <v>1</v>
      </c>
      <c s="36">
        <v>0</v>
      </c>
      <c s="36">
        <f>ROUND(G1400*H1400,6)</f>
      </c>
      <c r="L1400" s="38">
        <v>0</v>
      </c>
      <c s="32">
        <f>ROUND(ROUND(L1400,2)*ROUND(G1400,3),2)</f>
      </c>
      <c s="36" t="s">
        <v>69</v>
      </c>
      <c>
        <f>(M1400*21)/100</f>
      </c>
      <c t="s">
        <v>28</v>
      </c>
    </row>
    <row r="1401" spans="1:5" ht="12.75">
      <c r="A1401" s="35" t="s">
        <v>56</v>
      </c>
      <c r="E1401" s="39" t="s">
        <v>5794</v>
      </c>
    </row>
    <row r="1402" spans="1:5" ht="25.5">
      <c r="A1402" s="35" t="s">
        <v>58</v>
      </c>
      <c r="E1402" s="40" t="s">
        <v>5795</v>
      </c>
    </row>
    <row r="1403" spans="1:5" ht="102">
      <c r="A1403" t="s">
        <v>59</v>
      </c>
      <c r="E1403" s="39" t="s">
        <v>5796</v>
      </c>
    </row>
    <row r="1404" spans="1:16" ht="12.75">
      <c r="A1404" t="s">
        <v>50</v>
      </c>
      <c s="34" t="s">
        <v>1429</v>
      </c>
      <c s="34" t="s">
        <v>5797</v>
      </c>
      <c s="35" t="s">
        <v>5</v>
      </c>
      <c s="6" t="s">
        <v>5798</v>
      </c>
      <c s="36" t="s">
        <v>65</v>
      </c>
      <c s="37">
        <v>1</v>
      </c>
      <c s="36">
        <v>0</v>
      </c>
      <c s="36">
        <f>ROUND(G1404*H1404,6)</f>
      </c>
      <c r="L1404" s="38">
        <v>0</v>
      </c>
      <c s="32">
        <f>ROUND(ROUND(L1404,2)*ROUND(G1404,3),2)</f>
      </c>
      <c s="36" t="s">
        <v>69</v>
      </c>
      <c>
        <f>(M1404*21)/100</f>
      </c>
      <c t="s">
        <v>28</v>
      </c>
    </row>
    <row r="1405" spans="1:5" ht="12.75">
      <c r="A1405" s="35" t="s">
        <v>56</v>
      </c>
      <c r="E1405" s="39" t="s">
        <v>5798</v>
      </c>
    </row>
    <row r="1406" spans="1:5" ht="25.5">
      <c r="A1406" s="35" t="s">
        <v>58</v>
      </c>
      <c r="E1406" s="40" t="s">
        <v>5799</v>
      </c>
    </row>
    <row r="1407" spans="1:5" ht="102">
      <c r="A1407" t="s">
        <v>59</v>
      </c>
      <c r="E1407" s="39" t="s">
        <v>5800</v>
      </c>
    </row>
    <row r="1408" spans="1:16" ht="12.75">
      <c r="A1408" t="s">
        <v>50</v>
      </c>
      <c s="34" t="s">
        <v>1430</v>
      </c>
      <c s="34" t="s">
        <v>5801</v>
      </c>
      <c s="35" t="s">
        <v>5</v>
      </c>
      <c s="6" t="s">
        <v>5802</v>
      </c>
      <c s="36" t="s">
        <v>65</v>
      </c>
      <c s="37">
        <v>1</v>
      </c>
      <c s="36">
        <v>0</v>
      </c>
      <c s="36">
        <f>ROUND(G1408*H1408,6)</f>
      </c>
      <c r="L1408" s="38">
        <v>0</v>
      </c>
      <c s="32">
        <f>ROUND(ROUND(L1408,2)*ROUND(G1408,3),2)</f>
      </c>
      <c s="36" t="s">
        <v>69</v>
      </c>
      <c>
        <f>(M1408*21)/100</f>
      </c>
      <c t="s">
        <v>28</v>
      </c>
    </row>
    <row r="1409" spans="1:5" ht="12.75">
      <c r="A1409" s="35" t="s">
        <v>56</v>
      </c>
      <c r="E1409" s="39" t="s">
        <v>5802</v>
      </c>
    </row>
    <row r="1410" spans="1:5" ht="25.5">
      <c r="A1410" s="35" t="s">
        <v>58</v>
      </c>
      <c r="E1410" s="40" t="s">
        <v>5803</v>
      </c>
    </row>
    <row r="1411" spans="1:5" ht="102">
      <c r="A1411" t="s">
        <v>59</v>
      </c>
      <c r="E1411" s="39" t="s">
        <v>5804</v>
      </c>
    </row>
    <row r="1412" spans="1:16" ht="12.75">
      <c r="A1412" t="s">
        <v>50</v>
      </c>
      <c s="34" t="s">
        <v>1431</v>
      </c>
      <c s="34" t="s">
        <v>5805</v>
      </c>
      <c s="35" t="s">
        <v>5</v>
      </c>
      <c s="6" t="s">
        <v>5806</v>
      </c>
      <c s="36" t="s">
        <v>65</v>
      </c>
      <c s="37">
        <v>2</v>
      </c>
      <c s="36">
        <v>0</v>
      </c>
      <c s="36">
        <f>ROUND(G1412*H1412,6)</f>
      </c>
      <c r="L1412" s="38">
        <v>0</v>
      </c>
      <c s="32">
        <f>ROUND(ROUND(L1412,2)*ROUND(G1412,3),2)</f>
      </c>
      <c s="36" t="s">
        <v>69</v>
      </c>
      <c>
        <f>(M1412*21)/100</f>
      </c>
      <c t="s">
        <v>28</v>
      </c>
    </row>
    <row r="1413" spans="1:5" ht="12.75">
      <c r="A1413" s="35" t="s">
        <v>56</v>
      </c>
      <c r="E1413" s="39" t="s">
        <v>5806</v>
      </c>
    </row>
    <row r="1414" spans="1:5" ht="25.5">
      <c r="A1414" s="35" t="s">
        <v>58</v>
      </c>
      <c r="E1414" s="40" t="s">
        <v>5807</v>
      </c>
    </row>
    <row r="1415" spans="1:5" ht="102">
      <c r="A1415" t="s">
        <v>59</v>
      </c>
      <c r="E1415" s="39" t="s">
        <v>5808</v>
      </c>
    </row>
    <row r="1416" spans="1:16" ht="12.75">
      <c r="A1416" t="s">
        <v>50</v>
      </c>
      <c s="34" t="s">
        <v>1432</v>
      </c>
      <c s="34" t="s">
        <v>5809</v>
      </c>
      <c s="35" t="s">
        <v>5</v>
      </c>
      <c s="6" t="s">
        <v>5810</v>
      </c>
      <c s="36" t="s">
        <v>65</v>
      </c>
      <c s="37">
        <v>1</v>
      </c>
      <c s="36">
        <v>0</v>
      </c>
      <c s="36">
        <f>ROUND(G1416*H1416,6)</f>
      </c>
      <c r="L1416" s="38">
        <v>0</v>
      </c>
      <c s="32">
        <f>ROUND(ROUND(L1416,2)*ROUND(G1416,3),2)</f>
      </c>
      <c s="36" t="s">
        <v>69</v>
      </c>
      <c>
        <f>(M1416*21)/100</f>
      </c>
      <c t="s">
        <v>28</v>
      </c>
    </row>
    <row r="1417" spans="1:5" ht="12.75">
      <c r="A1417" s="35" t="s">
        <v>56</v>
      </c>
      <c r="E1417" s="39" t="s">
        <v>5810</v>
      </c>
    </row>
    <row r="1418" spans="1:5" ht="25.5">
      <c r="A1418" s="35" t="s">
        <v>58</v>
      </c>
      <c r="E1418" s="40" t="s">
        <v>5811</v>
      </c>
    </row>
    <row r="1419" spans="1:5" ht="102">
      <c r="A1419" t="s">
        <v>59</v>
      </c>
      <c r="E1419" s="39" t="s">
        <v>5812</v>
      </c>
    </row>
    <row r="1420" spans="1:16" ht="12.75">
      <c r="A1420" t="s">
        <v>50</v>
      </c>
      <c s="34" t="s">
        <v>1433</v>
      </c>
      <c s="34" t="s">
        <v>5813</v>
      </c>
      <c s="35" t="s">
        <v>5</v>
      </c>
      <c s="6" t="s">
        <v>5814</v>
      </c>
      <c s="36" t="s">
        <v>65</v>
      </c>
      <c s="37">
        <v>1</v>
      </c>
      <c s="36">
        <v>0</v>
      </c>
      <c s="36">
        <f>ROUND(G1420*H1420,6)</f>
      </c>
      <c r="L1420" s="38">
        <v>0</v>
      </c>
      <c s="32">
        <f>ROUND(ROUND(L1420,2)*ROUND(G1420,3),2)</f>
      </c>
      <c s="36" t="s">
        <v>69</v>
      </c>
      <c>
        <f>(M1420*21)/100</f>
      </c>
      <c t="s">
        <v>28</v>
      </c>
    </row>
    <row r="1421" spans="1:5" ht="12.75">
      <c r="A1421" s="35" t="s">
        <v>56</v>
      </c>
      <c r="E1421" s="39" t="s">
        <v>5814</v>
      </c>
    </row>
    <row r="1422" spans="1:5" ht="25.5">
      <c r="A1422" s="35" t="s">
        <v>58</v>
      </c>
      <c r="E1422" s="40" t="s">
        <v>5815</v>
      </c>
    </row>
    <row r="1423" spans="1:5" ht="102">
      <c r="A1423" t="s">
        <v>59</v>
      </c>
      <c r="E1423" s="39" t="s">
        <v>5816</v>
      </c>
    </row>
    <row r="1424" spans="1:16" ht="12.75">
      <c r="A1424" t="s">
        <v>50</v>
      </c>
      <c s="34" t="s">
        <v>1434</v>
      </c>
      <c s="34" t="s">
        <v>5817</v>
      </c>
      <c s="35" t="s">
        <v>5</v>
      </c>
      <c s="6" t="s">
        <v>5818</v>
      </c>
      <c s="36" t="s">
        <v>65</v>
      </c>
      <c s="37">
        <v>2</v>
      </c>
      <c s="36">
        <v>0</v>
      </c>
      <c s="36">
        <f>ROUND(G1424*H1424,6)</f>
      </c>
      <c r="L1424" s="38">
        <v>0</v>
      </c>
      <c s="32">
        <f>ROUND(ROUND(L1424,2)*ROUND(G1424,3),2)</f>
      </c>
      <c s="36" t="s">
        <v>69</v>
      </c>
      <c>
        <f>(M1424*21)/100</f>
      </c>
      <c t="s">
        <v>28</v>
      </c>
    </row>
    <row r="1425" spans="1:5" ht="12.75">
      <c r="A1425" s="35" t="s">
        <v>56</v>
      </c>
      <c r="E1425" s="39" t="s">
        <v>5818</v>
      </c>
    </row>
    <row r="1426" spans="1:5" ht="25.5">
      <c r="A1426" s="35" t="s">
        <v>58</v>
      </c>
      <c r="E1426" s="40" t="s">
        <v>5819</v>
      </c>
    </row>
    <row r="1427" spans="1:5" ht="102">
      <c r="A1427" t="s">
        <v>59</v>
      </c>
      <c r="E1427" s="39" t="s">
        <v>5820</v>
      </c>
    </row>
    <row r="1428" spans="1:16" ht="12.75">
      <c r="A1428" t="s">
        <v>50</v>
      </c>
      <c s="34" t="s">
        <v>1435</v>
      </c>
      <c s="34" t="s">
        <v>5821</v>
      </c>
      <c s="35" t="s">
        <v>5</v>
      </c>
      <c s="6" t="s">
        <v>5822</v>
      </c>
      <c s="36" t="s">
        <v>65</v>
      </c>
      <c s="37">
        <v>1</v>
      </c>
      <c s="36">
        <v>0</v>
      </c>
      <c s="36">
        <f>ROUND(G1428*H1428,6)</f>
      </c>
      <c r="L1428" s="38">
        <v>0</v>
      </c>
      <c s="32">
        <f>ROUND(ROUND(L1428,2)*ROUND(G1428,3),2)</f>
      </c>
      <c s="36" t="s">
        <v>69</v>
      </c>
      <c>
        <f>(M1428*21)/100</f>
      </c>
      <c t="s">
        <v>28</v>
      </c>
    </row>
    <row r="1429" spans="1:5" ht="12.75">
      <c r="A1429" s="35" t="s">
        <v>56</v>
      </c>
      <c r="E1429" s="39" t="s">
        <v>5822</v>
      </c>
    </row>
    <row r="1430" spans="1:5" ht="25.5">
      <c r="A1430" s="35" t="s">
        <v>58</v>
      </c>
      <c r="E1430" s="40" t="s">
        <v>5823</v>
      </c>
    </row>
    <row r="1431" spans="1:5" ht="102">
      <c r="A1431" t="s">
        <v>59</v>
      </c>
      <c r="E1431" s="39" t="s">
        <v>5824</v>
      </c>
    </row>
    <row r="1432" spans="1:16" ht="12.75">
      <c r="A1432" t="s">
        <v>50</v>
      </c>
      <c s="34" t="s">
        <v>1436</v>
      </c>
      <c s="34" t="s">
        <v>5825</v>
      </c>
      <c s="35" t="s">
        <v>5</v>
      </c>
      <c s="6" t="s">
        <v>5826</v>
      </c>
      <c s="36" t="s">
        <v>65</v>
      </c>
      <c s="37">
        <v>1</v>
      </c>
      <c s="36">
        <v>0</v>
      </c>
      <c s="36">
        <f>ROUND(G1432*H1432,6)</f>
      </c>
      <c r="L1432" s="38">
        <v>0</v>
      </c>
      <c s="32">
        <f>ROUND(ROUND(L1432,2)*ROUND(G1432,3),2)</f>
      </c>
      <c s="36" t="s">
        <v>69</v>
      </c>
      <c>
        <f>(M1432*21)/100</f>
      </c>
      <c t="s">
        <v>28</v>
      </c>
    </row>
    <row r="1433" spans="1:5" ht="12.75">
      <c r="A1433" s="35" t="s">
        <v>56</v>
      </c>
      <c r="E1433" s="39" t="s">
        <v>5826</v>
      </c>
    </row>
    <row r="1434" spans="1:5" ht="25.5">
      <c r="A1434" s="35" t="s">
        <v>58</v>
      </c>
      <c r="E1434" s="40" t="s">
        <v>5827</v>
      </c>
    </row>
    <row r="1435" spans="1:5" ht="102">
      <c r="A1435" t="s">
        <v>59</v>
      </c>
      <c r="E1435" s="39" t="s">
        <v>5828</v>
      </c>
    </row>
    <row r="1436" spans="1:16" ht="12.75">
      <c r="A1436" t="s">
        <v>50</v>
      </c>
      <c s="34" t="s">
        <v>1437</v>
      </c>
      <c s="34" t="s">
        <v>5829</v>
      </c>
      <c s="35" t="s">
        <v>5</v>
      </c>
      <c s="6" t="s">
        <v>5830</v>
      </c>
      <c s="36" t="s">
        <v>65</v>
      </c>
      <c s="37">
        <v>2</v>
      </c>
      <c s="36">
        <v>0</v>
      </c>
      <c s="36">
        <f>ROUND(G1436*H1436,6)</f>
      </c>
      <c r="L1436" s="38">
        <v>0</v>
      </c>
      <c s="32">
        <f>ROUND(ROUND(L1436,2)*ROUND(G1436,3),2)</f>
      </c>
      <c s="36" t="s">
        <v>69</v>
      </c>
      <c>
        <f>(M1436*21)/100</f>
      </c>
      <c t="s">
        <v>28</v>
      </c>
    </row>
    <row r="1437" spans="1:5" ht="12.75">
      <c r="A1437" s="35" t="s">
        <v>56</v>
      </c>
      <c r="E1437" s="39" t="s">
        <v>5830</v>
      </c>
    </row>
    <row r="1438" spans="1:5" ht="25.5">
      <c r="A1438" s="35" t="s">
        <v>58</v>
      </c>
      <c r="E1438" s="40" t="s">
        <v>5831</v>
      </c>
    </row>
    <row r="1439" spans="1:5" ht="102">
      <c r="A1439" t="s">
        <v>59</v>
      </c>
      <c r="E1439" s="39" t="s">
        <v>5832</v>
      </c>
    </row>
    <row r="1440" spans="1:16" ht="12.75">
      <c r="A1440" t="s">
        <v>50</v>
      </c>
      <c s="34" t="s">
        <v>1438</v>
      </c>
      <c s="34" t="s">
        <v>5833</v>
      </c>
      <c s="35" t="s">
        <v>5</v>
      </c>
      <c s="6" t="s">
        <v>5834</v>
      </c>
      <c s="36" t="s">
        <v>65</v>
      </c>
      <c s="37">
        <v>4</v>
      </c>
      <c s="36">
        <v>0</v>
      </c>
      <c s="36">
        <f>ROUND(G1440*H1440,6)</f>
      </c>
      <c r="L1440" s="38">
        <v>0</v>
      </c>
      <c s="32">
        <f>ROUND(ROUND(L1440,2)*ROUND(G1440,3),2)</f>
      </c>
      <c s="36" t="s">
        <v>69</v>
      </c>
      <c>
        <f>(M1440*21)/100</f>
      </c>
      <c t="s">
        <v>28</v>
      </c>
    </row>
    <row r="1441" spans="1:5" ht="12.75">
      <c r="A1441" s="35" t="s">
        <v>56</v>
      </c>
      <c r="E1441" s="39" t="s">
        <v>5834</v>
      </c>
    </row>
    <row r="1442" spans="1:5" ht="25.5">
      <c r="A1442" s="35" t="s">
        <v>58</v>
      </c>
      <c r="E1442" s="40" t="s">
        <v>5835</v>
      </c>
    </row>
    <row r="1443" spans="1:5" ht="102">
      <c r="A1443" t="s">
        <v>59</v>
      </c>
      <c r="E1443" s="39" t="s">
        <v>5836</v>
      </c>
    </row>
    <row r="1444" spans="1:16" ht="12.75">
      <c r="A1444" t="s">
        <v>50</v>
      </c>
      <c s="34" t="s">
        <v>1439</v>
      </c>
      <c s="34" t="s">
        <v>5837</v>
      </c>
      <c s="35" t="s">
        <v>5</v>
      </c>
      <c s="6" t="s">
        <v>5838</v>
      </c>
      <c s="36" t="s">
        <v>65</v>
      </c>
      <c s="37">
        <v>1</v>
      </c>
      <c s="36">
        <v>0</v>
      </c>
      <c s="36">
        <f>ROUND(G1444*H1444,6)</f>
      </c>
      <c r="L1444" s="38">
        <v>0</v>
      </c>
      <c s="32">
        <f>ROUND(ROUND(L1444,2)*ROUND(G1444,3),2)</f>
      </c>
      <c s="36" t="s">
        <v>69</v>
      </c>
      <c>
        <f>(M1444*21)/100</f>
      </c>
      <c t="s">
        <v>28</v>
      </c>
    </row>
    <row r="1445" spans="1:5" ht="12.75">
      <c r="A1445" s="35" t="s">
        <v>56</v>
      </c>
      <c r="E1445" s="39" t="s">
        <v>5838</v>
      </c>
    </row>
    <row r="1446" spans="1:5" ht="25.5">
      <c r="A1446" s="35" t="s">
        <v>58</v>
      </c>
      <c r="E1446" s="40" t="s">
        <v>5839</v>
      </c>
    </row>
    <row r="1447" spans="1:5" ht="102">
      <c r="A1447" t="s">
        <v>59</v>
      </c>
      <c r="E1447" s="39" t="s">
        <v>5840</v>
      </c>
    </row>
    <row r="1448" spans="1:16" ht="12.75">
      <c r="A1448" t="s">
        <v>50</v>
      </c>
      <c s="34" t="s">
        <v>1440</v>
      </c>
      <c s="34" t="s">
        <v>5841</v>
      </c>
      <c s="35" t="s">
        <v>5</v>
      </c>
      <c s="6" t="s">
        <v>5842</v>
      </c>
      <c s="36" t="s">
        <v>65</v>
      </c>
      <c s="37">
        <v>1</v>
      </c>
      <c s="36">
        <v>0</v>
      </c>
      <c s="36">
        <f>ROUND(G1448*H1448,6)</f>
      </c>
      <c r="L1448" s="38">
        <v>0</v>
      </c>
      <c s="32">
        <f>ROUND(ROUND(L1448,2)*ROUND(G1448,3),2)</f>
      </c>
      <c s="36" t="s">
        <v>69</v>
      </c>
      <c>
        <f>(M1448*21)/100</f>
      </c>
      <c t="s">
        <v>28</v>
      </c>
    </row>
    <row r="1449" spans="1:5" ht="12.75">
      <c r="A1449" s="35" t="s">
        <v>56</v>
      </c>
      <c r="E1449" s="39" t="s">
        <v>5842</v>
      </c>
    </row>
    <row r="1450" spans="1:5" ht="25.5">
      <c r="A1450" s="35" t="s">
        <v>58</v>
      </c>
      <c r="E1450" s="40" t="s">
        <v>5843</v>
      </c>
    </row>
    <row r="1451" spans="1:5" ht="102">
      <c r="A1451" t="s">
        <v>59</v>
      </c>
      <c r="E1451" s="39" t="s">
        <v>5844</v>
      </c>
    </row>
    <row r="1452" spans="1:16" ht="12.75">
      <c r="A1452" t="s">
        <v>50</v>
      </c>
      <c s="34" t="s">
        <v>1441</v>
      </c>
      <c s="34" t="s">
        <v>5845</v>
      </c>
      <c s="35" t="s">
        <v>5</v>
      </c>
      <c s="6" t="s">
        <v>5846</v>
      </c>
      <c s="36" t="s">
        <v>65</v>
      </c>
      <c s="37">
        <v>1</v>
      </c>
      <c s="36">
        <v>0</v>
      </c>
      <c s="36">
        <f>ROUND(G1452*H1452,6)</f>
      </c>
      <c r="L1452" s="38">
        <v>0</v>
      </c>
      <c s="32">
        <f>ROUND(ROUND(L1452,2)*ROUND(G1452,3),2)</f>
      </c>
      <c s="36" t="s">
        <v>69</v>
      </c>
      <c>
        <f>(M1452*21)/100</f>
      </c>
      <c t="s">
        <v>28</v>
      </c>
    </row>
    <row r="1453" spans="1:5" ht="12.75">
      <c r="A1453" s="35" t="s">
        <v>56</v>
      </c>
      <c r="E1453" s="39" t="s">
        <v>5846</v>
      </c>
    </row>
    <row r="1454" spans="1:5" ht="25.5">
      <c r="A1454" s="35" t="s">
        <v>58</v>
      </c>
      <c r="E1454" s="40" t="s">
        <v>5847</v>
      </c>
    </row>
    <row r="1455" spans="1:5" ht="102">
      <c r="A1455" t="s">
        <v>59</v>
      </c>
      <c r="E1455" s="39" t="s">
        <v>5848</v>
      </c>
    </row>
    <row r="1456" spans="1:16" ht="12.75">
      <c r="A1456" t="s">
        <v>50</v>
      </c>
      <c s="34" t="s">
        <v>1442</v>
      </c>
      <c s="34" t="s">
        <v>5849</v>
      </c>
      <c s="35" t="s">
        <v>5</v>
      </c>
      <c s="6" t="s">
        <v>5850</v>
      </c>
      <c s="36" t="s">
        <v>65</v>
      </c>
      <c s="37">
        <v>8</v>
      </c>
      <c s="36">
        <v>0</v>
      </c>
      <c s="36">
        <f>ROUND(G1456*H1456,6)</f>
      </c>
      <c r="L1456" s="38">
        <v>0</v>
      </c>
      <c s="32">
        <f>ROUND(ROUND(L1456,2)*ROUND(G1456,3),2)</f>
      </c>
      <c s="36" t="s">
        <v>69</v>
      </c>
      <c>
        <f>(M1456*21)/100</f>
      </c>
      <c t="s">
        <v>28</v>
      </c>
    </row>
    <row r="1457" spans="1:5" ht="12.75">
      <c r="A1457" s="35" t="s">
        <v>56</v>
      </c>
      <c r="E1457" s="39" t="s">
        <v>5850</v>
      </c>
    </row>
    <row r="1458" spans="1:5" ht="25.5">
      <c r="A1458" s="35" t="s">
        <v>58</v>
      </c>
      <c r="E1458" s="40" t="s">
        <v>5851</v>
      </c>
    </row>
    <row r="1459" spans="1:5" ht="102">
      <c r="A1459" t="s">
        <v>59</v>
      </c>
      <c r="E1459" s="39" t="s">
        <v>5852</v>
      </c>
    </row>
    <row r="1460" spans="1:16" ht="12.75">
      <c r="A1460" t="s">
        <v>50</v>
      </c>
      <c s="34" t="s">
        <v>1443</v>
      </c>
      <c s="34" t="s">
        <v>5853</v>
      </c>
      <c s="35" t="s">
        <v>5</v>
      </c>
      <c s="6" t="s">
        <v>5854</v>
      </c>
      <c s="36" t="s">
        <v>65</v>
      </c>
      <c s="37">
        <v>1</v>
      </c>
      <c s="36">
        <v>0</v>
      </c>
      <c s="36">
        <f>ROUND(G1460*H1460,6)</f>
      </c>
      <c r="L1460" s="38">
        <v>0</v>
      </c>
      <c s="32">
        <f>ROUND(ROUND(L1460,2)*ROUND(G1460,3),2)</f>
      </c>
      <c s="36" t="s">
        <v>69</v>
      </c>
      <c>
        <f>(M1460*21)/100</f>
      </c>
      <c t="s">
        <v>28</v>
      </c>
    </row>
    <row r="1461" spans="1:5" ht="12.75">
      <c r="A1461" s="35" t="s">
        <v>56</v>
      </c>
      <c r="E1461" s="39" t="s">
        <v>5854</v>
      </c>
    </row>
    <row r="1462" spans="1:5" ht="25.5">
      <c r="A1462" s="35" t="s">
        <v>58</v>
      </c>
      <c r="E1462" s="40" t="s">
        <v>5855</v>
      </c>
    </row>
    <row r="1463" spans="1:5" ht="102">
      <c r="A1463" t="s">
        <v>59</v>
      </c>
      <c r="E1463" s="39" t="s">
        <v>5856</v>
      </c>
    </row>
    <row r="1464" spans="1:16" ht="12.75">
      <c r="A1464" t="s">
        <v>50</v>
      </c>
      <c s="34" t="s">
        <v>1445</v>
      </c>
      <c s="34" t="s">
        <v>5857</v>
      </c>
      <c s="35" t="s">
        <v>5</v>
      </c>
      <c s="6" t="s">
        <v>5858</v>
      </c>
      <c s="36" t="s">
        <v>65</v>
      </c>
      <c s="37">
        <v>1</v>
      </c>
      <c s="36">
        <v>0</v>
      </c>
      <c s="36">
        <f>ROUND(G1464*H1464,6)</f>
      </c>
      <c r="L1464" s="38">
        <v>0</v>
      </c>
      <c s="32">
        <f>ROUND(ROUND(L1464,2)*ROUND(G1464,3),2)</f>
      </c>
      <c s="36" t="s">
        <v>69</v>
      </c>
      <c>
        <f>(M1464*21)/100</f>
      </c>
      <c t="s">
        <v>28</v>
      </c>
    </row>
    <row r="1465" spans="1:5" ht="12.75">
      <c r="A1465" s="35" t="s">
        <v>56</v>
      </c>
      <c r="E1465" s="39" t="s">
        <v>5858</v>
      </c>
    </row>
    <row r="1466" spans="1:5" ht="25.5">
      <c r="A1466" s="35" t="s">
        <v>58</v>
      </c>
      <c r="E1466" s="40" t="s">
        <v>5859</v>
      </c>
    </row>
    <row r="1467" spans="1:5" ht="102">
      <c r="A1467" t="s">
        <v>59</v>
      </c>
      <c r="E1467" s="39" t="s">
        <v>5860</v>
      </c>
    </row>
    <row r="1468" spans="1:16" ht="12.75">
      <c r="A1468" t="s">
        <v>50</v>
      </c>
      <c s="34" t="s">
        <v>1446</v>
      </c>
      <c s="34" t="s">
        <v>5861</v>
      </c>
      <c s="35" t="s">
        <v>5</v>
      </c>
      <c s="6" t="s">
        <v>5862</v>
      </c>
      <c s="36" t="s">
        <v>65</v>
      </c>
      <c s="37">
        <v>1</v>
      </c>
      <c s="36">
        <v>0</v>
      </c>
      <c s="36">
        <f>ROUND(G1468*H1468,6)</f>
      </c>
      <c r="L1468" s="38">
        <v>0</v>
      </c>
      <c s="32">
        <f>ROUND(ROUND(L1468,2)*ROUND(G1468,3),2)</f>
      </c>
      <c s="36" t="s">
        <v>69</v>
      </c>
      <c>
        <f>(M1468*21)/100</f>
      </c>
      <c t="s">
        <v>28</v>
      </c>
    </row>
    <row r="1469" spans="1:5" ht="12.75">
      <c r="A1469" s="35" t="s">
        <v>56</v>
      </c>
      <c r="E1469" s="39" t="s">
        <v>5862</v>
      </c>
    </row>
    <row r="1470" spans="1:5" ht="25.5">
      <c r="A1470" s="35" t="s">
        <v>58</v>
      </c>
      <c r="E1470" s="40" t="s">
        <v>5863</v>
      </c>
    </row>
    <row r="1471" spans="1:5" ht="102">
      <c r="A1471" t="s">
        <v>59</v>
      </c>
      <c r="E1471" s="39" t="s">
        <v>5864</v>
      </c>
    </row>
    <row r="1472" spans="1:16" ht="12.75">
      <c r="A1472" t="s">
        <v>50</v>
      </c>
      <c s="34" t="s">
        <v>1447</v>
      </c>
      <c s="34" t="s">
        <v>5865</v>
      </c>
      <c s="35" t="s">
        <v>5</v>
      </c>
      <c s="6" t="s">
        <v>5866</v>
      </c>
      <c s="36" t="s">
        <v>65</v>
      </c>
      <c s="37">
        <v>1</v>
      </c>
      <c s="36">
        <v>0</v>
      </c>
      <c s="36">
        <f>ROUND(G1472*H1472,6)</f>
      </c>
      <c r="L1472" s="38">
        <v>0</v>
      </c>
      <c s="32">
        <f>ROUND(ROUND(L1472,2)*ROUND(G1472,3),2)</f>
      </c>
      <c s="36" t="s">
        <v>69</v>
      </c>
      <c>
        <f>(M1472*21)/100</f>
      </c>
      <c t="s">
        <v>28</v>
      </c>
    </row>
    <row r="1473" spans="1:5" ht="12.75">
      <c r="A1473" s="35" t="s">
        <v>56</v>
      </c>
      <c r="E1473" s="39" t="s">
        <v>5866</v>
      </c>
    </row>
    <row r="1474" spans="1:5" ht="25.5">
      <c r="A1474" s="35" t="s">
        <v>58</v>
      </c>
      <c r="E1474" s="40" t="s">
        <v>5867</v>
      </c>
    </row>
    <row r="1475" spans="1:5" ht="102">
      <c r="A1475" t="s">
        <v>59</v>
      </c>
      <c r="E1475" s="39" t="s">
        <v>5868</v>
      </c>
    </row>
    <row r="1476" spans="1:16" ht="12.75">
      <c r="A1476" t="s">
        <v>50</v>
      </c>
      <c s="34" t="s">
        <v>1448</v>
      </c>
      <c s="34" t="s">
        <v>5869</v>
      </c>
      <c s="35" t="s">
        <v>5</v>
      </c>
      <c s="6" t="s">
        <v>5870</v>
      </c>
      <c s="36" t="s">
        <v>65</v>
      </c>
      <c s="37">
        <v>1</v>
      </c>
      <c s="36">
        <v>0</v>
      </c>
      <c s="36">
        <f>ROUND(G1476*H1476,6)</f>
      </c>
      <c r="L1476" s="38">
        <v>0</v>
      </c>
      <c s="32">
        <f>ROUND(ROUND(L1476,2)*ROUND(G1476,3),2)</f>
      </c>
      <c s="36" t="s">
        <v>69</v>
      </c>
      <c>
        <f>(M1476*21)/100</f>
      </c>
      <c t="s">
        <v>28</v>
      </c>
    </row>
    <row r="1477" spans="1:5" ht="12.75">
      <c r="A1477" s="35" t="s">
        <v>56</v>
      </c>
      <c r="E1477" s="39" t="s">
        <v>5870</v>
      </c>
    </row>
    <row r="1478" spans="1:5" ht="25.5">
      <c r="A1478" s="35" t="s">
        <v>58</v>
      </c>
      <c r="E1478" s="40" t="s">
        <v>5871</v>
      </c>
    </row>
    <row r="1479" spans="1:5" ht="102">
      <c r="A1479" t="s">
        <v>59</v>
      </c>
      <c r="E1479" s="39" t="s">
        <v>5872</v>
      </c>
    </row>
    <row r="1480" spans="1:16" ht="12.75">
      <c r="A1480" t="s">
        <v>50</v>
      </c>
      <c s="34" t="s">
        <v>1449</v>
      </c>
      <c s="34" t="s">
        <v>5873</v>
      </c>
      <c s="35" t="s">
        <v>5</v>
      </c>
      <c s="6" t="s">
        <v>5874</v>
      </c>
      <c s="36" t="s">
        <v>65</v>
      </c>
      <c s="37">
        <v>3</v>
      </c>
      <c s="36">
        <v>0</v>
      </c>
      <c s="36">
        <f>ROUND(G1480*H1480,6)</f>
      </c>
      <c r="L1480" s="38">
        <v>0</v>
      </c>
      <c s="32">
        <f>ROUND(ROUND(L1480,2)*ROUND(G1480,3),2)</f>
      </c>
      <c s="36" t="s">
        <v>69</v>
      </c>
      <c>
        <f>(M1480*21)/100</f>
      </c>
      <c t="s">
        <v>28</v>
      </c>
    </row>
    <row r="1481" spans="1:5" ht="12.75">
      <c r="A1481" s="35" t="s">
        <v>56</v>
      </c>
      <c r="E1481" s="39" t="s">
        <v>5874</v>
      </c>
    </row>
    <row r="1482" spans="1:5" ht="25.5">
      <c r="A1482" s="35" t="s">
        <v>58</v>
      </c>
      <c r="E1482" s="40" t="s">
        <v>5875</v>
      </c>
    </row>
    <row r="1483" spans="1:5" ht="102">
      <c r="A1483" t="s">
        <v>59</v>
      </c>
      <c r="E1483" s="39" t="s">
        <v>5876</v>
      </c>
    </row>
    <row r="1484" spans="1:16" ht="12.75">
      <c r="A1484" t="s">
        <v>50</v>
      </c>
      <c s="34" t="s">
        <v>1450</v>
      </c>
      <c s="34" t="s">
        <v>5877</v>
      </c>
      <c s="35" t="s">
        <v>5</v>
      </c>
      <c s="6" t="s">
        <v>5878</v>
      </c>
      <c s="36" t="s">
        <v>65</v>
      </c>
      <c s="37">
        <v>1</v>
      </c>
      <c s="36">
        <v>0</v>
      </c>
      <c s="36">
        <f>ROUND(G1484*H1484,6)</f>
      </c>
      <c r="L1484" s="38">
        <v>0</v>
      </c>
      <c s="32">
        <f>ROUND(ROUND(L1484,2)*ROUND(G1484,3),2)</f>
      </c>
      <c s="36" t="s">
        <v>69</v>
      </c>
      <c>
        <f>(M1484*21)/100</f>
      </c>
      <c t="s">
        <v>28</v>
      </c>
    </row>
    <row r="1485" spans="1:5" ht="12.75">
      <c r="A1485" s="35" t="s">
        <v>56</v>
      </c>
      <c r="E1485" s="39" t="s">
        <v>5878</v>
      </c>
    </row>
    <row r="1486" spans="1:5" ht="25.5">
      <c r="A1486" s="35" t="s">
        <v>58</v>
      </c>
      <c r="E1486" s="40" t="s">
        <v>5879</v>
      </c>
    </row>
    <row r="1487" spans="1:5" ht="102">
      <c r="A1487" t="s">
        <v>59</v>
      </c>
      <c r="E1487" s="39" t="s">
        <v>5880</v>
      </c>
    </row>
    <row r="1488" spans="1:16" ht="12.75">
      <c r="A1488" t="s">
        <v>50</v>
      </c>
      <c s="34" t="s">
        <v>1451</v>
      </c>
      <c s="34" t="s">
        <v>5881</v>
      </c>
      <c s="35" t="s">
        <v>5</v>
      </c>
      <c s="6" t="s">
        <v>5882</v>
      </c>
      <c s="36" t="s">
        <v>65</v>
      </c>
      <c s="37">
        <v>2</v>
      </c>
      <c s="36">
        <v>0</v>
      </c>
      <c s="36">
        <f>ROUND(G1488*H1488,6)</f>
      </c>
      <c r="L1488" s="38">
        <v>0</v>
      </c>
      <c s="32">
        <f>ROUND(ROUND(L1488,2)*ROUND(G1488,3),2)</f>
      </c>
      <c s="36" t="s">
        <v>69</v>
      </c>
      <c>
        <f>(M1488*21)/100</f>
      </c>
      <c t="s">
        <v>28</v>
      </c>
    </row>
    <row r="1489" spans="1:5" ht="12.75">
      <c r="A1489" s="35" t="s">
        <v>56</v>
      </c>
      <c r="E1489" s="39" t="s">
        <v>5882</v>
      </c>
    </row>
    <row r="1490" spans="1:5" ht="25.5">
      <c r="A1490" s="35" t="s">
        <v>58</v>
      </c>
      <c r="E1490" s="40" t="s">
        <v>5883</v>
      </c>
    </row>
    <row r="1491" spans="1:5" ht="102">
      <c r="A1491" t="s">
        <v>59</v>
      </c>
      <c r="E1491" s="39" t="s">
        <v>5884</v>
      </c>
    </row>
    <row r="1492" spans="1:16" ht="12.75">
      <c r="A1492" t="s">
        <v>50</v>
      </c>
      <c s="34" t="s">
        <v>1452</v>
      </c>
      <c s="34" t="s">
        <v>5885</v>
      </c>
      <c s="35" t="s">
        <v>5</v>
      </c>
      <c s="6" t="s">
        <v>5886</v>
      </c>
      <c s="36" t="s">
        <v>65</v>
      </c>
      <c s="37">
        <v>1</v>
      </c>
      <c s="36">
        <v>0</v>
      </c>
      <c s="36">
        <f>ROUND(G1492*H1492,6)</f>
      </c>
      <c r="L1492" s="38">
        <v>0</v>
      </c>
      <c s="32">
        <f>ROUND(ROUND(L1492,2)*ROUND(G1492,3),2)</f>
      </c>
      <c s="36" t="s">
        <v>69</v>
      </c>
      <c>
        <f>(M1492*21)/100</f>
      </c>
      <c t="s">
        <v>28</v>
      </c>
    </row>
    <row r="1493" spans="1:5" ht="12.75">
      <c r="A1493" s="35" t="s">
        <v>56</v>
      </c>
      <c r="E1493" s="39" t="s">
        <v>5886</v>
      </c>
    </row>
    <row r="1494" spans="1:5" ht="25.5">
      <c r="A1494" s="35" t="s">
        <v>58</v>
      </c>
      <c r="E1494" s="40" t="s">
        <v>5887</v>
      </c>
    </row>
    <row r="1495" spans="1:5" ht="102">
      <c r="A1495" t="s">
        <v>59</v>
      </c>
      <c r="E1495" s="39" t="s">
        <v>5888</v>
      </c>
    </row>
    <row r="1496" spans="1:16" ht="12.75">
      <c r="A1496" t="s">
        <v>50</v>
      </c>
      <c s="34" t="s">
        <v>1453</v>
      </c>
      <c s="34" t="s">
        <v>5889</v>
      </c>
      <c s="35" t="s">
        <v>5</v>
      </c>
      <c s="6" t="s">
        <v>5890</v>
      </c>
      <c s="36" t="s">
        <v>65</v>
      </c>
      <c s="37">
        <v>1</v>
      </c>
      <c s="36">
        <v>0</v>
      </c>
      <c s="36">
        <f>ROUND(G1496*H1496,6)</f>
      </c>
      <c r="L1496" s="38">
        <v>0</v>
      </c>
      <c s="32">
        <f>ROUND(ROUND(L1496,2)*ROUND(G1496,3),2)</f>
      </c>
      <c s="36" t="s">
        <v>69</v>
      </c>
      <c>
        <f>(M1496*21)/100</f>
      </c>
      <c t="s">
        <v>28</v>
      </c>
    </row>
    <row r="1497" spans="1:5" ht="12.75">
      <c r="A1497" s="35" t="s">
        <v>56</v>
      </c>
      <c r="E1497" s="39" t="s">
        <v>5890</v>
      </c>
    </row>
    <row r="1498" spans="1:5" ht="25.5">
      <c r="A1498" s="35" t="s">
        <v>58</v>
      </c>
      <c r="E1498" s="40" t="s">
        <v>5891</v>
      </c>
    </row>
    <row r="1499" spans="1:5" ht="102">
      <c r="A1499" t="s">
        <v>59</v>
      </c>
      <c r="E1499" s="39" t="s">
        <v>5892</v>
      </c>
    </row>
    <row r="1500" spans="1:16" ht="12.75">
      <c r="A1500" t="s">
        <v>50</v>
      </c>
      <c s="34" t="s">
        <v>1454</v>
      </c>
      <c s="34" t="s">
        <v>5893</v>
      </c>
      <c s="35" t="s">
        <v>5</v>
      </c>
      <c s="6" t="s">
        <v>5894</v>
      </c>
      <c s="36" t="s">
        <v>65</v>
      </c>
      <c s="37">
        <v>1</v>
      </c>
      <c s="36">
        <v>0</v>
      </c>
      <c s="36">
        <f>ROUND(G1500*H1500,6)</f>
      </c>
      <c r="L1500" s="38">
        <v>0</v>
      </c>
      <c s="32">
        <f>ROUND(ROUND(L1500,2)*ROUND(G1500,3),2)</f>
      </c>
      <c s="36" t="s">
        <v>69</v>
      </c>
      <c>
        <f>(M1500*21)/100</f>
      </c>
      <c t="s">
        <v>28</v>
      </c>
    </row>
    <row r="1501" spans="1:5" ht="12.75">
      <c r="A1501" s="35" t="s">
        <v>56</v>
      </c>
      <c r="E1501" s="39" t="s">
        <v>5894</v>
      </c>
    </row>
    <row r="1502" spans="1:5" ht="25.5">
      <c r="A1502" s="35" t="s">
        <v>58</v>
      </c>
      <c r="E1502" s="40" t="s">
        <v>5895</v>
      </c>
    </row>
    <row r="1503" spans="1:5" ht="102">
      <c r="A1503" t="s">
        <v>59</v>
      </c>
      <c r="E1503" s="39" t="s">
        <v>5896</v>
      </c>
    </row>
    <row r="1504" spans="1:16" ht="12.75">
      <c r="A1504" t="s">
        <v>50</v>
      </c>
      <c s="34" t="s">
        <v>1455</v>
      </c>
      <c s="34" t="s">
        <v>5897</v>
      </c>
      <c s="35" t="s">
        <v>5</v>
      </c>
      <c s="6" t="s">
        <v>5898</v>
      </c>
      <c s="36" t="s">
        <v>65</v>
      </c>
      <c s="37">
        <v>1</v>
      </c>
      <c s="36">
        <v>0</v>
      </c>
      <c s="36">
        <f>ROUND(G1504*H1504,6)</f>
      </c>
      <c r="L1504" s="38">
        <v>0</v>
      </c>
      <c s="32">
        <f>ROUND(ROUND(L1504,2)*ROUND(G1504,3),2)</f>
      </c>
      <c s="36" t="s">
        <v>69</v>
      </c>
      <c>
        <f>(M1504*21)/100</f>
      </c>
      <c t="s">
        <v>28</v>
      </c>
    </row>
    <row r="1505" spans="1:5" ht="12.75">
      <c r="A1505" s="35" t="s">
        <v>56</v>
      </c>
      <c r="E1505" s="39" t="s">
        <v>5898</v>
      </c>
    </row>
    <row r="1506" spans="1:5" ht="25.5">
      <c r="A1506" s="35" t="s">
        <v>58</v>
      </c>
      <c r="E1506" s="40" t="s">
        <v>5899</v>
      </c>
    </row>
    <row r="1507" spans="1:5" ht="102">
      <c r="A1507" t="s">
        <v>59</v>
      </c>
      <c r="E1507" s="39" t="s">
        <v>5900</v>
      </c>
    </row>
    <row r="1508" spans="1:16" ht="12.75">
      <c r="A1508" t="s">
        <v>50</v>
      </c>
      <c s="34" t="s">
        <v>1456</v>
      </c>
      <c s="34" t="s">
        <v>5901</v>
      </c>
      <c s="35" t="s">
        <v>5</v>
      </c>
      <c s="6" t="s">
        <v>5902</v>
      </c>
      <c s="36" t="s">
        <v>65</v>
      </c>
      <c s="37">
        <v>2</v>
      </c>
      <c s="36">
        <v>0</v>
      </c>
      <c s="36">
        <f>ROUND(G1508*H1508,6)</f>
      </c>
      <c r="L1508" s="38">
        <v>0</v>
      </c>
      <c s="32">
        <f>ROUND(ROUND(L1508,2)*ROUND(G1508,3),2)</f>
      </c>
      <c s="36" t="s">
        <v>69</v>
      </c>
      <c>
        <f>(M1508*21)/100</f>
      </c>
      <c t="s">
        <v>28</v>
      </c>
    </row>
    <row r="1509" spans="1:5" ht="12.75">
      <c r="A1509" s="35" t="s">
        <v>56</v>
      </c>
      <c r="E1509" s="39" t="s">
        <v>5902</v>
      </c>
    </row>
    <row r="1510" spans="1:5" ht="25.5">
      <c r="A1510" s="35" t="s">
        <v>58</v>
      </c>
      <c r="E1510" s="40" t="s">
        <v>5903</v>
      </c>
    </row>
    <row r="1511" spans="1:5" ht="102">
      <c r="A1511" t="s">
        <v>59</v>
      </c>
      <c r="E1511" s="39" t="s">
        <v>5904</v>
      </c>
    </row>
    <row r="1512" spans="1:16" ht="12.75">
      <c r="A1512" t="s">
        <v>50</v>
      </c>
      <c s="34" t="s">
        <v>1457</v>
      </c>
      <c s="34" t="s">
        <v>5905</v>
      </c>
      <c s="35" t="s">
        <v>5</v>
      </c>
      <c s="6" t="s">
        <v>5906</v>
      </c>
      <c s="36" t="s">
        <v>65</v>
      </c>
      <c s="37">
        <v>1</v>
      </c>
      <c s="36">
        <v>0</v>
      </c>
      <c s="36">
        <f>ROUND(G1512*H1512,6)</f>
      </c>
      <c r="L1512" s="38">
        <v>0</v>
      </c>
      <c s="32">
        <f>ROUND(ROUND(L1512,2)*ROUND(G1512,3),2)</f>
      </c>
      <c s="36" t="s">
        <v>69</v>
      </c>
      <c>
        <f>(M1512*21)/100</f>
      </c>
      <c t="s">
        <v>28</v>
      </c>
    </row>
    <row r="1513" spans="1:5" ht="12.75">
      <c r="A1513" s="35" t="s">
        <v>56</v>
      </c>
      <c r="E1513" s="39" t="s">
        <v>5906</v>
      </c>
    </row>
    <row r="1514" spans="1:5" ht="25.5">
      <c r="A1514" s="35" t="s">
        <v>58</v>
      </c>
      <c r="E1514" s="40" t="s">
        <v>5907</v>
      </c>
    </row>
    <row r="1515" spans="1:5" ht="102">
      <c r="A1515" t="s">
        <v>59</v>
      </c>
      <c r="E1515" s="39" t="s">
        <v>5908</v>
      </c>
    </row>
    <row r="1516" spans="1:16" ht="12.75">
      <c r="A1516" t="s">
        <v>50</v>
      </c>
      <c s="34" t="s">
        <v>1458</v>
      </c>
      <c s="34" t="s">
        <v>5909</v>
      </c>
      <c s="35" t="s">
        <v>5</v>
      </c>
      <c s="6" t="s">
        <v>5910</v>
      </c>
      <c s="36" t="s">
        <v>65</v>
      </c>
      <c s="37">
        <v>2</v>
      </c>
      <c s="36">
        <v>0</v>
      </c>
      <c s="36">
        <f>ROUND(G1516*H1516,6)</f>
      </c>
      <c r="L1516" s="38">
        <v>0</v>
      </c>
      <c s="32">
        <f>ROUND(ROUND(L1516,2)*ROUND(G1516,3),2)</f>
      </c>
      <c s="36" t="s">
        <v>69</v>
      </c>
      <c>
        <f>(M1516*21)/100</f>
      </c>
      <c t="s">
        <v>28</v>
      </c>
    </row>
    <row r="1517" spans="1:5" ht="12.75">
      <c r="A1517" s="35" t="s">
        <v>56</v>
      </c>
      <c r="E1517" s="39" t="s">
        <v>5910</v>
      </c>
    </row>
    <row r="1518" spans="1:5" ht="25.5">
      <c r="A1518" s="35" t="s">
        <v>58</v>
      </c>
      <c r="E1518" s="40" t="s">
        <v>5911</v>
      </c>
    </row>
    <row r="1519" spans="1:5" ht="102">
      <c r="A1519" t="s">
        <v>59</v>
      </c>
      <c r="E1519" s="39" t="s">
        <v>5912</v>
      </c>
    </row>
    <row r="1520" spans="1:16" ht="12.75">
      <c r="A1520" t="s">
        <v>50</v>
      </c>
      <c s="34" t="s">
        <v>1459</v>
      </c>
      <c s="34" t="s">
        <v>5913</v>
      </c>
      <c s="35" t="s">
        <v>5</v>
      </c>
      <c s="6" t="s">
        <v>5914</v>
      </c>
      <c s="36" t="s">
        <v>65</v>
      </c>
      <c s="37">
        <v>2</v>
      </c>
      <c s="36">
        <v>0</v>
      </c>
      <c s="36">
        <f>ROUND(G1520*H1520,6)</f>
      </c>
      <c r="L1520" s="38">
        <v>0</v>
      </c>
      <c s="32">
        <f>ROUND(ROUND(L1520,2)*ROUND(G1520,3),2)</f>
      </c>
      <c s="36" t="s">
        <v>69</v>
      </c>
      <c>
        <f>(M1520*21)/100</f>
      </c>
      <c t="s">
        <v>28</v>
      </c>
    </row>
    <row r="1521" spans="1:5" ht="12.75">
      <c r="A1521" s="35" t="s">
        <v>56</v>
      </c>
      <c r="E1521" s="39" t="s">
        <v>5914</v>
      </c>
    </row>
    <row r="1522" spans="1:5" ht="25.5">
      <c r="A1522" s="35" t="s">
        <v>58</v>
      </c>
      <c r="E1522" s="40" t="s">
        <v>5915</v>
      </c>
    </row>
    <row r="1523" spans="1:5" ht="102">
      <c r="A1523" t="s">
        <v>59</v>
      </c>
      <c r="E1523" s="39" t="s">
        <v>5916</v>
      </c>
    </row>
    <row r="1524" spans="1:16" ht="12.75">
      <c r="A1524" t="s">
        <v>50</v>
      </c>
      <c s="34" t="s">
        <v>1460</v>
      </c>
      <c s="34" t="s">
        <v>5917</v>
      </c>
      <c s="35" t="s">
        <v>5</v>
      </c>
      <c s="6" t="s">
        <v>5918</v>
      </c>
      <c s="36" t="s">
        <v>65</v>
      </c>
      <c s="37">
        <v>1</v>
      </c>
      <c s="36">
        <v>0</v>
      </c>
      <c s="36">
        <f>ROUND(G1524*H1524,6)</f>
      </c>
      <c r="L1524" s="38">
        <v>0</v>
      </c>
      <c s="32">
        <f>ROUND(ROUND(L1524,2)*ROUND(G1524,3),2)</f>
      </c>
      <c s="36" t="s">
        <v>69</v>
      </c>
      <c>
        <f>(M1524*21)/100</f>
      </c>
      <c t="s">
        <v>28</v>
      </c>
    </row>
    <row r="1525" spans="1:5" ht="12.75">
      <c r="A1525" s="35" t="s">
        <v>56</v>
      </c>
      <c r="E1525" s="39" t="s">
        <v>5918</v>
      </c>
    </row>
    <row r="1526" spans="1:5" ht="25.5">
      <c r="A1526" s="35" t="s">
        <v>58</v>
      </c>
      <c r="E1526" s="40" t="s">
        <v>5919</v>
      </c>
    </row>
    <row r="1527" spans="1:5" ht="102">
      <c r="A1527" t="s">
        <v>59</v>
      </c>
      <c r="E1527" s="39" t="s">
        <v>5920</v>
      </c>
    </row>
    <row r="1528" spans="1:16" ht="12.75">
      <c r="A1528" t="s">
        <v>50</v>
      </c>
      <c s="34" t="s">
        <v>1461</v>
      </c>
      <c s="34" t="s">
        <v>5921</v>
      </c>
      <c s="35" t="s">
        <v>5</v>
      </c>
      <c s="6" t="s">
        <v>5922</v>
      </c>
      <c s="36" t="s">
        <v>65</v>
      </c>
      <c s="37">
        <v>1</v>
      </c>
      <c s="36">
        <v>0</v>
      </c>
      <c s="36">
        <f>ROUND(G1528*H1528,6)</f>
      </c>
      <c r="L1528" s="38">
        <v>0</v>
      </c>
      <c s="32">
        <f>ROUND(ROUND(L1528,2)*ROUND(G1528,3),2)</f>
      </c>
      <c s="36" t="s">
        <v>69</v>
      </c>
      <c>
        <f>(M1528*21)/100</f>
      </c>
      <c t="s">
        <v>28</v>
      </c>
    </row>
    <row r="1529" spans="1:5" ht="12.75">
      <c r="A1529" s="35" t="s">
        <v>56</v>
      </c>
      <c r="E1529" s="39" t="s">
        <v>5922</v>
      </c>
    </row>
    <row r="1530" spans="1:5" ht="25.5">
      <c r="A1530" s="35" t="s">
        <v>58</v>
      </c>
      <c r="E1530" s="40" t="s">
        <v>5923</v>
      </c>
    </row>
    <row r="1531" spans="1:5" ht="102">
      <c r="A1531" t="s">
        <v>59</v>
      </c>
      <c r="E1531" s="39" t="s">
        <v>5924</v>
      </c>
    </row>
    <row r="1532" spans="1:16" ht="12.75">
      <c r="A1532" t="s">
        <v>50</v>
      </c>
      <c s="34" t="s">
        <v>1141</v>
      </c>
      <c s="34" t="s">
        <v>5925</v>
      </c>
      <c s="35" t="s">
        <v>5</v>
      </c>
      <c s="6" t="s">
        <v>5926</v>
      </c>
      <c s="36" t="s">
        <v>65</v>
      </c>
      <c s="37">
        <v>2</v>
      </c>
      <c s="36">
        <v>0</v>
      </c>
      <c s="36">
        <f>ROUND(G1532*H1532,6)</f>
      </c>
      <c r="L1532" s="38">
        <v>0</v>
      </c>
      <c s="32">
        <f>ROUND(ROUND(L1532,2)*ROUND(G1532,3),2)</f>
      </c>
      <c s="36" t="s">
        <v>69</v>
      </c>
      <c>
        <f>(M1532*21)/100</f>
      </c>
      <c t="s">
        <v>28</v>
      </c>
    </row>
    <row r="1533" spans="1:5" ht="12.75">
      <c r="A1533" s="35" t="s">
        <v>56</v>
      </c>
      <c r="E1533" s="39" t="s">
        <v>5926</v>
      </c>
    </row>
    <row r="1534" spans="1:5" ht="25.5">
      <c r="A1534" s="35" t="s">
        <v>58</v>
      </c>
      <c r="E1534" s="40" t="s">
        <v>5927</v>
      </c>
    </row>
    <row r="1535" spans="1:5" ht="102">
      <c r="A1535" t="s">
        <v>59</v>
      </c>
      <c r="E1535" s="39" t="s">
        <v>5928</v>
      </c>
    </row>
    <row r="1536" spans="1:16" ht="12.75">
      <c r="A1536" t="s">
        <v>50</v>
      </c>
      <c s="34" t="s">
        <v>1142</v>
      </c>
      <c s="34" t="s">
        <v>5929</v>
      </c>
      <c s="35" t="s">
        <v>5</v>
      </c>
      <c s="6" t="s">
        <v>5930</v>
      </c>
      <c s="36" t="s">
        <v>65</v>
      </c>
      <c s="37">
        <v>1</v>
      </c>
      <c s="36">
        <v>0</v>
      </c>
      <c s="36">
        <f>ROUND(G1536*H1536,6)</f>
      </c>
      <c r="L1536" s="38">
        <v>0</v>
      </c>
      <c s="32">
        <f>ROUND(ROUND(L1536,2)*ROUND(G1536,3),2)</f>
      </c>
      <c s="36" t="s">
        <v>69</v>
      </c>
      <c>
        <f>(M1536*21)/100</f>
      </c>
      <c t="s">
        <v>28</v>
      </c>
    </row>
    <row r="1537" spans="1:5" ht="12.75">
      <c r="A1537" s="35" t="s">
        <v>56</v>
      </c>
      <c r="E1537" s="39" t="s">
        <v>5930</v>
      </c>
    </row>
    <row r="1538" spans="1:5" ht="25.5">
      <c r="A1538" s="35" t="s">
        <v>58</v>
      </c>
      <c r="E1538" s="40" t="s">
        <v>5931</v>
      </c>
    </row>
    <row r="1539" spans="1:5" ht="102">
      <c r="A1539" t="s">
        <v>59</v>
      </c>
      <c r="E1539" s="39" t="s">
        <v>5932</v>
      </c>
    </row>
    <row r="1540" spans="1:16" ht="12.75">
      <c r="A1540" t="s">
        <v>50</v>
      </c>
      <c s="34" t="s">
        <v>1146</v>
      </c>
      <c s="34" t="s">
        <v>5933</v>
      </c>
      <c s="35" t="s">
        <v>5</v>
      </c>
      <c s="6" t="s">
        <v>5934</v>
      </c>
      <c s="36" t="s">
        <v>65</v>
      </c>
      <c s="37">
        <v>1</v>
      </c>
      <c s="36">
        <v>0</v>
      </c>
      <c s="36">
        <f>ROUND(G1540*H1540,6)</f>
      </c>
      <c r="L1540" s="38">
        <v>0</v>
      </c>
      <c s="32">
        <f>ROUND(ROUND(L1540,2)*ROUND(G1540,3),2)</f>
      </c>
      <c s="36" t="s">
        <v>69</v>
      </c>
      <c>
        <f>(M1540*21)/100</f>
      </c>
      <c t="s">
        <v>28</v>
      </c>
    </row>
    <row r="1541" spans="1:5" ht="12.75">
      <c r="A1541" s="35" t="s">
        <v>56</v>
      </c>
      <c r="E1541" s="39" t="s">
        <v>5934</v>
      </c>
    </row>
    <row r="1542" spans="1:5" ht="25.5">
      <c r="A1542" s="35" t="s">
        <v>58</v>
      </c>
      <c r="E1542" s="40" t="s">
        <v>5935</v>
      </c>
    </row>
    <row r="1543" spans="1:5" ht="102">
      <c r="A1543" t="s">
        <v>59</v>
      </c>
      <c r="E1543" s="39" t="s">
        <v>5936</v>
      </c>
    </row>
    <row r="1544" spans="1:16" ht="12.75">
      <c r="A1544" t="s">
        <v>50</v>
      </c>
      <c s="34" t="s">
        <v>1147</v>
      </c>
      <c s="34" t="s">
        <v>5937</v>
      </c>
      <c s="35" t="s">
        <v>5</v>
      </c>
      <c s="6" t="s">
        <v>5938</v>
      </c>
      <c s="36" t="s">
        <v>65</v>
      </c>
      <c s="37">
        <v>1</v>
      </c>
      <c s="36">
        <v>0</v>
      </c>
      <c s="36">
        <f>ROUND(G1544*H1544,6)</f>
      </c>
      <c r="L1544" s="38">
        <v>0</v>
      </c>
      <c s="32">
        <f>ROUND(ROUND(L1544,2)*ROUND(G1544,3),2)</f>
      </c>
      <c s="36" t="s">
        <v>69</v>
      </c>
      <c>
        <f>(M1544*21)/100</f>
      </c>
      <c t="s">
        <v>28</v>
      </c>
    </row>
    <row r="1545" spans="1:5" ht="12.75">
      <c r="A1545" s="35" t="s">
        <v>56</v>
      </c>
      <c r="E1545" s="39" t="s">
        <v>5938</v>
      </c>
    </row>
    <row r="1546" spans="1:5" ht="25.5">
      <c r="A1546" s="35" t="s">
        <v>58</v>
      </c>
      <c r="E1546" s="40" t="s">
        <v>5939</v>
      </c>
    </row>
    <row r="1547" spans="1:5" ht="102">
      <c r="A1547" t="s">
        <v>59</v>
      </c>
      <c r="E1547" s="39" t="s">
        <v>5940</v>
      </c>
    </row>
    <row r="1548" spans="1:16" ht="12.75">
      <c r="A1548" t="s">
        <v>50</v>
      </c>
      <c s="34" t="s">
        <v>1148</v>
      </c>
      <c s="34" t="s">
        <v>5941</v>
      </c>
      <c s="35" t="s">
        <v>5</v>
      </c>
      <c s="6" t="s">
        <v>5942</v>
      </c>
      <c s="36" t="s">
        <v>65</v>
      </c>
      <c s="37">
        <v>1</v>
      </c>
      <c s="36">
        <v>0</v>
      </c>
      <c s="36">
        <f>ROUND(G1548*H1548,6)</f>
      </c>
      <c r="L1548" s="38">
        <v>0</v>
      </c>
      <c s="32">
        <f>ROUND(ROUND(L1548,2)*ROUND(G1548,3),2)</f>
      </c>
      <c s="36" t="s">
        <v>69</v>
      </c>
      <c>
        <f>(M1548*21)/100</f>
      </c>
      <c t="s">
        <v>28</v>
      </c>
    </row>
    <row r="1549" spans="1:5" ht="12.75">
      <c r="A1549" s="35" t="s">
        <v>56</v>
      </c>
      <c r="E1549" s="39" t="s">
        <v>5942</v>
      </c>
    </row>
    <row r="1550" spans="1:5" ht="25.5">
      <c r="A1550" s="35" t="s">
        <v>58</v>
      </c>
      <c r="E1550" s="40" t="s">
        <v>5943</v>
      </c>
    </row>
    <row r="1551" spans="1:5" ht="102">
      <c r="A1551" t="s">
        <v>59</v>
      </c>
      <c r="E1551" s="39" t="s">
        <v>5944</v>
      </c>
    </row>
    <row r="1552" spans="1:16" ht="12.75">
      <c r="A1552" t="s">
        <v>50</v>
      </c>
      <c s="34" t="s">
        <v>1149</v>
      </c>
      <c s="34" t="s">
        <v>5945</v>
      </c>
      <c s="35" t="s">
        <v>5</v>
      </c>
      <c s="6" t="s">
        <v>5946</v>
      </c>
      <c s="36" t="s">
        <v>65</v>
      </c>
      <c s="37">
        <v>1</v>
      </c>
      <c s="36">
        <v>0</v>
      </c>
      <c s="36">
        <f>ROUND(G1552*H1552,6)</f>
      </c>
      <c r="L1552" s="38">
        <v>0</v>
      </c>
      <c s="32">
        <f>ROUND(ROUND(L1552,2)*ROUND(G1552,3),2)</f>
      </c>
      <c s="36" t="s">
        <v>69</v>
      </c>
      <c>
        <f>(M1552*21)/100</f>
      </c>
      <c t="s">
        <v>28</v>
      </c>
    </row>
    <row r="1553" spans="1:5" ht="12.75">
      <c r="A1553" s="35" t="s">
        <v>56</v>
      </c>
      <c r="E1553" s="39" t="s">
        <v>5946</v>
      </c>
    </row>
    <row r="1554" spans="1:5" ht="25.5">
      <c r="A1554" s="35" t="s">
        <v>58</v>
      </c>
      <c r="E1554" s="40" t="s">
        <v>5947</v>
      </c>
    </row>
    <row r="1555" spans="1:5" ht="102">
      <c r="A1555" t="s">
        <v>59</v>
      </c>
      <c r="E1555" s="39" t="s">
        <v>5948</v>
      </c>
    </row>
    <row r="1556" spans="1:16" ht="12.75">
      <c r="A1556" t="s">
        <v>50</v>
      </c>
      <c s="34" t="s">
        <v>1150</v>
      </c>
      <c s="34" t="s">
        <v>5949</v>
      </c>
      <c s="35" t="s">
        <v>5</v>
      </c>
      <c s="6" t="s">
        <v>5950</v>
      </c>
      <c s="36" t="s">
        <v>65</v>
      </c>
      <c s="37">
        <v>1</v>
      </c>
      <c s="36">
        <v>0</v>
      </c>
      <c s="36">
        <f>ROUND(G1556*H1556,6)</f>
      </c>
      <c r="L1556" s="38">
        <v>0</v>
      </c>
      <c s="32">
        <f>ROUND(ROUND(L1556,2)*ROUND(G1556,3),2)</f>
      </c>
      <c s="36" t="s">
        <v>69</v>
      </c>
      <c>
        <f>(M1556*21)/100</f>
      </c>
      <c t="s">
        <v>28</v>
      </c>
    </row>
    <row r="1557" spans="1:5" ht="12.75">
      <c r="A1557" s="35" t="s">
        <v>56</v>
      </c>
      <c r="E1557" s="39" t="s">
        <v>5950</v>
      </c>
    </row>
    <row r="1558" spans="1:5" ht="25.5">
      <c r="A1558" s="35" t="s">
        <v>58</v>
      </c>
      <c r="E1558" s="40" t="s">
        <v>5951</v>
      </c>
    </row>
    <row r="1559" spans="1:5" ht="102">
      <c r="A1559" t="s">
        <v>59</v>
      </c>
      <c r="E1559" s="39" t="s">
        <v>5952</v>
      </c>
    </row>
    <row r="1560" spans="1:16" ht="12.75">
      <c r="A1560" t="s">
        <v>50</v>
      </c>
      <c s="34" t="s">
        <v>1151</v>
      </c>
      <c s="34" t="s">
        <v>5953</v>
      </c>
      <c s="35" t="s">
        <v>5</v>
      </c>
      <c s="6" t="s">
        <v>5954</v>
      </c>
      <c s="36" t="s">
        <v>65</v>
      </c>
      <c s="37">
        <v>1</v>
      </c>
      <c s="36">
        <v>0</v>
      </c>
      <c s="36">
        <f>ROUND(G1560*H1560,6)</f>
      </c>
      <c r="L1560" s="38">
        <v>0</v>
      </c>
      <c s="32">
        <f>ROUND(ROUND(L1560,2)*ROUND(G1560,3),2)</f>
      </c>
      <c s="36" t="s">
        <v>69</v>
      </c>
      <c>
        <f>(M1560*21)/100</f>
      </c>
      <c t="s">
        <v>28</v>
      </c>
    </row>
    <row r="1561" spans="1:5" ht="12.75">
      <c r="A1561" s="35" t="s">
        <v>56</v>
      </c>
      <c r="E1561" s="39" t="s">
        <v>5954</v>
      </c>
    </row>
    <row r="1562" spans="1:5" ht="25.5">
      <c r="A1562" s="35" t="s">
        <v>58</v>
      </c>
      <c r="E1562" s="40" t="s">
        <v>5955</v>
      </c>
    </row>
    <row r="1563" spans="1:5" ht="102">
      <c r="A1563" t="s">
        <v>59</v>
      </c>
      <c r="E1563" s="39" t="s">
        <v>5956</v>
      </c>
    </row>
    <row r="1564" spans="1:16" ht="12.75">
      <c r="A1564" t="s">
        <v>50</v>
      </c>
      <c s="34" t="s">
        <v>1152</v>
      </c>
      <c s="34" t="s">
        <v>5957</v>
      </c>
      <c s="35" t="s">
        <v>5</v>
      </c>
      <c s="6" t="s">
        <v>5958</v>
      </c>
      <c s="36" t="s">
        <v>2197</v>
      </c>
      <c s="37">
        <v>19.2</v>
      </c>
      <c s="36">
        <v>0</v>
      </c>
      <c s="36">
        <f>ROUND(G1564*H1564,6)</f>
      </c>
      <c r="L1564" s="38">
        <v>0</v>
      </c>
      <c s="32">
        <f>ROUND(ROUND(L1564,2)*ROUND(G1564,3),2)</f>
      </c>
      <c s="36" t="s">
        <v>69</v>
      </c>
      <c>
        <f>(M1564*21)/100</f>
      </c>
      <c t="s">
        <v>28</v>
      </c>
    </row>
    <row r="1565" spans="1:5" ht="12.75">
      <c r="A1565" s="35" t="s">
        <v>56</v>
      </c>
      <c r="E1565" s="39" t="s">
        <v>5958</v>
      </c>
    </row>
    <row r="1566" spans="1:5" ht="25.5">
      <c r="A1566" s="35" t="s">
        <v>58</v>
      </c>
      <c r="E1566" s="40" t="s">
        <v>5959</v>
      </c>
    </row>
    <row r="1567" spans="1:5" ht="102">
      <c r="A1567" t="s">
        <v>59</v>
      </c>
      <c r="E1567" s="39" t="s">
        <v>5960</v>
      </c>
    </row>
    <row r="1568" spans="1:16" ht="12.75">
      <c r="A1568" t="s">
        <v>50</v>
      </c>
      <c s="34" t="s">
        <v>1153</v>
      </c>
      <c s="34" t="s">
        <v>5961</v>
      </c>
      <c s="35" t="s">
        <v>5</v>
      </c>
      <c s="6" t="s">
        <v>5962</v>
      </c>
      <c s="36" t="s">
        <v>2197</v>
      </c>
      <c s="37">
        <v>5.78</v>
      </c>
      <c s="36">
        <v>0</v>
      </c>
      <c s="36">
        <f>ROUND(G1568*H1568,6)</f>
      </c>
      <c r="L1568" s="38">
        <v>0</v>
      </c>
      <c s="32">
        <f>ROUND(ROUND(L1568,2)*ROUND(G1568,3),2)</f>
      </c>
      <c s="36" t="s">
        <v>69</v>
      </c>
      <c>
        <f>(M1568*21)/100</f>
      </c>
      <c t="s">
        <v>28</v>
      </c>
    </row>
    <row r="1569" spans="1:5" ht="12.75">
      <c r="A1569" s="35" t="s">
        <v>56</v>
      </c>
      <c r="E1569" s="39" t="s">
        <v>5962</v>
      </c>
    </row>
    <row r="1570" spans="1:5" ht="25.5">
      <c r="A1570" s="35" t="s">
        <v>58</v>
      </c>
      <c r="E1570" s="40" t="s">
        <v>5963</v>
      </c>
    </row>
    <row r="1571" spans="1:5" ht="102">
      <c r="A1571" t="s">
        <v>59</v>
      </c>
      <c r="E1571" s="39" t="s">
        <v>5964</v>
      </c>
    </row>
    <row r="1572" spans="1:16" ht="12.75">
      <c r="A1572" t="s">
        <v>50</v>
      </c>
      <c s="34" t="s">
        <v>1154</v>
      </c>
      <c s="34" t="s">
        <v>5965</v>
      </c>
      <c s="35" t="s">
        <v>5</v>
      </c>
      <c s="6" t="s">
        <v>5966</v>
      </c>
      <c s="36" t="s">
        <v>2197</v>
      </c>
      <c s="37">
        <v>14.972</v>
      </c>
      <c s="36">
        <v>0</v>
      </c>
      <c s="36">
        <f>ROUND(G1572*H1572,6)</f>
      </c>
      <c r="L1572" s="38">
        <v>0</v>
      </c>
      <c s="32">
        <f>ROUND(ROUND(L1572,2)*ROUND(G1572,3),2)</f>
      </c>
      <c s="36" t="s">
        <v>69</v>
      </c>
      <c>
        <f>(M1572*21)/100</f>
      </c>
      <c t="s">
        <v>28</v>
      </c>
    </row>
    <row r="1573" spans="1:5" ht="12.75">
      <c r="A1573" s="35" t="s">
        <v>56</v>
      </c>
      <c r="E1573" s="39" t="s">
        <v>5966</v>
      </c>
    </row>
    <row r="1574" spans="1:5" ht="25.5">
      <c r="A1574" s="35" t="s">
        <v>58</v>
      </c>
      <c r="E1574" s="40" t="s">
        <v>5967</v>
      </c>
    </row>
    <row r="1575" spans="1:5" ht="102">
      <c r="A1575" t="s">
        <v>59</v>
      </c>
      <c r="E1575" s="39" t="s">
        <v>5968</v>
      </c>
    </row>
    <row r="1576" spans="1:16" ht="12.75">
      <c r="A1576" t="s">
        <v>50</v>
      </c>
      <c s="34" t="s">
        <v>1155</v>
      </c>
      <c s="34" t="s">
        <v>5969</v>
      </c>
      <c s="35" t="s">
        <v>5</v>
      </c>
      <c s="6" t="s">
        <v>5970</v>
      </c>
      <c s="36" t="s">
        <v>65</v>
      </c>
      <c s="37">
        <v>18</v>
      </c>
      <c s="36">
        <v>0</v>
      </c>
      <c s="36">
        <f>ROUND(G1576*H1576,6)</f>
      </c>
      <c r="L1576" s="38">
        <v>0</v>
      </c>
      <c s="32">
        <f>ROUND(ROUND(L1576,2)*ROUND(G1576,3),2)</f>
      </c>
      <c s="36" t="s">
        <v>55</v>
      </c>
      <c>
        <f>(M1576*21)/100</f>
      </c>
      <c t="s">
        <v>28</v>
      </c>
    </row>
    <row r="1577" spans="1:5" ht="12.75">
      <c r="A1577" s="35" t="s">
        <v>56</v>
      </c>
      <c r="E1577" s="39" t="s">
        <v>5970</v>
      </c>
    </row>
    <row r="1578" spans="1:5" ht="89.25">
      <c r="A1578" s="35" t="s">
        <v>58</v>
      </c>
      <c r="E1578" s="40" t="s">
        <v>5971</v>
      </c>
    </row>
    <row r="1579" spans="1:5" ht="102">
      <c r="A1579" t="s">
        <v>59</v>
      </c>
      <c r="E1579" s="39" t="s">
        <v>5972</v>
      </c>
    </row>
    <row r="1580" spans="1:16" ht="12.75">
      <c r="A1580" t="s">
        <v>50</v>
      </c>
      <c s="34" t="s">
        <v>1156</v>
      </c>
      <c s="34" t="s">
        <v>5973</v>
      </c>
      <c s="35" t="s">
        <v>5</v>
      </c>
      <c s="6" t="s">
        <v>5974</v>
      </c>
      <c s="36" t="s">
        <v>65</v>
      </c>
      <c s="37">
        <v>31</v>
      </c>
      <c s="36">
        <v>0</v>
      </c>
      <c s="36">
        <f>ROUND(G1580*H1580,6)</f>
      </c>
      <c r="L1580" s="38">
        <v>0</v>
      </c>
      <c s="32">
        <f>ROUND(ROUND(L1580,2)*ROUND(G1580,3),2)</f>
      </c>
      <c s="36" t="s">
        <v>55</v>
      </c>
      <c>
        <f>(M1580*21)/100</f>
      </c>
      <c t="s">
        <v>28</v>
      </c>
    </row>
    <row r="1581" spans="1:5" ht="12.75">
      <c r="A1581" s="35" t="s">
        <v>56</v>
      </c>
      <c r="E1581" s="39" t="s">
        <v>5974</v>
      </c>
    </row>
    <row r="1582" spans="1:5" ht="76.5">
      <c r="A1582" s="35" t="s">
        <v>58</v>
      </c>
      <c r="E1582" s="40" t="s">
        <v>5975</v>
      </c>
    </row>
    <row r="1583" spans="1:5" ht="102">
      <c r="A1583" t="s">
        <v>59</v>
      </c>
      <c r="E1583" s="39" t="s">
        <v>5976</v>
      </c>
    </row>
    <row r="1584" spans="1:16" ht="12.75">
      <c r="A1584" t="s">
        <v>50</v>
      </c>
      <c s="34" t="s">
        <v>1160</v>
      </c>
      <c s="34" t="s">
        <v>5977</v>
      </c>
      <c s="35" t="s">
        <v>5</v>
      </c>
      <c s="6" t="s">
        <v>5978</v>
      </c>
      <c s="36" t="s">
        <v>65</v>
      </c>
      <c s="37">
        <v>17</v>
      </c>
      <c s="36">
        <v>0</v>
      </c>
      <c s="36">
        <f>ROUND(G1584*H1584,6)</f>
      </c>
      <c r="L1584" s="38">
        <v>0</v>
      </c>
      <c s="32">
        <f>ROUND(ROUND(L1584,2)*ROUND(G1584,3),2)</f>
      </c>
      <c s="36" t="s">
        <v>55</v>
      </c>
      <c>
        <f>(M1584*21)/100</f>
      </c>
      <c t="s">
        <v>28</v>
      </c>
    </row>
    <row r="1585" spans="1:5" ht="12.75">
      <c r="A1585" s="35" t="s">
        <v>56</v>
      </c>
      <c r="E1585" s="39" t="s">
        <v>5978</v>
      </c>
    </row>
    <row r="1586" spans="1:5" ht="127.5">
      <c r="A1586" s="35" t="s">
        <v>58</v>
      </c>
      <c r="E1586" s="40" t="s">
        <v>5979</v>
      </c>
    </row>
    <row r="1587" spans="1:5" ht="102">
      <c r="A1587" t="s">
        <v>59</v>
      </c>
      <c r="E1587" s="39" t="s">
        <v>5980</v>
      </c>
    </row>
    <row r="1588" spans="1:16" ht="12.75">
      <c r="A1588" t="s">
        <v>50</v>
      </c>
      <c s="34" t="s">
        <v>1164</v>
      </c>
      <c s="34" t="s">
        <v>5981</v>
      </c>
      <c s="35" t="s">
        <v>5</v>
      </c>
      <c s="6" t="s">
        <v>5982</v>
      </c>
      <c s="36" t="s">
        <v>65</v>
      </c>
      <c s="37">
        <v>20</v>
      </c>
      <c s="36">
        <v>0</v>
      </c>
      <c s="36">
        <f>ROUND(G1588*H1588,6)</f>
      </c>
      <c r="L1588" s="38">
        <v>0</v>
      </c>
      <c s="32">
        <f>ROUND(ROUND(L1588,2)*ROUND(G1588,3),2)</f>
      </c>
      <c s="36" t="s">
        <v>55</v>
      </c>
      <c>
        <f>(M1588*21)/100</f>
      </c>
      <c t="s">
        <v>28</v>
      </c>
    </row>
    <row r="1589" spans="1:5" ht="12.75">
      <c r="A1589" s="35" t="s">
        <v>56</v>
      </c>
      <c r="E1589" s="39" t="s">
        <v>5982</v>
      </c>
    </row>
    <row r="1590" spans="1:5" ht="114.75">
      <c r="A1590" s="35" t="s">
        <v>58</v>
      </c>
      <c r="E1590" s="40" t="s">
        <v>5983</v>
      </c>
    </row>
    <row r="1591" spans="1:5" ht="102">
      <c r="A1591" t="s">
        <v>59</v>
      </c>
      <c r="E1591" s="39" t="s">
        <v>5984</v>
      </c>
    </row>
    <row r="1592" spans="1:16" ht="12.75">
      <c r="A1592" t="s">
        <v>50</v>
      </c>
      <c s="34" t="s">
        <v>1168</v>
      </c>
      <c s="34" t="s">
        <v>5985</v>
      </c>
      <c s="35" t="s">
        <v>5</v>
      </c>
      <c s="6" t="s">
        <v>5986</v>
      </c>
      <c s="36" t="s">
        <v>65</v>
      </c>
      <c s="37">
        <v>1</v>
      </c>
      <c s="36">
        <v>0</v>
      </c>
      <c s="36">
        <f>ROUND(G1592*H1592,6)</f>
      </c>
      <c r="L1592" s="38">
        <v>0</v>
      </c>
      <c s="32">
        <f>ROUND(ROUND(L1592,2)*ROUND(G1592,3),2)</f>
      </c>
      <c s="36" t="s">
        <v>55</v>
      </c>
      <c>
        <f>(M1592*21)/100</f>
      </c>
      <c t="s">
        <v>28</v>
      </c>
    </row>
    <row r="1593" spans="1:5" ht="12.75">
      <c r="A1593" s="35" t="s">
        <v>56</v>
      </c>
      <c r="E1593" s="39" t="s">
        <v>5986</v>
      </c>
    </row>
    <row r="1594" spans="1:5" ht="25.5">
      <c r="A1594" s="35" t="s">
        <v>58</v>
      </c>
      <c r="E1594" s="40" t="s">
        <v>5987</v>
      </c>
    </row>
    <row r="1595" spans="1:5" ht="102">
      <c r="A1595" t="s">
        <v>59</v>
      </c>
      <c r="E1595" s="39" t="s">
        <v>5988</v>
      </c>
    </row>
    <row r="1596" spans="1:16" ht="12.75">
      <c r="A1596" t="s">
        <v>50</v>
      </c>
      <c s="34" t="s">
        <v>1169</v>
      </c>
      <c s="34" t="s">
        <v>5989</v>
      </c>
      <c s="35" t="s">
        <v>5</v>
      </c>
      <c s="6" t="s">
        <v>5990</v>
      </c>
      <c s="36" t="s">
        <v>65</v>
      </c>
      <c s="37">
        <v>1</v>
      </c>
      <c s="36">
        <v>0</v>
      </c>
      <c s="36">
        <f>ROUND(G1596*H1596,6)</f>
      </c>
      <c r="L1596" s="38">
        <v>0</v>
      </c>
      <c s="32">
        <f>ROUND(ROUND(L1596,2)*ROUND(G1596,3),2)</f>
      </c>
      <c s="36" t="s">
        <v>55</v>
      </c>
      <c>
        <f>(M1596*21)/100</f>
      </c>
      <c t="s">
        <v>28</v>
      </c>
    </row>
    <row r="1597" spans="1:5" ht="12.75">
      <c r="A1597" s="35" t="s">
        <v>56</v>
      </c>
      <c r="E1597" s="39" t="s">
        <v>5990</v>
      </c>
    </row>
    <row r="1598" spans="1:5" ht="25.5">
      <c r="A1598" s="35" t="s">
        <v>58</v>
      </c>
      <c r="E1598" s="40" t="s">
        <v>5175</v>
      </c>
    </row>
    <row r="1599" spans="1:5" ht="102">
      <c r="A1599" t="s">
        <v>59</v>
      </c>
      <c r="E1599" s="39" t="s">
        <v>5991</v>
      </c>
    </row>
    <row r="1600" spans="1:16" ht="12.75">
      <c r="A1600" t="s">
        <v>50</v>
      </c>
      <c s="34" t="s">
        <v>1173</v>
      </c>
      <c s="34" t="s">
        <v>5989</v>
      </c>
      <c s="35" t="s">
        <v>62</v>
      </c>
      <c s="6" t="s">
        <v>5990</v>
      </c>
      <c s="36" t="s">
        <v>65</v>
      </c>
      <c s="37">
        <v>4</v>
      </c>
      <c s="36">
        <v>0</v>
      </c>
      <c s="36">
        <f>ROUND(G1600*H1600,6)</f>
      </c>
      <c r="L1600" s="38">
        <v>0</v>
      </c>
      <c s="32">
        <f>ROUND(ROUND(L1600,2)*ROUND(G1600,3),2)</f>
      </c>
      <c s="36" t="s">
        <v>55</v>
      </c>
      <c>
        <f>(M1600*21)/100</f>
      </c>
      <c t="s">
        <v>28</v>
      </c>
    </row>
    <row r="1601" spans="1:5" ht="12.75">
      <c r="A1601" s="35" t="s">
        <v>56</v>
      </c>
      <c r="E1601" s="39" t="s">
        <v>5990</v>
      </c>
    </row>
    <row r="1602" spans="1:5" ht="51">
      <c r="A1602" s="35" t="s">
        <v>58</v>
      </c>
      <c r="E1602" s="40" t="s">
        <v>5992</v>
      </c>
    </row>
    <row r="1603" spans="1:5" ht="102">
      <c r="A1603" t="s">
        <v>59</v>
      </c>
      <c r="E1603" s="39" t="s">
        <v>5991</v>
      </c>
    </row>
    <row r="1604" spans="1:16" ht="12.75">
      <c r="A1604" t="s">
        <v>50</v>
      </c>
      <c s="34" t="s">
        <v>1174</v>
      </c>
      <c s="34" t="s">
        <v>5993</v>
      </c>
      <c s="35" t="s">
        <v>5</v>
      </c>
      <c s="6" t="s">
        <v>5994</v>
      </c>
      <c s="36" t="s">
        <v>65</v>
      </c>
      <c s="37">
        <v>4</v>
      </c>
      <c s="36">
        <v>0</v>
      </c>
      <c s="36">
        <f>ROUND(G1604*H1604,6)</f>
      </c>
      <c r="L1604" s="38">
        <v>0</v>
      </c>
      <c s="32">
        <f>ROUND(ROUND(L1604,2)*ROUND(G1604,3),2)</f>
      </c>
      <c s="36" t="s">
        <v>55</v>
      </c>
      <c>
        <f>(M1604*21)/100</f>
      </c>
      <c t="s">
        <v>28</v>
      </c>
    </row>
    <row r="1605" spans="1:5" ht="12.75">
      <c r="A1605" s="35" t="s">
        <v>56</v>
      </c>
      <c r="E1605" s="39" t="s">
        <v>5994</v>
      </c>
    </row>
    <row r="1606" spans="1:5" ht="63.75">
      <c r="A1606" s="35" t="s">
        <v>58</v>
      </c>
      <c r="E1606" s="40" t="s">
        <v>5022</v>
      </c>
    </row>
    <row r="1607" spans="1:5" ht="102">
      <c r="A1607" t="s">
        <v>59</v>
      </c>
      <c r="E1607" s="39" t="s">
        <v>5995</v>
      </c>
    </row>
    <row r="1608" spans="1:16" ht="12.75">
      <c r="A1608" t="s">
        <v>50</v>
      </c>
      <c s="34" t="s">
        <v>1177</v>
      </c>
      <c s="34" t="s">
        <v>5996</v>
      </c>
      <c s="35" t="s">
        <v>5</v>
      </c>
      <c s="6" t="s">
        <v>5997</v>
      </c>
      <c s="36" t="s">
        <v>65</v>
      </c>
      <c s="37">
        <v>1</v>
      </c>
      <c s="36">
        <v>0</v>
      </c>
      <c s="36">
        <f>ROUND(G1608*H1608,6)</f>
      </c>
      <c r="L1608" s="38">
        <v>0</v>
      </c>
      <c s="32">
        <f>ROUND(ROUND(L1608,2)*ROUND(G1608,3),2)</f>
      </c>
      <c s="36" t="s">
        <v>55</v>
      </c>
      <c>
        <f>(M1608*21)/100</f>
      </c>
      <c t="s">
        <v>28</v>
      </c>
    </row>
    <row r="1609" spans="1:5" ht="12.75">
      <c r="A1609" s="35" t="s">
        <v>56</v>
      </c>
      <c r="E1609" s="39" t="s">
        <v>5997</v>
      </c>
    </row>
    <row r="1610" spans="1:5" ht="25.5">
      <c r="A1610" s="35" t="s">
        <v>58</v>
      </c>
      <c r="E1610" s="40" t="s">
        <v>5998</v>
      </c>
    </row>
    <row r="1611" spans="1:5" ht="102">
      <c r="A1611" t="s">
        <v>59</v>
      </c>
      <c r="E1611" s="39" t="s">
        <v>5999</v>
      </c>
    </row>
    <row r="1612" spans="1:16" ht="12.75">
      <c r="A1612" t="s">
        <v>50</v>
      </c>
      <c s="34" t="s">
        <v>1178</v>
      </c>
      <c s="34" t="s">
        <v>6000</v>
      </c>
      <c s="35" t="s">
        <v>5</v>
      </c>
      <c s="6" t="s">
        <v>6001</v>
      </c>
      <c s="36" t="s">
        <v>65</v>
      </c>
      <c s="37">
        <v>7</v>
      </c>
      <c s="36">
        <v>0</v>
      </c>
      <c s="36">
        <f>ROUND(G1612*H1612,6)</f>
      </c>
      <c r="L1612" s="38">
        <v>0</v>
      </c>
      <c s="32">
        <f>ROUND(ROUND(L1612,2)*ROUND(G1612,3),2)</f>
      </c>
      <c s="36" t="s">
        <v>69</v>
      </c>
      <c>
        <f>(M1612*21)/100</f>
      </c>
      <c t="s">
        <v>28</v>
      </c>
    </row>
    <row r="1613" spans="1:5" ht="12.75">
      <c r="A1613" s="35" t="s">
        <v>56</v>
      </c>
      <c r="E1613" s="39" t="s">
        <v>6001</v>
      </c>
    </row>
    <row r="1614" spans="1:5" ht="25.5">
      <c r="A1614" s="35" t="s">
        <v>58</v>
      </c>
      <c r="E1614" s="40" t="s">
        <v>5555</v>
      </c>
    </row>
    <row r="1615" spans="1:5" ht="102">
      <c r="A1615" t="s">
        <v>59</v>
      </c>
      <c r="E1615" s="39" t="s">
        <v>6002</v>
      </c>
    </row>
    <row r="1616" spans="1:16" ht="12.75">
      <c r="A1616" t="s">
        <v>50</v>
      </c>
      <c s="34" t="s">
        <v>1179</v>
      </c>
      <c s="34" t="s">
        <v>6003</v>
      </c>
      <c s="35" t="s">
        <v>5</v>
      </c>
      <c s="6" t="s">
        <v>6004</v>
      </c>
      <c s="36" t="s">
        <v>65</v>
      </c>
      <c s="37">
        <v>1</v>
      </c>
      <c s="36">
        <v>0</v>
      </c>
      <c s="36">
        <f>ROUND(G1616*H1616,6)</f>
      </c>
      <c r="L1616" s="38">
        <v>0</v>
      </c>
      <c s="32">
        <f>ROUND(ROUND(L1616,2)*ROUND(G1616,3),2)</f>
      </c>
      <c s="36" t="s">
        <v>69</v>
      </c>
      <c>
        <f>(M1616*21)/100</f>
      </c>
      <c t="s">
        <v>28</v>
      </c>
    </row>
    <row r="1617" spans="1:5" ht="12.75">
      <c r="A1617" s="35" t="s">
        <v>56</v>
      </c>
      <c r="E1617" s="39" t="s">
        <v>6004</v>
      </c>
    </row>
    <row r="1618" spans="1:5" ht="25.5">
      <c r="A1618" s="35" t="s">
        <v>58</v>
      </c>
      <c r="E1618" s="40" t="s">
        <v>5559</v>
      </c>
    </row>
    <row r="1619" spans="1:5" ht="102">
      <c r="A1619" t="s">
        <v>59</v>
      </c>
      <c r="E1619" s="39" t="s">
        <v>6005</v>
      </c>
    </row>
    <row r="1620" spans="1:16" ht="12.75">
      <c r="A1620" t="s">
        <v>50</v>
      </c>
      <c s="34" t="s">
        <v>1183</v>
      </c>
      <c s="34" t="s">
        <v>6006</v>
      </c>
      <c s="35" t="s">
        <v>5</v>
      </c>
      <c s="6" t="s">
        <v>6007</v>
      </c>
      <c s="36" t="s">
        <v>65</v>
      </c>
      <c s="37">
        <v>1</v>
      </c>
      <c s="36">
        <v>0</v>
      </c>
      <c s="36">
        <f>ROUND(G1620*H1620,6)</f>
      </c>
      <c r="L1620" s="38">
        <v>0</v>
      </c>
      <c s="32">
        <f>ROUND(ROUND(L1620,2)*ROUND(G1620,3),2)</f>
      </c>
      <c s="36" t="s">
        <v>69</v>
      </c>
      <c>
        <f>(M1620*21)/100</f>
      </c>
      <c t="s">
        <v>28</v>
      </c>
    </row>
    <row r="1621" spans="1:5" ht="12.75">
      <c r="A1621" s="35" t="s">
        <v>56</v>
      </c>
      <c r="E1621" s="39" t="s">
        <v>6007</v>
      </c>
    </row>
    <row r="1622" spans="1:5" ht="25.5">
      <c r="A1622" s="35" t="s">
        <v>58</v>
      </c>
      <c r="E1622" s="40" t="s">
        <v>5563</v>
      </c>
    </row>
    <row r="1623" spans="1:5" ht="102">
      <c r="A1623" t="s">
        <v>59</v>
      </c>
      <c r="E1623" s="39" t="s">
        <v>6008</v>
      </c>
    </row>
    <row r="1624" spans="1:16" ht="12.75">
      <c r="A1624" t="s">
        <v>50</v>
      </c>
      <c s="34" t="s">
        <v>1184</v>
      </c>
      <c s="34" t="s">
        <v>6009</v>
      </c>
      <c s="35" t="s">
        <v>5</v>
      </c>
      <c s="6" t="s">
        <v>6010</v>
      </c>
      <c s="36" t="s">
        <v>65</v>
      </c>
      <c s="37">
        <v>2</v>
      </c>
      <c s="36">
        <v>0</v>
      </c>
      <c s="36">
        <f>ROUND(G1624*H1624,6)</f>
      </c>
      <c r="L1624" s="38">
        <v>0</v>
      </c>
      <c s="32">
        <f>ROUND(ROUND(L1624,2)*ROUND(G1624,3),2)</f>
      </c>
      <c s="36" t="s">
        <v>69</v>
      </c>
      <c>
        <f>(M1624*21)/100</f>
      </c>
      <c t="s">
        <v>28</v>
      </c>
    </row>
    <row r="1625" spans="1:5" ht="12.75">
      <c r="A1625" s="35" t="s">
        <v>56</v>
      </c>
      <c r="E1625" s="39" t="s">
        <v>6010</v>
      </c>
    </row>
    <row r="1626" spans="1:5" ht="25.5">
      <c r="A1626" s="35" t="s">
        <v>58</v>
      </c>
      <c r="E1626" s="40" t="s">
        <v>5567</v>
      </c>
    </row>
    <row r="1627" spans="1:5" ht="102">
      <c r="A1627" t="s">
        <v>59</v>
      </c>
      <c r="E1627" s="39" t="s">
        <v>6011</v>
      </c>
    </row>
    <row r="1628" spans="1:16" ht="12.75">
      <c r="A1628" t="s">
        <v>50</v>
      </c>
      <c s="34" t="s">
        <v>1462</v>
      </c>
      <c s="34" t="s">
        <v>6012</v>
      </c>
      <c s="35" t="s">
        <v>5</v>
      </c>
      <c s="6" t="s">
        <v>6013</v>
      </c>
      <c s="36" t="s">
        <v>65</v>
      </c>
      <c s="37">
        <v>1</v>
      </c>
      <c s="36">
        <v>0</v>
      </c>
      <c s="36">
        <f>ROUND(G1628*H1628,6)</f>
      </c>
      <c r="L1628" s="38">
        <v>0</v>
      </c>
      <c s="32">
        <f>ROUND(ROUND(L1628,2)*ROUND(G1628,3),2)</f>
      </c>
      <c s="36" t="s">
        <v>69</v>
      </c>
      <c>
        <f>(M1628*21)/100</f>
      </c>
      <c t="s">
        <v>28</v>
      </c>
    </row>
    <row r="1629" spans="1:5" ht="12.75">
      <c r="A1629" s="35" t="s">
        <v>56</v>
      </c>
      <c r="E1629" s="39" t="s">
        <v>6013</v>
      </c>
    </row>
    <row r="1630" spans="1:5" ht="25.5">
      <c r="A1630" s="35" t="s">
        <v>58</v>
      </c>
      <c r="E1630" s="40" t="s">
        <v>5571</v>
      </c>
    </row>
    <row r="1631" spans="1:5" ht="102">
      <c r="A1631" t="s">
        <v>59</v>
      </c>
      <c r="E1631" s="39" t="s">
        <v>6014</v>
      </c>
    </row>
    <row r="1632" spans="1:16" ht="12.75">
      <c r="A1632" t="s">
        <v>50</v>
      </c>
      <c s="34" t="s">
        <v>1463</v>
      </c>
      <c s="34" t="s">
        <v>6015</v>
      </c>
      <c s="35" t="s">
        <v>5</v>
      </c>
      <c s="6" t="s">
        <v>6016</v>
      </c>
      <c s="36" t="s">
        <v>65</v>
      </c>
      <c s="37">
        <v>1</v>
      </c>
      <c s="36">
        <v>0</v>
      </c>
      <c s="36">
        <f>ROUND(G1632*H1632,6)</f>
      </c>
      <c r="L1632" s="38">
        <v>0</v>
      </c>
      <c s="32">
        <f>ROUND(ROUND(L1632,2)*ROUND(G1632,3),2)</f>
      </c>
      <c s="36" t="s">
        <v>69</v>
      </c>
      <c>
        <f>(M1632*21)/100</f>
      </c>
      <c t="s">
        <v>28</v>
      </c>
    </row>
    <row r="1633" spans="1:5" ht="12.75">
      <c r="A1633" s="35" t="s">
        <v>56</v>
      </c>
      <c r="E1633" s="39" t="s">
        <v>6016</v>
      </c>
    </row>
    <row r="1634" spans="1:5" ht="25.5">
      <c r="A1634" s="35" t="s">
        <v>58</v>
      </c>
      <c r="E1634" s="40" t="s">
        <v>5575</v>
      </c>
    </row>
    <row r="1635" spans="1:5" ht="102">
      <c r="A1635" t="s">
        <v>59</v>
      </c>
      <c r="E1635" s="39" t="s">
        <v>6017</v>
      </c>
    </row>
    <row r="1636" spans="1:16" ht="12.75">
      <c r="A1636" t="s">
        <v>50</v>
      </c>
      <c s="34" t="s">
        <v>1464</v>
      </c>
      <c s="34" t="s">
        <v>6018</v>
      </c>
      <c s="35" t="s">
        <v>5</v>
      </c>
      <c s="6" t="s">
        <v>6019</v>
      </c>
      <c s="36" t="s">
        <v>65</v>
      </c>
      <c s="37">
        <v>1</v>
      </c>
      <c s="36">
        <v>0</v>
      </c>
      <c s="36">
        <f>ROUND(G1636*H1636,6)</f>
      </c>
      <c r="L1636" s="38">
        <v>0</v>
      </c>
      <c s="32">
        <f>ROUND(ROUND(L1636,2)*ROUND(G1636,3),2)</f>
      </c>
      <c s="36" t="s">
        <v>69</v>
      </c>
      <c>
        <f>(M1636*21)/100</f>
      </c>
      <c t="s">
        <v>28</v>
      </c>
    </row>
    <row r="1637" spans="1:5" ht="12.75">
      <c r="A1637" s="35" t="s">
        <v>56</v>
      </c>
      <c r="E1637" s="39" t="s">
        <v>6019</v>
      </c>
    </row>
    <row r="1638" spans="1:5" ht="25.5">
      <c r="A1638" s="35" t="s">
        <v>58</v>
      </c>
      <c r="E1638" s="40" t="s">
        <v>5583</v>
      </c>
    </row>
    <row r="1639" spans="1:5" ht="102">
      <c r="A1639" t="s">
        <v>59</v>
      </c>
      <c r="E1639" s="39" t="s">
        <v>6020</v>
      </c>
    </row>
    <row r="1640" spans="1:16" ht="12.75">
      <c r="A1640" t="s">
        <v>50</v>
      </c>
      <c s="34" t="s">
        <v>1466</v>
      </c>
      <c s="34" t="s">
        <v>6021</v>
      </c>
      <c s="35" t="s">
        <v>5</v>
      </c>
      <c s="6" t="s">
        <v>6022</v>
      </c>
      <c s="36" t="s">
        <v>65</v>
      </c>
      <c s="37">
        <v>1</v>
      </c>
      <c s="36">
        <v>0</v>
      </c>
      <c s="36">
        <f>ROUND(G1640*H1640,6)</f>
      </c>
      <c r="L1640" s="38">
        <v>0</v>
      </c>
      <c s="32">
        <f>ROUND(ROUND(L1640,2)*ROUND(G1640,3),2)</f>
      </c>
      <c s="36" t="s">
        <v>69</v>
      </c>
      <c>
        <f>(M1640*21)/100</f>
      </c>
      <c t="s">
        <v>28</v>
      </c>
    </row>
    <row r="1641" spans="1:5" ht="12.75">
      <c r="A1641" s="35" t="s">
        <v>56</v>
      </c>
      <c r="E1641" s="39" t="s">
        <v>6022</v>
      </c>
    </row>
    <row r="1642" spans="1:5" ht="25.5">
      <c r="A1642" s="35" t="s">
        <v>58</v>
      </c>
      <c r="E1642" s="40" t="s">
        <v>5587</v>
      </c>
    </row>
    <row r="1643" spans="1:5" ht="102">
      <c r="A1643" t="s">
        <v>59</v>
      </c>
      <c r="E1643" s="39" t="s">
        <v>6023</v>
      </c>
    </row>
    <row r="1644" spans="1:16" ht="12.75">
      <c r="A1644" t="s">
        <v>50</v>
      </c>
      <c s="34" t="s">
        <v>1470</v>
      </c>
      <c s="34" t="s">
        <v>6024</v>
      </c>
      <c s="35" t="s">
        <v>5</v>
      </c>
      <c s="6" t="s">
        <v>6025</v>
      </c>
      <c s="36" t="s">
        <v>65</v>
      </c>
      <c s="37">
        <v>4</v>
      </c>
      <c s="36">
        <v>0</v>
      </c>
      <c s="36">
        <f>ROUND(G1644*H1644,6)</f>
      </c>
      <c r="L1644" s="38">
        <v>0</v>
      </c>
      <c s="32">
        <f>ROUND(ROUND(L1644,2)*ROUND(G1644,3),2)</f>
      </c>
      <c s="36" t="s">
        <v>69</v>
      </c>
      <c>
        <f>(M1644*21)/100</f>
      </c>
      <c t="s">
        <v>28</v>
      </c>
    </row>
    <row r="1645" spans="1:5" ht="12.75">
      <c r="A1645" s="35" t="s">
        <v>56</v>
      </c>
      <c r="E1645" s="39" t="s">
        <v>6025</v>
      </c>
    </row>
    <row r="1646" spans="1:5" ht="25.5">
      <c r="A1646" s="35" t="s">
        <v>58</v>
      </c>
      <c r="E1646" s="40" t="s">
        <v>6026</v>
      </c>
    </row>
    <row r="1647" spans="1:5" ht="102">
      <c r="A1647" t="s">
        <v>59</v>
      </c>
      <c r="E1647" s="39" t="s">
        <v>6027</v>
      </c>
    </row>
    <row r="1648" spans="1:16" ht="12.75">
      <c r="A1648" t="s">
        <v>50</v>
      </c>
      <c s="34" t="s">
        <v>1472</v>
      </c>
      <c s="34" t="s">
        <v>6028</v>
      </c>
      <c s="35" t="s">
        <v>5</v>
      </c>
      <c s="6" t="s">
        <v>6029</v>
      </c>
      <c s="36" t="s">
        <v>65</v>
      </c>
      <c s="37">
        <v>1</v>
      </c>
      <c s="36">
        <v>0</v>
      </c>
      <c s="36">
        <f>ROUND(G1648*H1648,6)</f>
      </c>
      <c r="L1648" s="38">
        <v>0</v>
      </c>
      <c s="32">
        <f>ROUND(ROUND(L1648,2)*ROUND(G1648,3),2)</f>
      </c>
      <c s="36" t="s">
        <v>69</v>
      </c>
      <c>
        <f>(M1648*21)/100</f>
      </c>
      <c t="s">
        <v>28</v>
      </c>
    </row>
    <row r="1649" spans="1:5" ht="12.75">
      <c r="A1649" s="35" t="s">
        <v>56</v>
      </c>
      <c r="E1649" s="39" t="s">
        <v>6029</v>
      </c>
    </row>
    <row r="1650" spans="1:5" ht="25.5">
      <c r="A1650" s="35" t="s">
        <v>58</v>
      </c>
      <c r="E1650" s="40" t="s">
        <v>5591</v>
      </c>
    </row>
    <row r="1651" spans="1:5" ht="102">
      <c r="A1651" t="s">
        <v>59</v>
      </c>
      <c r="E1651" s="39" t="s">
        <v>6030</v>
      </c>
    </row>
    <row r="1652" spans="1:16" ht="12.75">
      <c r="A1652" t="s">
        <v>50</v>
      </c>
      <c s="34" t="s">
        <v>1473</v>
      </c>
      <c s="34" t="s">
        <v>6031</v>
      </c>
      <c s="35" t="s">
        <v>5</v>
      </c>
      <c s="6" t="s">
        <v>6032</v>
      </c>
      <c s="36" t="s">
        <v>65</v>
      </c>
      <c s="37">
        <v>1</v>
      </c>
      <c s="36">
        <v>0</v>
      </c>
      <c s="36">
        <f>ROUND(G1652*H1652,6)</f>
      </c>
      <c r="L1652" s="38">
        <v>0</v>
      </c>
      <c s="32">
        <f>ROUND(ROUND(L1652,2)*ROUND(G1652,3),2)</f>
      </c>
      <c s="36" t="s">
        <v>69</v>
      </c>
      <c>
        <f>(M1652*21)/100</f>
      </c>
      <c t="s">
        <v>28</v>
      </c>
    </row>
    <row r="1653" spans="1:5" ht="12.75">
      <c r="A1653" s="35" t="s">
        <v>56</v>
      </c>
      <c r="E1653" s="39" t="s">
        <v>6032</v>
      </c>
    </row>
    <row r="1654" spans="1:5" ht="25.5">
      <c r="A1654" s="35" t="s">
        <v>58</v>
      </c>
      <c r="E1654" s="40" t="s">
        <v>6033</v>
      </c>
    </row>
    <row r="1655" spans="1:5" ht="102">
      <c r="A1655" t="s">
        <v>59</v>
      </c>
      <c r="E1655" s="39" t="s">
        <v>6034</v>
      </c>
    </row>
    <row r="1656" spans="1:16" ht="12.75">
      <c r="A1656" t="s">
        <v>50</v>
      </c>
      <c s="34" t="s">
        <v>1474</v>
      </c>
      <c s="34" t="s">
        <v>6035</v>
      </c>
      <c s="35" t="s">
        <v>5</v>
      </c>
      <c s="6" t="s">
        <v>6036</v>
      </c>
      <c s="36" t="s">
        <v>65</v>
      </c>
      <c s="37">
        <v>1</v>
      </c>
      <c s="36">
        <v>0</v>
      </c>
      <c s="36">
        <f>ROUND(G1656*H1656,6)</f>
      </c>
      <c r="L1656" s="38">
        <v>0</v>
      </c>
      <c s="32">
        <f>ROUND(ROUND(L1656,2)*ROUND(G1656,3),2)</f>
      </c>
      <c s="36" t="s">
        <v>69</v>
      </c>
      <c>
        <f>(M1656*21)/100</f>
      </c>
      <c t="s">
        <v>28</v>
      </c>
    </row>
    <row r="1657" spans="1:5" ht="12.75">
      <c r="A1657" s="35" t="s">
        <v>56</v>
      </c>
      <c r="E1657" s="39" t="s">
        <v>6036</v>
      </c>
    </row>
    <row r="1658" spans="1:5" ht="25.5">
      <c r="A1658" s="35" t="s">
        <v>58</v>
      </c>
      <c r="E1658" s="40" t="s">
        <v>5595</v>
      </c>
    </row>
    <row r="1659" spans="1:5" ht="102">
      <c r="A1659" t="s">
        <v>59</v>
      </c>
      <c r="E1659" s="39" t="s">
        <v>6037</v>
      </c>
    </row>
    <row r="1660" spans="1:16" ht="12.75">
      <c r="A1660" t="s">
        <v>50</v>
      </c>
      <c s="34" t="s">
        <v>1475</v>
      </c>
      <c s="34" t="s">
        <v>6038</v>
      </c>
      <c s="35" t="s">
        <v>5</v>
      </c>
      <c s="6" t="s">
        <v>6039</v>
      </c>
      <c s="36" t="s">
        <v>65</v>
      </c>
      <c s="37">
        <v>1</v>
      </c>
      <c s="36">
        <v>0</v>
      </c>
      <c s="36">
        <f>ROUND(G1660*H1660,6)</f>
      </c>
      <c r="L1660" s="38">
        <v>0</v>
      </c>
      <c s="32">
        <f>ROUND(ROUND(L1660,2)*ROUND(G1660,3),2)</f>
      </c>
      <c s="36" t="s">
        <v>69</v>
      </c>
      <c>
        <f>(M1660*21)/100</f>
      </c>
      <c t="s">
        <v>28</v>
      </c>
    </row>
    <row r="1661" spans="1:5" ht="12.75">
      <c r="A1661" s="35" t="s">
        <v>56</v>
      </c>
      <c r="E1661" s="39" t="s">
        <v>6039</v>
      </c>
    </row>
    <row r="1662" spans="1:5" ht="25.5">
      <c r="A1662" s="35" t="s">
        <v>58</v>
      </c>
      <c r="E1662" s="40" t="s">
        <v>5599</v>
      </c>
    </row>
    <row r="1663" spans="1:5" ht="102">
      <c r="A1663" t="s">
        <v>59</v>
      </c>
      <c r="E1663" s="39" t="s">
        <v>6040</v>
      </c>
    </row>
    <row r="1664" spans="1:16" ht="12.75">
      <c r="A1664" t="s">
        <v>50</v>
      </c>
      <c s="34" t="s">
        <v>1476</v>
      </c>
      <c s="34" t="s">
        <v>6041</v>
      </c>
      <c s="35" t="s">
        <v>5</v>
      </c>
      <c s="6" t="s">
        <v>6042</v>
      </c>
      <c s="36" t="s">
        <v>65</v>
      </c>
      <c s="37">
        <v>1</v>
      </c>
      <c s="36">
        <v>0</v>
      </c>
      <c s="36">
        <f>ROUND(G1664*H1664,6)</f>
      </c>
      <c r="L1664" s="38">
        <v>0</v>
      </c>
      <c s="32">
        <f>ROUND(ROUND(L1664,2)*ROUND(G1664,3),2)</f>
      </c>
      <c s="36" t="s">
        <v>69</v>
      </c>
      <c>
        <f>(M1664*21)/100</f>
      </c>
      <c t="s">
        <v>28</v>
      </c>
    </row>
    <row r="1665" spans="1:5" ht="12.75">
      <c r="A1665" s="35" t="s">
        <v>56</v>
      </c>
      <c r="E1665" s="39" t="s">
        <v>6042</v>
      </c>
    </row>
    <row r="1666" spans="1:5" ht="25.5">
      <c r="A1666" s="35" t="s">
        <v>58</v>
      </c>
      <c r="E1666" s="40" t="s">
        <v>5603</v>
      </c>
    </row>
    <row r="1667" spans="1:5" ht="102">
      <c r="A1667" t="s">
        <v>59</v>
      </c>
      <c r="E1667" s="39" t="s">
        <v>6043</v>
      </c>
    </row>
    <row r="1668" spans="1:16" ht="12.75">
      <c r="A1668" t="s">
        <v>50</v>
      </c>
      <c s="34" t="s">
        <v>845</v>
      </c>
      <c s="34" t="s">
        <v>6044</v>
      </c>
      <c s="35" t="s">
        <v>5</v>
      </c>
      <c s="6" t="s">
        <v>6045</v>
      </c>
      <c s="36" t="s">
        <v>65</v>
      </c>
      <c s="37">
        <v>1</v>
      </c>
      <c s="36">
        <v>0</v>
      </c>
      <c s="36">
        <f>ROUND(G1668*H1668,6)</f>
      </c>
      <c r="L1668" s="38">
        <v>0</v>
      </c>
      <c s="32">
        <f>ROUND(ROUND(L1668,2)*ROUND(G1668,3),2)</f>
      </c>
      <c s="36" t="s">
        <v>69</v>
      </c>
      <c>
        <f>(M1668*21)/100</f>
      </c>
      <c t="s">
        <v>28</v>
      </c>
    </row>
    <row r="1669" spans="1:5" ht="12.75">
      <c r="A1669" s="35" t="s">
        <v>56</v>
      </c>
      <c r="E1669" s="39" t="s">
        <v>6045</v>
      </c>
    </row>
    <row r="1670" spans="1:5" ht="25.5">
      <c r="A1670" s="35" t="s">
        <v>58</v>
      </c>
      <c r="E1670" s="40" t="s">
        <v>5010</v>
      </c>
    </row>
    <row r="1671" spans="1:5" ht="102">
      <c r="A1671" t="s">
        <v>59</v>
      </c>
      <c r="E1671" s="39" t="s">
        <v>6046</v>
      </c>
    </row>
    <row r="1672" spans="1:16" ht="12.75">
      <c r="A1672" t="s">
        <v>50</v>
      </c>
      <c s="34" t="s">
        <v>1480</v>
      </c>
      <c s="34" t="s">
        <v>6047</v>
      </c>
      <c s="35" t="s">
        <v>5</v>
      </c>
      <c s="6" t="s">
        <v>6048</v>
      </c>
      <c s="36" t="s">
        <v>65</v>
      </c>
      <c s="37">
        <v>1</v>
      </c>
      <c s="36">
        <v>0</v>
      </c>
      <c s="36">
        <f>ROUND(G1672*H1672,6)</f>
      </c>
      <c r="L1672" s="38">
        <v>0</v>
      </c>
      <c s="32">
        <f>ROUND(ROUND(L1672,2)*ROUND(G1672,3),2)</f>
      </c>
      <c s="36" t="s">
        <v>69</v>
      </c>
      <c>
        <f>(M1672*21)/100</f>
      </c>
      <c t="s">
        <v>28</v>
      </c>
    </row>
    <row r="1673" spans="1:5" ht="12.75">
      <c r="A1673" s="35" t="s">
        <v>56</v>
      </c>
      <c r="E1673" s="39" t="s">
        <v>6048</v>
      </c>
    </row>
    <row r="1674" spans="1:5" ht="25.5">
      <c r="A1674" s="35" t="s">
        <v>58</v>
      </c>
      <c r="E1674" s="40" t="s">
        <v>5607</v>
      </c>
    </row>
    <row r="1675" spans="1:5" ht="102">
      <c r="A1675" t="s">
        <v>59</v>
      </c>
      <c r="E1675" s="39" t="s">
        <v>6049</v>
      </c>
    </row>
    <row r="1676" spans="1:16" ht="12.75">
      <c r="A1676" t="s">
        <v>50</v>
      </c>
      <c s="34" t="s">
        <v>1481</v>
      </c>
      <c s="34" t="s">
        <v>6050</v>
      </c>
      <c s="35" t="s">
        <v>5</v>
      </c>
      <c s="6" t="s">
        <v>6051</v>
      </c>
      <c s="36" t="s">
        <v>65</v>
      </c>
      <c s="37">
        <v>1</v>
      </c>
      <c s="36">
        <v>0</v>
      </c>
      <c s="36">
        <f>ROUND(G1676*H1676,6)</f>
      </c>
      <c r="L1676" s="38">
        <v>0</v>
      </c>
      <c s="32">
        <f>ROUND(ROUND(L1676,2)*ROUND(G1676,3),2)</f>
      </c>
      <c s="36" t="s">
        <v>69</v>
      </c>
      <c>
        <f>(M1676*21)/100</f>
      </c>
      <c t="s">
        <v>28</v>
      </c>
    </row>
    <row r="1677" spans="1:5" ht="12.75">
      <c r="A1677" s="35" t="s">
        <v>56</v>
      </c>
      <c r="E1677" s="39" t="s">
        <v>6051</v>
      </c>
    </row>
    <row r="1678" spans="1:5" ht="25.5">
      <c r="A1678" s="35" t="s">
        <v>58</v>
      </c>
      <c r="E1678" s="40" t="s">
        <v>6052</v>
      </c>
    </row>
    <row r="1679" spans="1:5" ht="102">
      <c r="A1679" t="s">
        <v>59</v>
      </c>
      <c r="E1679" s="39" t="s">
        <v>6053</v>
      </c>
    </row>
    <row r="1680" spans="1:16" ht="12.75">
      <c r="A1680" t="s">
        <v>50</v>
      </c>
      <c s="34" t="s">
        <v>6054</v>
      </c>
      <c s="34" t="s">
        <v>6055</v>
      </c>
      <c s="35" t="s">
        <v>5</v>
      </c>
      <c s="6" t="s">
        <v>6056</v>
      </c>
      <c s="36" t="s">
        <v>65</v>
      </c>
      <c s="37">
        <v>1</v>
      </c>
      <c s="36">
        <v>0</v>
      </c>
      <c s="36">
        <f>ROUND(G1680*H1680,6)</f>
      </c>
      <c r="L1680" s="38">
        <v>0</v>
      </c>
      <c s="32">
        <f>ROUND(ROUND(L1680,2)*ROUND(G1680,3),2)</f>
      </c>
      <c s="36" t="s">
        <v>69</v>
      </c>
      <c>
        <f>(M1680*21)/100</f>
      </c>
      <c t="s">
        <v>28</v>
      </c>
    </row>
    <row r="1681" spans="1:5" ht="12.75">
      <c r="A1681" s="35" t="s">
        <v>56</v>
      </c>
      <c r="E1681" s="39" t="s">
        <v>6056</v>
      </c>
    </row>
    <row r="1682" spans="1:5" ht="25.5">
      <c r="A1682" s="35" t="s">
        <v>58</v>
      </c>
      <c r="E1682" s="40" t="s">
        <v>5611</v>
      </c>
    </row>
    <row r="1683" spans="1:5" ht="102">
      <c r="A1683" t="s">
        <v>59</v>
      </c>
      <c r="E1683" s="39" t="s">
        <v>6057</v>
      </c>
    </row>
    <row r="1684" spans="1:16" ht="12.75">
      <c r="A1684" t="s">
        <v>50</v>
      </c>
      <c s="34" t="s">
        <v>6058</v>
      </c>
      <c s="34" t="s">
        <v>6059</v>
      </c>
      <c s="35" t="s">
        <v>5</v>
      </c>
      <c s="6" t="s">
        <v>6060</v>
      </c>
      <c s="36" t="s">
        <v>65</v>
      </c>
      <c s="37">
        <v>1</v>
      </c>
      <c s="36">
        <v>0</v>
      </c>
      <c s="36">
        <f>ROUND(G1684*H1684,6)</f>
      </c>
      <c r="L1684" s="38">
        <v>0</v>
      </c>
      <c s="32">
        <f>ROUND(ROUND(L1684,2)*ROUND(G1684,3),2)</f>
      </c>
      <c s="36" t="s">
        <v>69</v>
      </c>
      <c>
        <f>(M1684*21)/100</f>
      </c>
      <c t="s">
        <v>28</v>
      </c>
    </row>
    <row r="1685" spans="1:5" ht="12.75">
      <c r="A1685" s="35" t="s">
        <v>56</v>
      </c>
      <c r="E1685" s="39" t="s">
        <v>6060</v>
      </c>
    </row>
    <row r="1686" spans="1:5" ht="25.5">
      <c r="A1686" s="35" t="s">
        <v>58</v>
      </c>
      <c r="E1686" s="40" t="s">
        <v>5615</v>
      </c>
    </row>
    <row r="1687" spans="1:5" ht="102">
      <c r="A1687" t="s">
        <v>59</v>
      </c>
      <c r="E1687" s="39" t="s">
        <v>6061</v>
      </c>
    </row>
    <row r="1688" spans="1:16" ht="12.75">
      <c r="A1688" t="s">
        <v>50</v>
      </c>
      <c s="34" t="s">
        <v>6062</v>
      </c>
      <c s="34" t="s">
        <v>6063</v>
      </c>
      <c s="35" t="s">
        <v>5</v>
      </c>
      <c s="6" t="s">
        <v>6064</v>
      </c>
      <c s="36" t="s">
        <v>65</v>
      </c>
      <c s="37">
        <v>4</v>
      </c>
      <c s="36">
        <v>0</v>
      </c>
      <c s="36">
        <f>ROUND(G1688*H1688,6)</f>
      </c>
      <c r="L1688" s="38">
        <v>0</v>
      </c>
      <c s="32">
        <f>ROUND(ROUND(L1688,2)*ROUND(G1688,3),2)</f>
      </c>
      <c s="36" t="s">
        <v>69</v>
      </c>
      <c>
        <f>(M1688*21)/100</f>
      </c>
      <c t="s">
        <v>28</v>
      </c>
    </row>
    <row r="1689" spans="1:5" ht="12.75">
      <c r="A1689" s="35" t="s">
        <v>56</v>
      </c>
      <c r="E1689" s="39" t="s">
        <v>6064</v>
      </c>
    </row>
    <row r="1690" spans="1:5" ht="25.5">
      <c r="A1690" s="35" t="s">
        <v>58</v>
      </c>
      <c r="E1690" s="40" t="s">
        <v>6065</v>
      </c>
    </row>
    <row r="1691" spans="1:5" ht="102">
      <c r="A1691" t="s">
        <v>59</v>
      </c>
      <c r="E1691" s="39" t="s">
        <v>6066</v>
      </c>
    </row>
    <row r="1692" spans="1:16" ht="12.75">
      <c r="A1692" t="s">
        <v>50</v>
      </c>
      <c s="34" t="s">
        <v>6067</v>
      </c>
      <c s="34" t="s">
        <v>6068</v>
      </c>
      <c s="35" t="s">
        <v>5</v>
      </c>
      <c s="6" t="s">
        <v>6069</v>
      </c>
      <c s="36" t="s">
        <v>65</v>
      </c>
      <c s="37">
        <v>1</v>
      </c>
      <c s="36">
        <v>0</v>
      </c>
      <c s="36">
        <f>ROUND(G1692*H1692,6)</f>
      </c>
      <c r="L1692" s="38">
        <v>0</v>
      </c>
      <c s="32">
        <f>ROUND(ROUND(L1692,2)*ROUND(G1692,3),2)</f>
      </c>
      <c s="36" t="s">
        <v>69</v>
      </c>
      <c>
        <f>(M1692*21)/100</f>
      </c>
      <c t="s">
        <v>28</v>
      </c>
    </row>
    <row r="1693" spans="1:5" ht="12.75">
      <c r="A1693" s="35" t="s">
        <v>56</v>
      </c>
      <c r="E1693" s="39" t="s">
        <v>6069</v>
      </c>
    </row>
    <row r="1694" spans="1:5" ht="25.5">
      <c r="A1694" s="35" t="s">
        <v>58</v>
      </c>
      <c r="E1694" s="40" t="s">
        <v>5619</v>
      </c>
    </row>
    <row r="1695" spans="1:5" ht="102">
      <c r="A1695" t="s">
        <v>59</v>
      </c>
      <c r="E1695" s="39" t="s">
        <v>6070</v>
      </c>
    </row>
    <row r="1696" spans="1:16" ht="12.75">
      <c r="A1696" t="s">
        <v>50</v>
      </c>
      <c s="34" t="s">
        <v>6071</v>
      </c>
      <c s="34" t="s">
        <v>6072</v>
      </c>
      <c s="35" t="s">
        <v>5</v>
      </c>
      <c s="6" t="s">
        <v>6073</v>
      </c>
      <c s="36" t="s">
        <v>65</v>
      </c>
      <c s="37">
        <v>1</v>
      </c>
      <c s="36">
        <v>0</v>
      </c>
      <c s="36">
        <f>ROUND(G1696*H1696,6)</f>
      </c>
      <c r="L1696" s="38">
        <v>0</v>
      </c>
      <c s="32">
        <f>ROUND(ROUND(L1696,2)*ROUND(G1696,3),2)</f>
      </c>
      <c s="36" t="s">
        <v>69</v>
      </c>
      <c>
        <f>(M1696*21)/100</f>
      </c>
      <c t="s">
        <v>28</v>
      </c>
    </row>
    <row r="1697" spans="1:5" ht="12.75">
      <c r="A1697" s="35" t="s">
        <v>56</v>
      </c>
      <c r="E1697" s="39" t="s">
        <v>6073</v>
      </c>
    </row>
    <row r="1698" spans="1:5" ht="25.5">
      <c r="A1698" s="35" t="s">
        <v>58</v>
      </c>
      <c r="E1698" s="40" t="s">
        <v>5623</v>
      </c>
    </row>
    <row r="1699" spans="1:5" ht="102">
      <c r="A1699" t="s">
        <v>59</v>
      </c>
      <c r="E1699" s="39" t="s">
        <v>6074</v>
      </c>
    </row>
    <row r="1700" spans="1:16" ht="12.75">
      <c r="A1700" t="s">
        <v>50</v>
      </c>
      <c s="34" t="s">
        <v>6075</v>
      </c>
      <c s="34" t="s">
        <v>6076</v>
      </c>
      <c s="35" t="s">
        <v>5</v>
      </c>
      <c s="6" t="s">
        <v>6077</v>
      </c>
      <c s="36" t="s">
        <v>65</v>
      </c>
      <c s="37">
        <v>1</v>
      </c>
      <c s="36">
        <v>0</v>
      </c>
      <c s="36">
        <f>ROUND(G1700*H1700,6)</f>
      </c>
      <c r="L1700" s="38">
        <v>0</v>
      </c>
      <c s="32">
        <f>ROUND(ROUND(L1700,2)*ROUND(G1700,3),2)</f>
      </c>
      <c s="36" t="s">
        <v>69</v>
      </c>
      <c>
        <f>(M1700*21)/100</f>
      </c>
      <c t="s">
        <v>28</v>
      </c>
    </row>
    <row r="1701" spans="1:5" ht="12.75">
      <c r="A1701" s="35" t="s">
        <v>56</v>
      </c>
      <c r="E1701" s="39" t="s">
        <v>6077</v>
      </c>
    </row>
    <row r="1702" spans="1:5" ht="25.5">
      <c r="A1702" s="35" t="s">
        <v>58</v>
      </c>
      <c r="E1702" s="40" t="s">
        <v>5627</v>
      </c>
    </row>
    <row r="1703" spans="1:5" ht="102">
      <c r="A1703" t="s">
        <v>59</v>
      </c>
      <c r="E1703" s="39" t="s">
        <v>6078</v>
      </c>
    </row>
    <row r="1704" spans="1:16" ht="12.75">
      <c r="A1704" t="s">
        <v>50</v>
      </c>
      <c s="34" t="s">
        <v>6079</v>
      </c>
      <c s="34" t="s">
        <v>6080</v>
      </c>
      <c s="35" t="s">
        <v>5</v>
      </c>
      <c s="6" t="s">
        <v>6081</v>
      </c>
      <c s="36" t="s">
        <v>65</v>
      </c>
      <c s="37">
        <v>1</v>
      </c>
      <c s="36">
        <v>0</v>
      </c>
      <c s="36">
        <f>ROUND(G1704*H1704,6)</f>
      </c>
      <c r="L1704" s="38">
        <v>0</v>
      </c>
      <c s="32">
        <f>ROUND(ROUND(L1704,2)*ROUND(G1704,3),2)</f>
      </c>
      <c s="36" t="s">
        <v>69</v>
      </c>
      <c>
        <f>(M1704*21)/100</f>
      </c>
      <c t="s">
        <v>28</v>
      </c>
    </row>
    <row r="1705" spans="1:5" ht="12.75">
      <c r="A1705" s="35" t="s">
        <v>56</v>
      </c>
      <c r="E1705" s="39" t="s">
        <v>6081</v>
      </c>
    </row>
    <row r="1706" spans="1:5" ht="25.5">
      <c r="A1706" s="35" t="s">
        <v>58</v>
      </c>
      <c r="E1706" s="40" t="s">
        <v>5631</v>
      </c>
    </row>
    <row r="1707" spans="1:5" ht="102">
      <c r="A1707" t="s">
        <v>59</v>
      </c>
      <c r="E1707" s="39" t="s">
        <v>6082</v>
      </c>
    </row>
    <row r="1708" spans="1:16" ht="12.75">
      <c r="A1708" t="s">
        <v>50</v>
      </c>
      <c s="34" t="s">
        <v>6083</v>
      </c>
      <c s="34" t="s">
        <v>6084</v>
      </c>
      <c s="35" t="s">
        <v>5</v>
      </c>
      <c s="6" t="s">
        <v>6085</v>
      </c>
      <c s="36" t="s">
        <v>65</v>
      </c>
      <c s="37">
        <v>1</v>
      </c>
      <c s="36">
        <v>0</v>
      </c>
      <c s="36">
        <f>ROUND(G1708*H1708,6)</f>
      </c>
      <c r="L1708" s="38">
        <v>0</v>
      </c>
      <c s="32">
        <f>ROUND(ROUND(L1708,2)*ROUND(G1708,3),2)</f>
      </c>
      <c s="36" t="s">
        <v>69</v>
      </c>
      <c>
        <f>(M1708*21)/100</f>
      </c>
      <c t="s">
        <v>28</v>
      </c>
    </row>
    <row r="1709" spans="1:5" ht="12.75">
      <c r="A1709" s="35" t="s">
        <v>56</v>
      </c>
      <c r="E1709" s="39" t="s">
        <v>6085</v>
      </c>
    </row>
    <row r="1710" spans="1:5" ht="25.5">
      <c r="A1710" s="35" t="s">
        <v>58</v>
      </c>
      <c r="E1710" s="40" t="s">
        <v>5635</v>
      </c>
    </row>
    <row r="1711" spans="1:5" ht="102">
      <c r="A1711" t="s">
        <v>59</v>
      </c>
      <c r="E1711" s="39" t="s">
        <v>6086</v>
      </c>
    </row>
    <row r="1712" spans="1:16" ht="12.75">
      <c r="A1712" t="s">
        <v>50</v>
      </c>
      <c s="34" t="s">
        <v>6087</v>
      </c>
      <c s="34" t="s">
        <v>6088</v>
      </c>
      <c s="35" t="s">
        <v>5</v>
      </c>
      <c s="6" t="s">
        <v>6089</v>
      </c>
      <c s="36" t="s">
        <v>65</v>
      </c>
      <c s="37">
        <v>1</v>
      </c>
      <c s="36">
        <v>0</v>
      </c>
      <c s="36">
        <f>ROUND(G1712*H1712,6)</f>
      </c>
      <c r="L1712" s="38">
        <v>0</v>
      </c>
      <c s="32">
        <f>ROUND(ROUND(L1712,2)*ROUND(G1712,3),2)</f>
      </c>
      <c s="36" t="s">
        <v>69</v>
      </c>
      <c>
        <f>(M1712*21)/100</f>
      </c>
      <c t="s">
        <v>28</v>
      </c>
    </row>
    <row r="1713" spans="1:5" ht="12.75">
      <c r="A1713" s="35" t="s">
        <v>56</v>
      </c>
      <c r="E1713" s="39" t="s">
        <v>6089</v>
      </c>
    </row>
    <row r="1714" spans="1:5" ht="25.5">
      <c r="A1714" s="35" t="s">
        <v>58</v>
      </c>
      <c r="E1714" s="40" t="s">
        <v>5639</v>
      </c>
    </row>
    <row r="1715" spans="1:5" ht="102">
      <c r="A1715" t="s">
        <v>59</v>
      </c>
      <c r="E1715" s="39" t="s">
        <v>6090</v>
      </c>
    </row>
    <row r="1716" spans="1:16" ht="12.75">
      <c r="A1716" t="s">
        <v>50</v>
      </c>
      <c s="34" t="s">
        <v>6091</v>
      </c>
      <c s="34" t="s">
        <v>6092</v>
      </c>
      <c s="35" t="s">
        <v>5</v>
      </c>
      <c s="6" t="s">
        <v>6093</v>
      </c>
      <c s="36" t="s">
        <v>65</v>
      </c>
      <c s="37">
        <v>1</v>
      </c>
      <c s="36">
        <v>0</v>
      </c>
      <c s="36">
        <f>ROUND(G1716*H1716,6)</f>
      </c>
      <c r="L1716" s="38">
        <v>0</v>
      </c>
      <c s="32">
        <f>ROUND(ROUND(L1716,2)*ROUND(G1716,3),2)</f>
      </c>
      <c s="36" t="s">
        <v>69</v>
      </c>
      <c>
        <f>(M1716*21)/100</f>
      </c>
      <c t="s">
        <v>28</v>
      </c>
    </row>
    <row r="1717" spans="1:5" ht="12.75">
      <c r="A1717" s="35" t="s">
        <v>56</v>
      </c>
      <c r="E1717" s="39" t="s">
        <v>6093</v>
      </c>
    </row>
    <row r="1718" spans="1:5" ht="25.5">
      <c r="A1718" s="35" t="s">
        <v>58</v>
      </c>
      <c r="E1718" s="40" t="s">
        <v>5643</v>
      </c>
    </row>
    <row r="1719" spans="1:5" ht="102">
      <c r="A1719" t="s">
        <v>59</v>
      </c>
      <c r="E1719" s="39" t="s">
        <v>6094</v>
      </c>
    </row>
    <row r="1720" spans="1:16" ht="12.75">
      <c r="A1720" t="s">
        <v>50</v>
      </c>
      <c s="34" t="s">
        <v>6095</v>
      </c>
      <c s="34" t="s">
        <v>6096</v>
      </c>
      <c s="35" t="s">
        <v>5</v>
      </c>
      <c s="6" t="s">
        <v>6097</v>
      </c>
      <c s="36" t="s">
        <v>65</v>
      </c>
      <c s="37">
        <v>1</v>
      </c>
      <c s="36">
        <v>0</v>
      </c>
      <c s="36">
        <f>ROUND(G1720*H1720,6)</f>
      </c>
      <c r="L1720" s="38">
        <v>0</v>
      </c>
      <c s="32">
        <f>ROUND(ROUND(L1720,2)*ROUND(G1720,3),2)</f>
      </c>
      <c s="36" t="s">
        <v>69</v>
      </c>
      <c>
        <f>(M1720*21)/100</f>
      </c>
      <c t="s">
        <v>28</v>
      </c>
    </row>
    <row r="1721" spans="1:5" ht="12.75">
      <c r="A1721" s="35" t="s">
        <v>56</v>
      </c>
      <c r="E1721" s="39" t="s">
        <v>6097</v>
      </c>
    </row>
    <row r="1722" spans="1:5" ht="25.5">
      <c r="A1722" s="35" t="s">
        <v>58</v>
      </c>
      <c r="E1722" s="40" t="s">
        <v>5030</v>
      </c>
    </row>
    <row r="1723" spans="1:5" ht="102">
      <c r="A1723" t="s">
        <v>59</v>
      </c>
      <c r="E1723" s="39" t="s">
        <v>6098</v>
      </c>
    </row>
    <row r="1724" spans="1:16" ht="12.75">
      <c r="A1724" t="s">
        <v>50</v>
      </c>
      <c s="34" t="s">
        <v>6099</v>
      </c>
      <c s="34" t="s">
        <v>6100</v>
      </c>
      <c s="35" t="s">
        <v>5</v>
      </c>
      <c s="6" t="s">
        <v>6101</v>
      </c>
      <c s="36" t="s">
        <v>65</v>
      </c>
      <c s="37">
        <v>2</v>
      </c>
      <c s="36">
        <v>0</v>
      </c>
      <c s="36">
        <f>ROUND(G1724*H1724,6)</f>
      </c>
      <c r="L1724" s="38">
        <v>0</v>
      </c>
      <c s="32">
        <f>ROUND(ROUND(L1724,2)*ROUND(G1724,3),2)</f>
      </c>
      <c s="36" t="s">
        <v>69</v>
      </c>
      <c>
        <f>(M1724*21)/100</f>
      </c>
      <c t="s">
        <v>28</v>
      </c>
    </row>
    <row r="1725" spans="1:5" ht="12.75">
      <c r="A1725" s="35" t="s">
        <v>56</v>
      </c>
      <c r="E1725" s="39" t="s">
        <v>6101</v>
      </c>
    </row>
    <row r="1726" spans="1:5" ht="25.5">
      <c r="A1726" s="35" t="s">
        <v>58</v>
      </c>
      <c r="E1726" s="40" t="s">
        <v>6102</v>
      </c>
    </row>
    <row r="1727" spans="1:5" ht="102">
      <c r="A1727" t="s">
        <v>59</v>
      </c>
      <c r="E1727" s="39" t="s">
        <v>6103</v>
      </c>
    </row>
    <row r="1728" spans="1:16" ht="12.75">
      <c r="A1728" t="s">
        <v>50</v>
      </c>
      <c s="34" t="s">
        <v>6104</v>
      </c>
      <c s="34" t="s">
        <v>6105</v>
      </c>
      <c s="35" t="s">
        <v>5</v>
      </c>
      <c s="6" t="s">
        <v>6106</v>
      </c>
      <c s="36" t="s">
        <v>65</v>
      </c>
      <c s="37">
        <v>1</v>
      </c>
      <c s="36">
        <v>0</v>
      </c>
      <c s="36">
        <f>ROUND(G1728*H1728,6)</f>
      </c>
      <c r="L1728" s="38">
        <v>0</v>
      </c>
      <c s="32">
        <f>ROUND(ROUND(L1728,2)*ROUND(G1728,3),2)</f>
      </c>
      <c s="36" t="s">
        <v>69</v>
      </c>
      <c>
        <f>(M1728*21)/100</f>
      </c>
      <c t="s">
        <v>28</v>
      </c>
    </row>
    <row r="1729" spans="1:5" ht="12.75">
      <c r="A1729" s="35" t="s">
        <v>56</v>
      </c>
      <c r="E1729" s="39" t="s">
        <v>6106</v>
      </c>
    </row>
    <row r="1730" spans="1:5" ht="25.5">
      <c r="A1730" s="35" t="s">
        <v>58</v>
      </c>
      <c r="E1730" s="40" t="s">
        <v>6107</v>
      </c>
    </row>
    <row r="1731" spans="1:5" ht="102">
      <c r="A1731" t="s">
        <v>59</v>
      </c>
      <c r="E1731" s="39" t="s">
        <v>6108</v>
      </c>
    </row>
    <row r="1732" spans="1:16" ht="12.75">
      <c r="A1732" t="s">
        <v>50</v>
      </c>
      <c s="34" t="s">
        <v>6109</v>
      </c>
      <c s="34" t="s">
        <v>6110</v>
      </c>
      <c s="35" t="s">
        <v>5</v>
      </c>
      <c s="6" t="s">
        <v>6111</v>
      </c>
      <c s="36" t="s">
        <v>65</v>
      </c>
      <c s="37">
        <v>1</v>
      </c>
      <c s="36">
        <v>0</v>
      </c>
      <c s="36">
        <f>ROUND(G1732*H1732,6)</f>
      </c>
      <c r="L1732" s="38">
        <v>0</v>
      </c>
      <c s="32">
        <f>ROUND(ROUND(L1732,2)*ROUND(G1732,3),2)</f>
      </c>
      <c s="36" t="s">
        <v>69</v>
      </c>
      <c>
        <f>(M1732*21)/100</f>
      </c>
      <c t="s">
        <v>28</v>
      </c>
    </row>
    <row r="1733" spans="1:5" ht="12.75">
      <c r="A1733" s="35" t="s">
        <v>56</v>
      </c>
      <c r="E1733" s="39" t="s">
        <v>6111</v>
      </c>
    </row>
    <row r="1734" spans="1:5" ht="25.5">
      <c r="A1734" s="35" t="s">
        <v>58</v>
      </c>
      <c r="E1734" s="40" t="s">
        <v>5647</v>
      </c>
    </row>
    <row r="1735" spans="1:5" ht="102">
      <c r="A1735" t="s">
        <v>59</v>
      </c>
      <c r="E1735" s="39" t="s">
        <v>6112</v>
      </c>
    </row>
    <row r="1736" spans="1:16" ht="12.75">
      <c r="A1736" t="s">
        <v>50</v>
      </c>
      <c s="34" t="s">
        <v>6113</v>
      </c>
      <c s="34" t="s">
        <v>6114</v>
      </c>
      <c s="35" t="s">
        <v>5</v>
      </c>
      <c s="6" t="s">
        <v>6115</v>
      </c>
      <c s="36" t="s">
        <v>65</v>
      </c>
      <c s="37">
        <v>1</v>
      </c>
      <c s="36">
        <v>0</v>
      </c>
      <c s="36">
        <f>ROUND(G1736*H1736,6)</f>
      </c>
      <c r="L1736" s="38">
        <v>0</v>
      </c>
      <c s="32">
        <f>ROUND(ROUND(L1736,2)*ROUND(G1736,3),2)</f>
      </c>
      <c s="36" t="s">
        <v>69</v>
      </c>
      <c>
        <f>(M1736*21)/100</f>
      </c>
      <c t="s">
        <v>28</v>
      </c>
    </row>
    <row r="1737" spans="1:5" ht="12.75">
      <c r="A1737" s="35" t="s">
        <v>56</v>
      </c>
      <c r="E1737" s="39" t="s">
        <v>6115</v>
      </c>
    </row>
    <row r="1738" spans="1:5" ht="25.5">
      <c r="A1738" s="35" t="s">
        <v>58</v>
      </c>
      <c r="E1738" s="40" t="s">
        <v>5651</v>
      </c>
    </row>
    <row r="1739" spans="1:5" ht="102">
      <c r="A1739" t="s">
        <v>59</v>
      </c>
      <c r="E1739" s="39" t="s">
        <v>6116</v>
      </c>
    </row>
    <row r="1740" spans="1:16" ht="12.75">
      <c r="A1740" t="s">
        <v>50</v>
      </c>
      <c s="34" t="s">
        <v>6117</v>
      </c>
      <c s="34" t="s">
        <v>6118</v>
      </c>
      <c s="35" t="s">
        <v>5</v>
      </c>
      <c s="6" t="s">
        <v>6119</v>
      </c>
      <c s="36" t="s">
        <v>65</v>
      </c>
      <c s="37">
        <v>1</v>
      </c>
      <c s="36">
        <v>0</v>
      </c>
      <c s="36">
        <f>ROUND(G1740*H1740,6)</f>
      </c>
      <c r="L1740" s="38">
        <v>0</v>
      </c>
      <c s="32">
        <f>ROUND(ROUND(L1740,2)*ROUND(G1740,3),2)</f>
      </c>
      <c s="36" t="s">
        <v>69</v>
      </c>
      <c>
        <f>(M1740*21)/100</f>
      </c>
      <c t="s">
        <v>28</v>
      </c>
    </row>
    <row r="1741" spans="1:5" ht="12.75">
      <c r="A1741" s="35" t="s">
        <v>56</v>
      </c>
      <c r="E1741" s="39" t="s">
        <v>6119</v>
      </c>
    </row>
    <row r="1742" spans="1:5" ht="25.5">
      <c r="A1742" s="35" t="s">
        <v>58</v>
      </c>
      <c r="E1742" s="40" t="s">
        <v>5655</v>
      </c>
    </row>
    <row r="1743" spans="1:5" ht="102">
      <c r="A1743" t="s">
        <v>59</v>
      </c>
      <c r="E1743" s="39" t="s">
        <v>6120</v>
      </c>
    </row>
    <row r="1744" spans="1:16" ht="12.75">
      <c r="A1744" t="s">
        <v>50</v>
      </c>
      <c s="34" t="s">
        <v>6121</v>
      </c>
      <c s="34" t="s">
        <v>6122</v>
      </c>
      <c s="35" t="s">
        <v>5</v>
      </c>
      <c s="6" t="s">
        <v>6123</v>
      </c>
      <c s="36" t="s">
        <v>65</v>
      </c>
      <c s="37">
        <v>2</v>
      </c>
      <c s="36">
        <v>0</v>
      </c>
      <c s="36">
        <f>ROUND(G1744*H1744,6)</f>
      </c>
      <c r="L1744" s="38">
        <v>0</v>
      </c>
      <c s="32">
        <f>ROUND(ROUND(L1744,2)*ROUND(G1744,3),2)</f>
      </c>
      <c s="36" t="s">
        <v>69</v>
      </c>
      <c>
        <f>(M1744*21)/100</f>
      </c>
      <c t="s">
        <v>28</v>
      </c>
    </row>
    <row r="1745" spans="1:5" ht="12.75">
      <c r="A1745" s="35" t="s">
        <v>56</v>
      </c>
      <c r="E1745" s="39" t="s">
        <v>6123</v>
      </c>
    </row>
    <row r="1746" spans="1:5" ht="25.5">
      <c r="A1746" s="35" t="s">
        <v>58</v>
      </c>
      <c r="E1746" s="40" t="s">
        <v>5659</v>
      </c>
    </row>
    <row r="1747" spans="1:5" ht="102">
      <c r="A1747" t="s">
        <v>59</v>
      </c>
      <c r="E1747" s="39" t="s">
        <v>6124</v>
      </c>
    </row>
    <row r="1748" spans="1:16" ht="12.75">
      <c r="A1748" t="s">
        <v>50</v>
      </c>
      <c s="34" t="s">
        <v>6125</v>
      </c>
      <c s="34" t="s">
        <v>6126</v>
      </c>
      <c s="35" t="s">
        <v>5</v>
      </c>
      <c s="6" t="s">
        <v>6127</v>
      </c>
      <c s="36" t="s">
        <v>65</v>
      </c>
      <c s="37">
        <v>2</v>
      </c>
      <c s="36">
        <v>0</v>
      </c>
      <c s="36">
        <f>ROUND(G1748*H1748,6)</f>
      </c>
      <c r="L1748" s="38">
        <v>0</v>
      </c>
      <c s="32">
        <f>ROUND(ROUND(L1748,2)*ROUND(G1748,3),2)</f>
      </c>
      <c s="36" t="s">
        <v>69</v>
      </c>
      <c>
        <f>(M1748*21)/100</f>
      </c>
      <c t="s">
        <v>28</v>
      </c>
    </row>
    <row r="1749" spans="1:5" ht="12.75">
      <c r="A1749" s="35" t="s">
        <v>56</v>
      </c>
      <c r="E1749" s="39" t="s">
        <v>6127</v>
      </c>
    </row>
    <row r="1750" spans="1:5" ht="25.5">
      <c r="A1750" s="35" t="s">
        <v>58</v>
      </c>
      <c r="E1750" s="40" t="s">
        <v>5663</v>
      </c>
    </row>
    <row r="1751" spans="1:5" ht="102">
      <c r="A1751" t="s">
        <v>59</v>
      </c>
      <c r="E1751" s="39" t="s">
        <v>6128</v>
      </c>
    </row>
    <row r="1752" spans="1:16" ht="12.75">
      <c r="A1752" t="s">
        <v>50</v>
      </c>
      <c s="34" t="s">
        <v>6129</v>
      </c>
      <c s="34" t="s">
        <v>6130</v>
      </c>
      <c s="35" t="s">
        <v>5</v>
      </c>
      <c s="6" t="s">
        <v>6131</v>
      </c>
      <c s="36" t="s">
        <v>65</v>
      </c>
      <c s="37">
        <v>3</v>
      </c>
      <c s="36">
        <v>0</v>
      </c>
      <c s="36">
        <f>ROUND(G1752*H1752,6)</f>
      </c>
      <c r="L1752" s="38">
        <v>0</v>
      </c>
      <c s="32">
        <f>ROUND(ROUND(L1752,2)*ROUND(G1752,3),2)</f>
      </c>
      <c s="36" t="s">
        <v>69</v>
      </c>
      <c>
        <f>(M1752*21)/100</f>
      </c>
      <c t="s">
        <v>28</v>
      </c>
    </row>
    <row r="1753" spans="1:5" ht="12.75">
      <c r="A1753" s="35" t="s">
        <v>56</v>
      </c>
      <c r="E1753" s="39" t="s">
        <v>6131</v>
      </c>
    </row>
    <row r="1754" spans="1:5" ht="25.5">
      <c r="A1754" s="35" t="s">
        <v>58</v>
      </c>
      <c r="E1754" s="40" t="s">
        <v>5667</v>
      </c>
    </row>
    <row r="1755" spans="1:5" ht="102">
      <c r="A1755" t="s">
        <v>59</v>
      </c>
      <c r="E1755" s="39" t="s">
        <v>6132</v>
      </c>
    </row>
    <row r="1756" spans="1:16" ht="12.75">
      <c r="A1756" t="s">
        <v>50</v>
      </c>
      <c s="34" t="s">
        <v>6133</v>
      </c>
      <c s="34" t="s">
        <v>6134</v>
      </c>
      <c s="35" t="s">
        <v>5</v>
      </c>
      <c s="6" t="s">
        <v>6135</v>
      </c>
      <c s="36" t="s">
        <v>65</v>
      </c>
      <c s="37">
        <v>2</v>
      </c>
      <c s="36">
        <v>0</v>
      </c>
      <c s="36">
        <f>ROUND(G1756*H1756,6)</f>
      </c>
      <c r="L1756" s="38">
        <v>0</v>
      </c>
      <c s="32">
        <f>ROUND(ROUND(L1756,2)*ROUND(G1756,3),2)</f>
      </c>
      <c s="36" t="s">
        <v>69</v>
      </c>
      <c>
        <f>(M1756*21)/100</f>
      </c>
      <c t="s">
        <v>28</v>
      </c>
    </row>
    <row r="1757" spans="1:5" ht="12.75">
      <c r="A1757" s="35" t="s">
        <v>56</v>
      </c>
      <c r="E1757" s="39" t="s">
        <v>6135</v>
      </c>
    </row>
    <row r="1758" spans="1:5" ht="25.5">
      <c r="A1758" s="35" t="s">
        <v>58</v>
      </c>
      <c r="E1758" s="40" t="s">
        <v>5671</v>
      </c>
    </row>
    <row r="1759" spans="1:5" ht="102">
      <c r="A1759" t="s">
        <v>59</v>
      </c>
      <c r="E1759" s="39" t="s">
        <v>6136</v>
      </c>
    </row>
    <row r="1760" spans="1:16" ht="12.75">
      <c r="A1760" t="s">
        <v>50</v>
      </c>
      <c s="34" t="s">
        <v>6137</v>
      </c>
      <c s="34" t="s">
        <v>6138</v>
      </c>
      <c s="35" t="s">
        <v>5</v>
      </c>
      <c s="6" t="s">
        <v>6139</v>
      </c>
      <c s="36" t="s">
        <v>65</v>
      </c>
      <c s="37">
        <v>2</v>
      </c>
      <c s="36">
        <v>0</v>
      </c>
      <c s="36">
        <f>ROUND(G1760*H1760,6)</f>
      </c>
      <c r="L1760" s="38">
        <v>0</v>
      </c>
      <c s="32">
        <f>ROUND(ROUND(L1760,2)*ROUND(G1760,3),2)</f>
      </c>
      <c s="36" t="s">
        <v>69</v>
      </c>
      <c>
        <f>(M1760*21)/100</f>
      </c>
      <c t="s">
        <v>28</v>
      </c>
    </row>
    <row r="1761" spans="1:5" ht="12.75">
      <c r="A1761" s="35" t="s">
        <v>56</v>
      </c>
      <c r="E1761" s="39" t="s">
        <v>6139</v>
      </c>
    </row>
    <row r="1762" spans="1:5" ht="25.5">
      <c r="A1762" s="35" t="s">
        <v>58</v>
      </c>
      <c r="E1762" s="40" t="s">
        <v>5675</v>
      </c>
    </row>
    <row r="1763" spans="1:5" ht="102">
      <c r="A1763" t="s">
        <v>59</v>
      </c>
      <c r="E1763" s="39" t="s">
        <v>6140</v>
      </c>
    </row>
    <row r="1764" spans="1:16" ht="12.75">
      <c r="A1764" t="s">
        <v>50</v>
      </c>
      <c s="34" t="s">
        <v>6141</v>
      </c>
      <c s="34" t="s">
        <v>6142</v>
      </c>
      <c s="35" t="s">
        <v>5</v>
      </c>
      <c s="6" t="s">
        <v>6143</v>
      </c>
      <c s="36" t="s">
        <v>65</v>
      </c>
      <c s="37">
        <v>2</v>
      </c>
      <c s="36">
        <v>0</v>
      </c>
      <c s="36">
        <f>ROUND(G1764*H1764,6)</f>
      </c>
      <c r="L1764" s="38">
        <v>0</v>
      </c>
      <c s="32">
        <f>ROUND(ROUND(L1764,2)*ROUND(G1764,3),2)</f>
      </c>
      <c s="36" t="s">
        <v>69</v>
      </c>
      <c>
        <f>(M1764*21)/100</f>
      </c>
      <c t="s">
        <v>28</v>
      </c>
    </row>
    <row r="1765" spans="1:5" ht="12.75">
      <c r="A1765" s="35" t="s">
        <v>56</v>
      </c>
      <c r="E1765" s="39" t="s">
        <v>6143</v>
      </c>
    </row>
    <row r="1766" spans="1:5" ht="25.5">
      <c r="A1766" s="35" t="s">
        <v>58</v>
      </c>
      <c r="E1766" s="40" t="s">
        <v>5679</v>
      </c>
    </row>
    <row r="1767" spans="1:5" ht="102">
      <c r="A1767" t="s">
        <v>59</v>
      </c>
      <c r="E1767" s="39" t="s">
        <v>6144</v>
      </c>
    </row>
    <row r="1768" spans="1:16" ht="12.75">
      <c r="A1768" t="s">
        <v>50</v>
      </c>
      <c s="34" t="s">
        <v>6145</v>
      </c>
      <c s="34" t="s">
        <v>6146</v>
      </c>
      <c s="35" t="s">
        <v>5</v>
      </c>
      <c s="6" t="s">
        <v>6147</v>
      </c>
      <c s="36" t="s">
        <v>65</v>
      </c>
      <c s="37">
        <v>2</v>
      </c>
      <c s="36">
        <v>0</v>
      </c>
      <c s="36">
        <f>ROUND(G1768*H1768,6)</f>
      </c>
      <c r="L1768" s="38">
        <v>0</v>
      </c>
      <c s="32">
        <f>ROUND(ROUND(L1768,2)*ROUND(G1768,3),2)</f>
      </c>
      <c s="36" t="s">
        <v>69</v>
      </c>
      <c>
        <f>(M1768*21)/100</f>
      </c>
      <c t="s">
        <v>28</v>
      </c>
    </row>
    <row r="1769" spans="1:5" ht="12.75">
      <c r="A1769" s="35" t="s">
        <v>56</v>
      </c>
      <c r="E1769" s="39" t="s">
        <v>6147</v>
      </c>
    </row>
    <row r="1770" spans="1:5" ht="25.5">
      <c r="A1770" s="35" t="s">
        <v>58</v>
      </c>
      <c r="E1770" s="40" t="s">
        <v>5683</v>
      </c>
    </row>
    <row r="1771" spans="1:5" ht="102">
      <c r="A1771" t="s">
        <v>59</v>
      </c>
      <c r="E1771" s="39" t="s">
        <v>6148</v>
      </c>
    </row>
    <row r="1772" spans="1:16" ht="12.75">
      <c r="A1772" t="s">
        <v>50</v>
      </c>
      <c s="34" t="s">
        <v>6149</v>
      </c>
      <c s="34" t="s">
        <v>6150</v>
      </c>
      <c s="35" t="s">
        <v>5</v>
      </c>
      <c s="6" t="s">
        <v>6151</v>
      </c>
      <c s="36" t="s">
        <v>65</v>
      </c>
      <c s="37">
        <v>5</v>
      </c>
      <c s="36">
        <v>0</v>
      </c>
      <c s="36">
        <f>ROUND(G1772*H1772,6)</f>
      </c>
      <c r="L1772" s="38">
        <v>0</v>
      </c>
      <c s="32">
        <f>ROUND(ROUND(L1772,2)*ROUND(G1772,3),2)</f>
      </c>
      <c s="36" t="s">
        <v>69</v>
      </c>
      <c>
        <f>(M1772*21)/100</f>
      </c>
      <c t="s">
        <v>28</v>
      </c>
    </row>
    <row r="1773" spans="1:5" ht="12.75">
      <c r="A1773" s="35" t="s">
        <v>56</v>
      </c>
      <c r="E1773" s="39" t="s">
        <v>6151</v>
      </c>
    </row>
    <row r="1774" spans="1:5" ht="25.5">
      <c r="A1774" s="35" t="s">
        <v>58</v>
      </c>
      <c r="E1774" s="40" t="s">
        <v>5687</v>
      </c>
    </row>
    <row r="1775" spans="1:5" ht="102">
      <c r="A1775" t="s">
        <v>59</v>
      </c>
      <c r="E1775" s="39" t="s">
        <v>6152</v>
      </c>
    </row>
    <row r="1776" spans="1:16" ht="12.75">
      <c r="A1776" t="s">
        <v>50</v>
      </c>
      <c s="34" t="s">
        <v>6153</v>
      </c>
      <c s="34" t="s">
        <v>6154</v>
      </c>
      <c s="35" t="s">
        <v>5</v>
      </c>
      <c s="6" t="s">
        <v>6155</v>
      </c>
      <c s="36" t="s">
        <v>65</v>
      </c>
      <c s="37">
        <v>1</v>
      </c>
      <c s="36">
        <v>0</v>
      </c>
      <c s="36">
        <f>ROUND(G1776*H1776,6)</f>
      </c>
      <c r="L1776" s="38">
        <v>0</v>
      </c>
      <c s="32">
        <f>ROUND(ROUND(L1776,2)*ROUND(G1776,3),2)</f>
      </c>
      <c s="36" t="s">
        <v>69</v>
      </c>
      <c>
        <f>(M1776*21)/100</f>
      </c>
      <c t="s">
        <v>28</v>
      </c>
    </row>
    <row r="1777" spans="1:5" ht="12.75">
      <c r="A1777" s="35" t="s">
        <v>56</v>
      </c>
      <c r="E1777" s="39" t="s">
        <v>6155</v>
      </c>
    </row>
    <row r="1778" spans="1:5" ht="25.5">
      <c r="A1778" s="35" t="s">
        <v>58</v>
      </c>
      <c r="E1778" s="40" t="s">
        <v>5691</v>
      </c>
    </row>
    <row r="1779" spans="1:5" ht="102">
      <c r="A1779" t="s">
        <v>59</v>
      </c>
      <c r="E1779" s="39" t="s">
        <v>6156</v>
      </c>
    </row>
    <row r="1780" spans="1:16" ht="12.75">
      <c r="A1780" t="s">
        <v>50</v>
      </c>
      <c s="34" t="s">
        <v>6157</v>
      </c>
      <c s="34" t="s">
        <v>6158</v>
      </c>
      <c s="35" t="s">
        <v>5</v>
      </c>
      <c s="6" t="s">
        <v>6159</v>
      </c>
      <c s="36" t="s">
        <v>65</v>
      </c>
      <c s="37">
        <v>1</v>
      </c>
      <c s="36">
        <v>0</v>
      </c>
      <c s="36">
        <f>ROUND(G1780*H1780,6)</f>
      </c>
      <c r="L1780" s="38">
        <v>0</v>
      </c>
      <c s="32">
        <f>ROUND(ROUND(L1780,2)*ROUND(G1780,3),2)</f>
      </c>
      <c s="36" t="s">
        <v>69</v>
      </c>
      <c>
        <f>(M1780*21)/100</f>
      </c>
      <c t="s">
        <v>28</v>
      </c>
    </row>
    <row r="1781" spans="1:5" ht="12.75">
      <c r="A1781" s="35" t="s">
        <v>56</v>
      </c>
      <c r="E1781" s="39" t="s">
        <v>6159</v>
      </c>
    </row>
    <row r="1782" spans="1:5" ht="25.5">
      <c r="A1782" s="35" t="s">
        <v>58</v>
      </c>
      <c r="E1782" s="40" t="s">
        <v>5695</v>
      </c>
    </row>
    <row r="1783" spans="1:5" ht="102">
      <c r="A1783" t="s">
        <v>59</v>
      </c>
      <c r="E1783" s="39" t="s">
        <v>6160</v>
      </c>
    </row>
    <row r="1784" spans="1:16" ht="12.75">
      <c r="A1784" t="s">
        <v>50</v>
      </c>
      <c s="34" t="s">
        <v>6161</v>
      </c>
      <c s="34" t="s">
        <v>6162</v>
      </c>
      <c s="35" t="s">
        <v>5</v>
      </c>
      <c s="6" t="s">
        <v>6163</v>
      </c>
      <c s="36" t="s">
        <v>65</v>
      </c>
      <c s="37">
        <v>2</v>
      </c>
      <c s="36">
        <v>0</v>
      </c>
      <c s="36">
        <f>ROUND(G1784*H1784,6)</f>
      </c>
      <c r="L1784" s="38">
        <v>0</v>
      </c>
      <c s="32">
        <f>ROUND(ROUND(L1784,2)*ROUND(G1784,3),2)</f>
      </c>
      <c s="36" t="s">
        <v>69</v>
      </c>
      <c>
        <f>(M1784*21)/100</f>
      </c>
      <c t="s">
        <v>28</v>
      </c>
    </row>
    <row r="1785" spans="1:5" ht="12.75">
      <c r="A1785" s="35" t="s">
        <v>56</v>
      </c>
      <c r="E1785" s="39" t="s">
        <v>6163</v>
      </c>
    </row>
    <row r="1786" spans="1:5" ht="25.5">
      <c r="A1786" s="35" t="s">
        <v>58</v>
      </c>
      <c r="E1786" s="40" t="s">
        <v>5699</v>
      </c>
    </row>
    <row r="1787" spans="1:5" ht="102">
      <c r="A1787" t="s">
        <v>59</v>
      </c>
      <c r="E1787" s="39" t="s">
        <v>6164</v>
      </c>
    </row>
    <row r="1788" spans="1:16" ht="12.75">
      <c r="A1788" t="s">
        <v>50</v>
      </c>
      <c s="34" t="s">
        <v>6165</v>
      </c>
      <c s="34" t="s">
        <v>6166</v>
      </c>
      <c s="35" t="s">
        <v>5</v>
      </c>
      <c s="6" t="s">
        <v>6167</v>
      </c>
      <c s="36" t="s">
        <v>65</v>
      </c>
      <c s="37">
        <v>4</v>
      </c>
      <c s="36">
        <v>0</v>
      </c>
      <c s="36">
        <f>ROUND(G1788*H1788,6)</f>
      </c>
      <c r="L1788" s="38">
        <v>0</v>
      </c>
      <c s="32">
        <f>ROUND(ROUND(L1788,2)*ROUND(G1788,3),2)</f>
      </c>
      <c s="36" t="s">
        <v>69</v>
      </c>
      <c>
        <f>(M1788*21)/100</f>
      </c>
      <c t="s">
        <v>28</v>
      </c>
    </row>
    <row r="1789" spans="1:5" ht="12.75">
      <c r="A1789" s="35" t="s">
        <v>56</v>
      </c>
      <c r="E1789" s="39" t="s">
        <v>6167</v>
      </c>
    </row>
    <row r="1790" spans="1:5" ht="25.5">
      <c r="A1790" s="35" t="s">
        <v>58</v>
      </c>
      <c r="E1790" s="40" t="s">
        <v>5703</v>
      </c>
    </row>
    <row r="1791" spans="1:5" ht="102">
      <c r="A1791" t="s">
        <v>59</v>
      </c>
      <c r="E1791" s="39" t="s">
        <v>6168</v>
      </c>
    </row>
    <row r="1792" spans="1:16" ht="12.75">
      <c r="A1792" t="s">
        <v>50</v>
      </c>
      <c s="34" t="s">
        <v>6169</v>
      </c>
      <c s="34" t="s">
        <v>6170</v>
      </c>
      <c s="35" t="s">
        <v>5</v>
      </c>
      <c s="6" t="s">
        <v>6171</v>
      </c>
      <c s="36" t="s">
        <v>65</v>
      </c>
      <c s="37">
        <v>1</v>
      </c>
      <c s="36">
        <v>0</v>
      </c>
      <c s="36">
        <f>ROUND(G1792*H1792,6)</f>
      </c>
      <c r="L1792" s="38">
        <v>0</v>
      </c>
      <c s="32">
        <f>ROUND(ROUND(L1792,2)*ROUND(G1792,3),2)</f>
      </c>
      <c s="36" t="s">
        <v>69</v>
      </c>
      <c>
        <f>(M1792*21)/100</f>
      </c>
      <c t="s">
        <v>28</v>
      </c>
    </row>
    <row r="1793" spans="1:5" ht="12.75">
      <c r="A1793" s="35" t="s">
        <v>56</v>
      </c>
      <c r="E1793" s="39" t="s">
        <v>6171</v>
      </c>
    </row>
    <row r="1794" spans="1:5" ht="25.5">
      <c r="A1794" s="35" t="s">
        <v>58</v>
      </c>
      <c r="E1794" s="40" t="s">
        <v>5707</v>
      </c>
    </row>
    <row r="1795" spans="1:5" ht="102">
      <c r="A1795" t="s">
        <v>59</v>
      </c>
      <c r="E1795" s="39" t="s">
        <v>6172</v>
      </c>
    </row>
    <row r="1796" spans="1:16" ht="12.75">
      <c r="A1796" t="s">
        <v>50</v>
      </c>
      <c s="34" t="s">
        <v>6173</v>
      </c>
      <c s="34" t="s">
        <v>6174</v>
      </c>
      <c s="35" t="s">
        <v>5</v>
      </c>
      <c s="6" t="s">
        <v>6175</v>
      </c>
      <c s="36" t="s">
        <v>65</v>
      </c>
      <c s="37">
        <v>4</v>
      </c>
      <c s="36">
        <v>0</v>
      </c>
      <c s="36">
        <f>ROUND(G1796*H1796,6)</f>
      </c>
      <c r="L1796" s="38">
        <v>0</v>
      </c>
      <c s="32">
        <f>ROUND(ROUND(L1796,2)*ROUND(G1796,3),2)</f>
      </c>
      <c s="36" t="s">
        <v>69</v>
      </c>
      <c>
        <f>(M1796*21)/100</f>
      </c>
      <c t="s">
        <v>28</v>
      </c>
    </row>
    <row r="1797" spans="1:5" ht="12.75">
      <c r="A1797" s="35" t="s">
        <v>56</v>
      </c>
      <c r="E1797" s="39" t="s">
        <v>6175</v>
      </c>
    </row>
    <row r="1798" spans="1:5" ht="25.5">
      <c r="A1798" s="35" t="s">
        <v>58</v>
      </c>
      <c r="E1798" s="40" t="s">
        <v>5711</v>
      </c>
    </row>
    <row r="1799" spans="1:5" ht="102">
      <c r="A1799" t="s">
        <v>59</v>
      </c>
      <c r="E1799" s="39" t="s">
        <v>6176</v>
      </c>
    </row>
    <row r="1800" spans="1:16" ht="12.75">
      <c r="A1800" t="s">
        <v>50</v>
      </c>
      <c s="34" t="s">
        <v>6177</v>
      </c>
      <c s="34" t="s">
        <v>6178</v>
      </c>
      <c s="35" t="s">
        <v>5</v>
      </c>
      <c s="6" t="s">
        <v>6179</v>
      </c>
      <c s="36" t="s">
        <v>65</v>
      </c>
      <c s="37">
        <v>1</v>
      </c>
      <c s="36">
        <v>0</v>
      </c>
      <c s="36">
        <f>ROUND(G1800*H1800,6)</f>
      </c>
      <c r="L1800" s="38">
        <v>0</v>
      </c>
      <c s="32">
        <f>ROUND(ROUND(L1800,2)*ROUND(G1800,3),2)</f>
      </c>
      <c s="36" t="s">
        <v>69</v>
      </c>
      <c>
        <f>(M1800*21)/100</f>
      </c>
      <c t="s">
        <v>28</v>
      </c>
    </row>
    <row r="1801" spans="1:5" ht="12.75">
      <c r="A1801" s="35" t="s">
        <v>56</v>
      </c>
      <c r="E1801" s="39" t="s">
        <v>6179</v>
      </c>
    </row>
    <row r="1802" spans="1:5" ht="25.5">
      <c r="A1802" s="35" t="s">
        <v>58</v>
      </c>
      <c r="E1802" s="40" t="s">
        <v>5715</v>
      </c>
    </row>
    <row r="1803" spans="1:5" ht="102">
      <c r="A1803" t="s">
        <v>59</v>
      </c>
      <c r="E1803" s="39" t="s">
        <v>6180</v>
      </c>
    </row>
    <row r="1804" spans="1:16" ht="12.75">
      <c r="A1804" t="s">
        <v>50</v>
      </c>
      <c s="34" t="s">
        <v>6181</v>
      </c>
      <c s="34" t="s">
        <v>6182</v>
      </c>
      <c s="35" t="s">
        <v>5</v>
      </c>
      <c s="6" t="s">
        <v>6183</v>
      </c>
      <c s="36" t="s">
        <v>65</v>
      </c>
      <c s="37">
        <v>1</v>
      </c>
      <c s="36">
        <v>0</v>
      </c>
      <c s="36">
        <f>ROUND(G1804*H1804,6)</f>
      </c>
      <c r="L1804" s="38">
        <v>0</v>
      </c>
      <c s="32">
        <f>ROUND(ROUND(L1804,2)*ROUND(G1804,3),2)</f>
      </c>
      <c s="36" t="s">
        <v>69</v>
      </c>
      <c>
        <f>(M1804*21)/100</f>
      </c>
      <c t="s">
        <v>28</v>
      </c>
    </row>
    <row r="1805" spans="1:5" ht="12.75">
      <c r="A1805" s="35" t="s">
        <v>56</v>
      </c>
      <c r="E1805" s="39" t="s">
        <v>6183</v>
      </c>
    </row>
    <row r="1806" spans="1:5" ht="25.5">
      <c r="A1806" s="35" t="s">
        <v>58</v>
      </c>
      <c r="E1806" s="40" t="s">
        <v>5719</v>
      </c>
    </row>
    <row r="1807" spans="1:5" ht="102">
      <c r="A1807" t="s">
        <v>59</v>
      </c>
      <c r="E1807" s="39" t="s">
        <v>6184</v>
      </c>
    </row>
    <row r="1808" spans="1:16" ht="12.75">
      <c r="A1808" t="s">
        <v>50</v>
      </c>
      <c s="34" t="s">
        <v>6185</v>
      </c>
      <c s="34" t="s">
        <v>6186</v>
      </c>
      <c s="35" t="s">
        <v>5</v>
      </c>
      <c s="6" t="s">
        <v>6187</v>
      </c>
      <c s="36" t="s">
        <v>65</v>
      </c>
      <c s="37">
        <v>1</v>
      </c>
      <c s="36">
        <v>0</v>
      </c>
      <c s="36">
        <f>ROUND(G1808*H1808,6)</f>
      </c>
      <c r="L1808" s="38">
        <v>0</v>
      </c>
      <c s="32">
        <f>ROUND(ROUND(L1808,2)*ROUND(G1808,3),2)</f>
      </c>
      <c s="36" t="s">
        <v>69</v>
      </c>
      <c>
        <f>(M1808*21)/100</f>
      </c>
      <c t="s">
        <v>28</v>
      </c>
    </row>
    <row r="1809" spans="1:5" ht="12.75">
      <c r="A1809" s="35" t="s">
        <v>56</v>
      </c>
      <c r="E1809" s="39" t="s">
        <v>6187</v>
      </c>
    </row>
    <row r="1810" spans="1:5" ht="25.5">
      <c r="A1810" s="35" t="s">
        <v>58</v>
      </c>
      <c r="E1810" s="40" t="s">
        <v>6188</v>
      </c>
    </row>
    <row r="1811" spans="1:5" ht="102">
      <c r="A1811" t="s">
        <v>59</v>
      </c>
      <c r="E1811" s="39" t="s">
        <v>6189</v>
      </c>
    </row>
    <row r="1812" spans="1:16" ht="12.75">
      <c r="A1812" t="s">
        <v>50</v>
      </c>
      <c s="34" t="s">
        <v>6190</v>
      </c>
      <c s="34" t="s">
        <v>6191</v>
      </c>
      <c s="35" t="s">
        <v>5</v>
      </c>
      <c s="6" t="s">
        <v>6192</v>
      </c>
      <c s="36" t="s">
        <v>65</v>
      </c>
      <c s="37">
        <v>1</v>
      </c>
      <c s="36">
        <v>0</v>
      </c>
      <c s="36">
        <f>ROUND(G1812*H1812,6)</f>
      </c>
      <c r="L1812" s="38">
        <v>0</v>
      </c>
      <c s="32">
        <f>ROUND(ROUND(L1812,2)*ROUND(G1812,3),2)</f>
      </c>
      <c s="36" t="s">
        <v>69</v>
      </c>
      <c>
        <f>(M1812*21)/100</f>
      </c>
      <c t="s">
        <v>28</v>
      </c>
    </row>
    <row r="1813" spans="1:5" ht="12.75">
      <c r="A1813" s="35" t="s">
        <v>56</v>
      </c>
      <c r="E1813" s="39" t="s">
        <v>6192</v>
      </c>
    </row>
    <row r="1814" spans="1:5" ht="25.5">
      <c r="A1814" s="35" t="s">
        <v>58</v>
      </c>
      <c r="E1814" s="40" t="s">
        <v>5723</v>
      </c>
    </row>
    <row r="1815" spans="1:5" ht="102">
      <c r="A1815" t="s">
        <v>59</v>
      </c>
      <c r="E1815" s="39" t="s">
        <v>6193</v>
      </c>
    </row>
    <row r="1816" spans="1:16" ht="12.75">
      <c r="A1816" t="s">
        <v>50</v>
      </c>
      <c s="34" t="s">
        <v>6194</v>
      </c>
      <c s="34" t="s">
        <v>6195</v>
      </c>
      <c s="35" t="s">
        <v>5</v>
      </c>
      <c s="6" t="s">
        <v>6196</v>
      </c>
      <c s="36" t="s">
        <v>65</v>
      </c>
      <c s="37">
        <v>3</v>
      </c>
      <c s="36">
        <v>0</v>
      </c>
      <c s="36">
        <f>ROUND(G1816*H1816,6)</f>
      </c>
      <c r="L1816" s="38">
        <v>0</v>
      </c>
      <c s="32">
        <f>ROUND(ROUND(L1816,2)*ROUND(G1816,3),2)</f>
      </c>
      <c s="36" t="s">
        <v>69</v>
      </c>
      <c>
        <f>(M1816*21)/100</f>
      </c>
      <c t="s">
        <v>28</v>
      </c>
    </row>
    <row r="1817" spans="1:5" ht="12.75">
      <c r="A1817" s="35" t="s">
        <v>56</v>
      </c>
      <c r="E1817" s="39" t="s">
        <v>6196</v>
      </c>
    </row>
    <row r="1818" spans="1:5" ht="25.5">
      <c r="A1818" s="35" t="s">
        <v>58</v>
      </c>
      <c r="E1818" s="40" t="s">
        <v>6197</v>
      </c>
    </row>
    <row r="1819" spans="1:5" ht="102">
      <c r="A1819" t="s">
        <v>59</v>
      </c>
      <c r="E1819" s="39" t="s">
        <v>6198</v>
      </c>
    </row>
    <row r="1820" spans="1:16" ht="12.75">
      <c r="A1820" t="s">
        <v>50</v>
      </c>
      <c s="34" t="s">
        <v>6199</v>
      </c>
      <c s="34" t="s">
        <v>6200</v>
      </c>
      <c s="35" t="s">
        <v>5</v>
      </c>
      <c s="6" t="s">
        <v>6201</v>
      </c>
      <c s="36" t="s">
        <v>65</v>
      </c>
      <c s="37">
        <v>1</v>
      </c>
      <c s="36">
        <v>0</v>
      </c>
      <c s="36">
        <f>ROUND(G1820*H1820,6)</f>
      </c>
      <c r="L1820" s="38">
        <v>0</v>
      </c>
      <c s="32">
        <f>ROUND(ROUND(L1820,2)*ROUND(G1820,3),2)</f>
      </c>
      <c s="36" t="s">
        <v>69</v>
      </c>
      <c>
        <f>(M1820*21)/100</f>
      </c>
      <c t="s">
        <v>28</v>
      </c>
    </row>
    <row r="1821" spans="1:5" ht="12.75">
      <c r="A1821" s="35" t="s">
        <v>56</v>
      </c>
      <c r="E1821" s="39" t="s">
        <v>6201</v>
      </c>
    </row>
    <row r="1822" spans="1:5" ht="25.5">
      <c r="A1822" s="35" t="s">
        <v>58</v>
      </c>
      <c r="E1822" s="40" t="s">
        <v>5727</v>
      </c>
    </row>
    <row r="1823" spans="1:5" ht="102">
      <c r="A1823" t="s">
        <v>59</v>
      </c>
      <c r="E1823" s="39" t="s">
        <v>6202</v>
      </c>
    </row>
    <row r="1824" spans="1:16" ht="12.75">
      <c r="A1824" t="s">
        <v>50</v>
      </c>
      <c s="34" t="s">
        <v>6203</v>
      </c>
      <c s="34" t="s">
        <v>6204</v>
      </c>
      <c s="35" t="s">
        <v>5</v>
      </c>
      <c s="6" t="s">
        <v>6205</v>
      </c>
      <c s="36" t="s">
        <v>65</v>
      </c>
      <c s="37">
        <v>1</v>
      </c>
      <c s="36">
        <v>0</v>
      </c>
      <c s="36">
        <f>ROUND(G1824*H1824,6)</f>
      </c>
      <c r="L1824" s="38">
        <v>0</v>
      </c>
      <c s="32">
        <f>ROUND(ROUND(L1824,2)*ROUND(G1824,3),2)</f>
      </c>
      <c s="36" t="s">
        <v>69</v>
      </c>
      <c>
        <f>(M1824*21)/100</f>
      </c>
      <c t="s">
        <v>28</v>
      </c>
    </row>
    <row r="1825" spans="1:5" ht="12.75">
      <c r="A1825" s="35" t="s">
        <v>56</v>
      </c>
      <c r="E1825" s="39" t="s">
        <v>6205</v>
      </c>
    </row>
    <row r="1826" spans="1:5" ht="25.5">
      <c r="A1826" s="35" t="s">
        <v>58</v>
      </c>
      <c r="E1826" s="40" t="s">
        <v>5731</v>
      </c>
    </row>
    <row r="1827" spans="1:5" ht="102">
      <c r="A1827" t="s">
        <v>59</v>
      </c>
      <c r="E1827" s="39" t="s">
        <v>6206</v>
      </c>
    </row>
    <row r="1828" spans="1:16" ht="12.75">
      <c r="A1828" t="s">
        <v>50</v>
      </c>
      <c s="34" t="s">
        <v>6207</v>
      </c>
      <c s="34" t="s">
        <v>6208</v>
      </c>
      <c s="35" t="s">
        <v>5</v>
      </c>
      <c s="6" t="s">
        <v>6209</v>
      </c>
      <c s="36" t="s">
        <v>65</v>
      </c>
      <c s="37">
        <v>9</v>
      </c>
      <c s="36">
        <v>0</v>
      </c>
      <c s="36">
        <f>ROUND(G1828*H1828,6)</f>
      </c>
      <c r="L1828" s="38">
        <v>0</v>
      </c>
      <c s="32">
        <f>ROUND(ROUND(L1828,2)*ROUND(G1828,3),2)</f>
      </c>
      <c s="36" t="s">
        <v>69</v>
      </c>
      <c>
        <f>(M1828*21)/100</f>
      </c>
      <c t="s">
        <v>28</v>
      </c>
    </row>
    <row r="1829" spans="1:5" ht="12.75">
      <c r="A1829" s="35" t="s">
        <v>56</v>
      </c>
      <c r="E1829" s="39" t="s">
        <v>6209</v>
      </c>
    </row>
    <row r="1830" spans="1:5" ht="25.5">
      <c r="A1830" s="35" t="s">
        <v>58</v>
      </c>
      <c r="E1830" s="40" t="s">
        <v>5735</v>
      </c>
    </row>
    <row r="1831" spans="1:5" ht="102">
      <c r="A1831" t="s">
        <v>59</v>
      </c>
      <c r="E1831" s="39" t="s">
        <v>6210</v>
      </c>
    </row>
    <row r="1832" spans="1:16" ht="12.75">
      <c r="A1832" t="s">
        <v>50</v>
      </c>
      <c s="34" t="s">
        <v>6211</v>
      </c>
      <c s="34" t="s">
        <v>6212</v>
      </c>
      <c s="35" t="s">
        <v>5</v>
      </c>
      <c s="6" t="s">
        <v>6213</v>
      </c>
      <c s="36" t="s">
        <v>65</v>
      </c>
      <c s="37">
        <v>1</v>
      </c>
      <c s="36">
        <v>0</v>
      </c>
      <c s="36">
        <f>ROUND(G1832*H1832,6)</f>
      </c>
      <c r="L1832" s="38">
        <v>0</v>
      </c>
      <c s="32">
        <f>ROUND(ROUND(L1832,2)*ROUND(G1832,3),2)</f>
      </c>
      <c s="36" t="s">
        <v>69</v>
      </c>
      <c>
        <f>(M1832*21)/100</f>
      </c>
      <c t="s">
        <v>28</v>
      </c>
    </row>
    <row r="1833" spans="1:5" ht="12.75">
      <c r="A1833" s="35" t="s">
        <v>56</v>
      </c>
      <c r="E1833" s="39" t="s">
        <v>6213</v>
      </c>
    </row>
    <row r="1834" spans="1:5" ht="25.5">
      <c r="A1834" s="35" t="s">
        <v>58</v>
      </c>
      <c r="E1834" s="40" t="s">
        <v>5739</v>
      </c>
    </row>
    <row r="1835" spans="1:5" ht="102">
      <c r="A1835" t="s">
        <v>59</v>
      </c>
      <c r="E1835" s="39" t="s">
        <v>6214</v>
      </c>
    </row>
    <row r="1836" spans="1:16" ht="12.75">
      <c r="A1836" t="s">
        <v>50</v>
      </c>
      <c s="34" t="s">
        <v>6215</v>
      </c>
      <c s="34" t="s">
        <v>6216</v>
      </c>
      <c s="35" t="s">
        <v>5</v>
      </c>
      <c s="6" t="s">
        <v>6217</v>
      </c>
      <c s="36" t="s">
        <v>65</v>
      </c>
      <c s="37">
        <v>1</v>
      </c>
      <c s="36">
        <v>0</v>
      </c>
      <c s="36">
        <f>ROUND(G1836*H1836,6)</f>
      </c>
      <c r="L1836" s="38">
        <v>0</v>
      </c>
      <c s="32">
        <f>ROUND(ROUND(L1836,2)*ROUND(G1836,3),2)</f>
      </c>
      <c s="36" t="s">
        <v>69</v>
      </c>
      <c>
        <f>(M1836*21)/100</f>
      </c>
      <c t="s">
        <v>28</v>
      </c>
    </row>
    <row r="1837" spans="1:5" ht="12.75">
      <c r="A1837" s="35" t="s">
        <v>56</v>
      </c>
      <c r="E1837" s="39" t="s">
        <v>6217</v>
      </c>
    </row>
    <row r="1838" spans="1:5" ht="25.5">
      <c r="A1838" s="35" t="s">
        <v>58</v>
      </c>
      <c r="E1838" s="40" t="s">
        <v>5743</v>
      </c>
    </row>
    <row r="1839" spans="1:5" ht="102">
      <c r="A1839" t="s">
        <v>59</v>
      </c>
      <c r="E1839" s="39" t="s">
        <v>6218</v>
      </c>
    </row>
    <row r="1840" spans="1:16" ht="12.75">
      <c r="A1840" t="s">
        <v>50</v>
      </c>
      <c s="34" t="s">
        <v>6219</v>
      </c>
      <c s="34" t="s">
        <v>6220</v>
      </c>
      <c s="35" t="s">
        <v>5</v>
      </c>
      <c s="6" t="s">
        <v>6221</v>
      </c>
      <c s="36" t="s">
        <v>65</v>
      </c>
      <c s="37">
        <v>1</v>
      </c>
      <c s="36">
        <v>0</v>
      </c>
      <c s="36">
        <f>ROUND(G1840*H1840,6)</f>
      </c>
      <c r="L1840" s="38">
        <v>0</v>
      </c>
      <c s="32">
        <f>ROUND(ROUND(L1840,2)*ROUND(G1840,3),2)</f>
      </c>
      <c s="36" t="s">
        <v>69</v>
      </c>
      <c>
        <f>(M1840*21)/100</f>
      </c>
      <c t="s">
        <v>28</v>
      </c>
    </row>
    <row r="1841" spans="1:5" ht="12.75">
      <c r="A1841" s="35" t="s">
        <v>56</v>
      </c>
      <c r="E1841" s="39" t="s">
        <v>6221</v>
      </c>
    </row>
    <row r="1842" spans="1:5" ht="25.5">
      <c r="A1842" s="35" t="s">
        <v>58</v>
      </c>
      <c r="E1842" s="40" t="s">
        <v>5747</v>
      </c>
    </row>
    <row r="1843" spans="1:5" ht="102">
      <c r="A1843" t="s">
        <v>59</v>
      </c>
      <c r="E1843" s="39" t="s">
        <v>6222</v>
      </c>
    </row>
    <row r="1844" spans="1:16" ht="12.75">
      <c r="A1844" t="s">
        <v>50</v>
      </c>
      <c s="34" t="s">
        <v>6223</v>
      </c>
      <c s="34" t="s">
        <v>6224</v>
      </c>
      <c s="35" t="s">
        <v>5</v>
      </c>
      <c s="6" t="s">
        <v>6225</v>
      </c>
      <c s="36" t="s">
        <v>65</v>
      </c>
      <c s="37">
        <v>1</v>
      </c>
      <c s="36">
        <v>0</v>
      </c>
      <c s="36">
        <f>ROUND(G1844*H1844,6)</f>
      </c>
      <c r="L1844" s="38">
        <v>0</v>
      </c>
      <c s="32">
        <f>ROUND(ROUND(L1844,2)*ROUND(G1844,3),2)</f>
      </c>
      <c s="36" t="s">
        <v>69</v>
      </c>
      <c>
        <f>(M1844*21)/100</f>
      </c>
      <c t="s">
        <v>28</v>
      </c>
    </row>
    <row r="1845" spans="1:5" ht="12.75">
      <c r="A1845" s="35" t="s">
        <v>56</v>
      </c>
      <c r="E1845" s="39" t="s">
        <v>6225</v>
      </c>
    </row>
    <row r="1846" spans="1:5" ht="25.5">
      <c r="A1846" s="35" t="s">
        <v>58</v>
      </c>
      <c r="E1846" s="40" t="s">
        <v>5751</v>
      </c>
    </row>
    <row r="1847" spans="1:5" ht="102">
      <c r="A1847" t="s">
        <v>59</v>
      </c>
      <c r="E1847" s="39" t="s">
        <v>6226</v>
      </c>
    </row>
    <row r="1848" spans="1:16" ht="12.75">
      <c r="A1848" t="s">
        <v>50</v>
      </c>
      <c s="34" t="s">
        <v>6227</v>
      </c>
      <c s="34" t="s">
        <v>6228</v>
      </c>
      <c s="35" t="s">
        <v>5</v>
      </c>
      <c s="6" t="s">
        <v>6229</v>
      </c>
      <c s="36" t="s">
        <v>65</v>
      </c>
      <c s="37">
        <v>1</v>
      </c>
      <c s="36">
        <v>0</v>
      </c>
      <c s="36">
        <f>ROUND(G1848*H1848,6)</f>
      </c>
      <c r="L1848" s="38">
        <v>0</v>
      </c>
      <c s="32">
        <f>ROUND(ROUND(L1848,2)*ROUND(G1848,3),2)</f>
      </c>
      <c s="36" t="s">
        <v>69</v>
      </c>
      <c>
        <f>(M1848*21)/100</f>
      </c>
      <c t="s">
        <v>28</v>
      </c>
    </row>
    <row r="1849" spans="1:5" ht="12.75">
      <c r="A1849" s="35" t="s">
        <v>56</v>
      </c>
      <c r="E1849" s="39" t="s">
        <v>6229</v>
      </c>
    </row>
    <row r="1850" spans="1:5" ht="25.5">
      <c r="A1850" s="35" t="s">
        <v>58</v>
      </c>
      <c r="E1850" s="40" t="s">
        <v>5755</v>
      </c>
    </row>
    <row r="1851" spans="1:5" ht="102">
      <c r="A1851" t="s">
        <v>59</v>
      </c>
      <c r="E1851" s="39" t="s">
        <v>6230</v>
      </c>
    </row>
    <row r="1852" spans="1:16" ht="12.75">
      <c r="A1852" t="s">
        <v>50</v>
      </c>
      <c s="34" t="s">
        <v>6231</v>
      </c>
      <c s="34" t="s">
        <v>6232</v>
      </c>
      <c s="35" t="s">
        <v>5</v>
      </c>
      <c s="6" t="s">
        <v>6233</v>
      </c>
      <c s="36" t="s">
        <v>65</v>
      </c>
      <c s="37">
        <v>5</v>
      </c>
      <c s="36">
        <v>0</v>
      </c>
      <c s="36">
        <f>ROUND(G1852*H1852,6)</f>
      </c>
      <c r="L1852" s="38">
        <v>0</v>
      </c>
      <c s="32">
        <f>ROUND(ROUND(L1852,2)*ROUND(G1852,3),2)</f>
      </c>
      <c s="36" t="s">
        <v>69</v>
      </c>
      <c>
        <f>(M1852*21)/100</f>
      </c>
      <c t="s">
        <v>28</v>
      </c>
    </row>
    <row r="1853" spans="1:5" ht="12.75">
      <c r="A1853" s="35" t="s">
        <v>56</v>
      </c>
      <c r="E1853" s="39" t="s">
        <v>6233</v>
      </c>
    </row>
    <row r="1854" spans="1:5" ht="25.5">
      <c r="A1854" s="35" t="s">
        <v>58</v>
      </c>
      <c r="E1854" s="40" t="s">
        <v>5759</v>
      </c>
    </row>
    <row r="1855" spans="1:5" ht="102">
      <c r="A1855" t="s">
        <v>59</v>
      </c>
      <c r="E1855" s="39" t="s">
        <v>6234</v>
      </c>
    </row>
    <row r="1856" spans="1:16" ht="12.75">
      <c r="A1856" t="s">
        <v>50</v>
      </c>
      <c s="34" t="s">
        <v>6235</v>
      </c>
      <c s="34" t="s">
        <v>6236</v>
      </c>
      <c s="35" t="s">
        <v>5</v>
      </c>
      <c s="6" t="s">
        <v>6237</v>
      </c>
      <c s="36" t="s">
        <v>65</v>
      </c>
      <c s="37">
        <v>5</v>
      </c>
      <c s="36">
        <v>0</v>
      </c>
      <c s="36">
        <f>ROUND(G1856*H1856,6)</f>
      </c>
      <c r="L1856" s="38">
        <v>0</v>
      </c>
      <c s="32">
        <f>ROUND(ROUND(L1856,2)*ROUND(G1856,3),2)</f>
      </c>
      <c s="36" t="s">
        <v>69</v>
      </c>
      <c>
        <f>(M1856*21)/100</f>
      </c>
      <c t="s">
        <v>28</v>
      </c>
    </row>
    <row r="1857" spans="1:5" ht="12.75">
      <c r="A1857" s="35" t="s">
        <v>56</v>
      </c>
      <c r="E1857" s="39" t="s">
        <v>6237</v>
      </c>
    </row>
    <row r="1858" spans="1:5" ht="25.5">
      <c r="A1858" s="35" t="s">
        <v>58</v>
      </c>
      <c r="E1858" s="40" t="s">
        <v>5763</v>
      </c>
    </row>
    <row r="1859" spans="1:5" ht="102">
      <c r="A1859" t="s">
        <v>59</v>
      </c>
      <c r="E1859" s="39" t="s">
        <v>6238</v>
      </c>
    </row>
    <row r="1860" spans="1:16" ht="12.75">
      <c r="A1860" t="s">
        <v>50</v>
      </c>
      <c s="34" t="s">
        <v>6239</v>
      </c>
      <c s="34" t="s">
        <v>6240</v>
      </c>
      <c s="35" t="s">
        <v>5</v>
      </c>
      <c s="6" t="s">
        <v>6241</v>
      </c>
      <c s="36" t="s">
        <v>65</v>
      </c>
      <c s="37">
        <v>4</v>
      </c>
      <c s="36">
        <v>0</v>
      </c>
      <c s="36">
        <f>ROUND(G1860*H1860,6)</f>
      </c>
      <c r="L1860" s="38">
        <v>0</v>
      </c>
      <c s="32">
        <f>ROUND(ROUND(L1860,2)*ROUND(G1860,3),2)</f>
      </c>
      <c s="36" t="s">
        <v>69</v>
      </c>
      <c>
        <f>(M1860*21)/100</f>
      </c>
      <c t="s">
        <v>28</v>
      </c>
    </row>
    <row r="1861" spans="1:5" ht="12.75">
      <c r="A1861" s="35" t="s">
        <v>56</v>
      </c>
      <c r="E1861" s="39" t="s">
        <v>6241</v>
      </c>
    </row>
    <row r="1862" spans="1:5" ht="25.5">
      <c r="A1862" s="35" t="s">
        <v>58</v>
      </c>
      <c r="E1862" s="40" t="s">
        <v>5767</v>
      </c>
    </row>
    <row r="1863" spans="1:5" ht="102">
      <c r="A1863" t="s">
        <v>59</v>
      </c>
      <c r="E1863" s="39" t="s">
        <v>6242</v>
      </c>
    </row>
    <row r="1864" spans="1:16" ht="12.75">
      <c r="A1864" t="s">
        <v>50</v>
      </c>
      <c s="34" t="s">
        <v>6243</v>
      </c>
      <c s="34" t="s">
        <v>6244</v>
      </c>
      <c s="35" t="s">
        <v>5</v>
      </c>
      <c s="6" t="s">
        <v>6245</v>
      </c>
      <c s="36" t="s">
        <v>65</v>
      </c>
      <c s="37">
        <v>4</v>
      </c>
      <c s="36">
        <v>0</v>
      </c>
      <c s="36">
        <f>ROUND(G1864*H1864,6)</f>
      </c>
      <c r="L1864" s="38">
        <v>0</v>
      </c>
      <c s="32">
        <f>ROUND(ROUND(L1864,2)*ROUND(G1864,3),2)</f>
      </c>
      <c s="36" t="s">
        <v>69</v>
      </c>
      <c>
        <f>(M1864*21)/100</f>
      </c>
      <c t="s">
        <v>28</v>
      </c>
    </row>
    <row r="1865" spans="1:5" ht="12.75">
      <c r="A1865" s="35" t="s">
        <v>56</v>
      </c>
      <c r="E1865" s="39" t="s">
        <v>6245</v>
      </c>
    </row>
    <row r="1866" spans="1:5" ht="25.5">
      <c r="A1866" s="35" t="s">
        <v>58</v>
      </c>
      <c r="E1866" s="40" t="s">
        <v>5771</v>
      </c>
    </row>
    <row r="1867" spans="1:5" ht="102">
      <c r="A1867" t="s">
        <v>59</v>
      </c>
      <c r="E1867" s="39" t="s">
        <v>6246</v>
      </c>
    </row>
    <row r="1868" spans="1:16" ht="12.75">
      <c r="A1868" t="s">
        <v>50</v>
      </c>
      <c s="34" t="s">
        <v>6247</v>
      </c>
      <c s="34" t="s">
        <v>6248</v>
      </c>
      <c s="35" t="s">
        <v>5</v>
      </c>
      <c s="6" t="s">
        <v>6249</v>
      </c>
      <c s="36" t="s">
        <v>65</v>
      </c>
      <c s="37">
        <v>1</v>
      </c>
      <c s="36">
        <v>0</v>
      </c>
      <c s="36">
        <f>ROUND(G1868*H1868,6)</f>
      </c>
      <c r="L1868" s="38">
        <v>0</v>
      </c>
      <c s="32">
        <f>ROUND(ROUND(L1868,2)*ROUND(G1868,3),2)</f>
      </c>
      <c s="36" t="s">
        <v>69</v>
      </c>
      <c>
        <f>(M1868*21)/100</f>
      </c>
      <c t="s">
        <v>28</v>
      </c>
    </row>
    <row r="1869" spans="1:5" ht="12.75">
      <c r="A1869" s="35" t="s">
        <v>56</v>
      </c>
      <c r="E1869" s="39" t="s">
        <v>6249</v>
      </c>
    </row>
    <row r="1870" spans="1:5" ht="25.5">
      <c r="A1870" s="35" t="s">
        <v>58</v>
      </c>
      <c r="E1870" s="40" t="s">
        <v>5775</v>
      </c>
    </row>
    <row r="1871" spans="1:5" ht="102">
      <c r="A1871" t="s">
        <v>59</v>
      </c>
      <c r="E1871" s="39" t="s">
        <v>6250</v>
      </c>
    </row>
    <row r="1872" spans="1:16" ht="12.75">
      <c r="A1872" t="s">
        <v>50</v>
      </c>
      <c s="34" t="s">
        <v>6251</v>
      </c>
      <c s="34" t="s">
        <v>6252</v>
      </c>
      <c s="35" t="s">
        <v>5</v>
      </c>
      <c s="6" t="s">
        <v>6253</v>
      </c>
      <c s="36" t="s">
        <v>65</v>
      </c>
      <c s="37">
        <v>5</v>
      </c>
      <c s="36">
        <v>0</v>
      </c>
      <c s="36">
        <f>ROUND(G1872*H1872,6)</f>
      </c>
      <c r="L1872" s="38">
        <v>0</v>
      </c>
      <c s="32">
        <f>ROUND(ROUND(L1872,2)*ROUND(G1872,3),2)</f>
      </c>
      <c s="36" t="s">
        <v>69</v>
      </c>
      <c>
        <f>(M1872*21)/100</f>
      </c>
      <c t="s">
        <v>28</v>
      </c>
    </row>
    <row r="1873" spans="1:5" ht="12.75">
      <c r="A1873" s="35" t="s">
        <v>56</v>
      </c>
      <c r="E1873" s="39" t="s">
        <v>6253</v>
      </c>
    </row>
    <row r="1874" spans="1:5" ht="25.5">
      <c r="A1874" s="35" t="s">
        <v>58</v>
      </c>
      <c r="E1874" s="40" t="s">
        <v>5779</v>
      </c>
    </row>
    <row r="1875" spans="1:5" ht="102">
      <c r="A1875" t="s">
        <v>59</v>
      </c>
      <c r="E1875" s="39" t="s">
        <v>6254</v>
      </c>
    </row>
    <row r="1876" spans="1:16" ht="12.75">
      <c r="A1876" t="s">
        <v>50</v>
      </c>
      <c s="34" t="s">
        <v>6255</v>
      </c>
      <c s="34" t="s">
        <v>6256</v>
      </c>
      <c s="35" t="s">
        <v>5</v>
      </c>
      <c s="6" t="s">
        <v>6257</v>
      </c>
      <c s="36" t="s">
        <v>65</v>
      </c>
      <c s="37">
        <v>6</v>
      </c>
      <c s="36">
        <v>0</v>
      </c>
      <c s="36">
        <f>ROUND(G1876*H1876,6)</f>
      </c>
      <c r="L1876" s="38">
        <v>0</v>
      </c>
      <c s="32">
        <f>ROUND(ROUND(L1876,2)*ROUND(G1876,3),2)</f>
      </c>
      <c s="36" t="s">
        <v>69</v>
      </c>
      <c>
        <f>(M1876*21)/100</f>
      </c>
      <c t="s">
        <v>28</v>
      </c>
    </row>
    <row r="1877" spans="1:5" ht="12.75">
      <c r="A1877" s="35" t="s">
        <v>56</v>
      </c>
      <c r="E1877" s="39" t="s">
        <v>6257</v>
      </c>
    </row>
    <row r="1878" spans="1:5" ht="25.5">
      <c r="A1878" s="35" t="s">
        <v>58</v>
      </c>
      <c r="E1878" s="40" t="s">
        <v>5783</v>
      </c>
    </row>
    <row r="1879" spans="1:5" ht="102">
      <c r="A1879" t="s">
        <v>59</v>
      </c>
      <c r="E1879" s="39" t="s">
        <v>6258</v>
      </c>
    </row>
    <row r="1880" spans="1:16" ht="12.75">
      <c r="A1880" t="s">
        <v>50</v>
      </c>
      <c s="34" t="s">
        <v>6259</v>
      </c>
      <c s="34" t="s">
        <v>6260</v>
      </c>
      <c s="35" t="s">
        <v>5</v>
      </c>
      <c s="6" t="s">
        <v>6261</v>
      </c>
      <c s="36" t="s">
        <v>65</v>
      </c>
      <c s="37">
        <v>1</v>
      </c>
      <c s="36">
        <v>0</v>
      </c>
      <c s="36">
        <f>ROUND(G1880*H1880,6)</f>
      </c>
      <c r="L1880" s="38">
        <v>0</v>
      </c>
      <c s="32">
        <f>ROUND(ROUND(L1880,2)*ROUND(G1880,3),2)</f>
      </c>
      <c s="36" t="s">
        <v>69</v>
      </c>
      <c>
        <f>(M1880*21)/100</f>
      </c>
      <c t="s">
        <v>28</v>
      </c>
    </row>
    <row r="1881" spans="1:5" ht="12.75">
      <c r="A1881" s="35" t="s">
        <v>56</v>
      </c>
      <c r="E1881" s="39" t="s">
        <v>6261</v>
      </c>
    </row>
    <row r="1882" spans="1:5" ht="25.5">
      <c r="A1882" s="35" t="s">
        <v>58</v>
      </c>
      <c r="E1882" s="40" t="s">
        <v>5787</v>
      </c>
    </row>
    <row r="1883" spans="1:5" ht="102">
      <c r="A1883" t="s">
        <v>59</v>
      </c>
      <c r="E1883" s="39" t="s">
        <v>6262</v>
      </c>
    </row>
    <row r="1884" spans="1:16" ht="12.75">
      <c r="A1884" t="s">
        <v>50</v>
      </c>
      <c s="34" t="s">
        <v>6263</v>
      </c>
      <c s="34" t="s">
        <v>6264</v>
      </c>
      <c s="35" t="s">
        <v>5</v>
      </c>
      <c s="6" t="s">
        <v>6265</v>
      </c>
      <c s="36" t="s">
        <v>65</v>
      </c>
      <c s="37">
        <v>1</v>
      </c>
      <c s="36">
        <v>0</v>
      </c>
      <c s="36">
        <f>ROUND(G1884*H1884,6)</f>
      </c>
      <c r="L1884" s="38">
        <v>0</v>
      </c>
      <c s="32">
        <f>ROUND(ROUND(L1884,2)*ROUND(G1884,3),2)</f>
      </c>
      <c s="36" t="s">
        <v>69</v>
      </c>
      <c>
        <f>(M1884*21)/100</f>
      </c>
      <c t="s">
        <v>28</v>
      </c>
    </row>
    <row r="1885" spans="1:5" ht="12.75">
      <c r="A1885" s="35" t="s">
        <v>56</v>
      </c>
      <c r="E1885" s="39" t="s">
        <v>6265</v>
      </c>
    </row>
    <row r="1886" spans="1:5" ht="25.5">
      <c r="A1886" s="35" t="s">
        <v>58</v>
      </c>
      <c r="E1886" s="40" t="s">
        <v>5791</v>
      </c>
    </row>
    <row r="1887" spans="1:5" ht="102">
      <c r="A1887" t="s">
        <v>59</v>
      </c>
      <c r="E1887" s="39" t="s">
        <v>6266</v>
      </c>
    </row>
    <row r="1888" spans="1:16" ht="12.75">
      <c r="A1888" t="s">
        <v>50</v>
      </c>
      <c s="34" t="s">
        <v>6267</v>
      </c>
      <c s="34" t="s">
        <v>6268</v>
      </c>
      <c s="35" t="s">
        <v>5</v>
      </c>
      <c s="6" t="s">
        <v>6269</v>
      </c>
      <c s="36" t="s">
        <v>65</v>
      </c>
      <c s="37">
        <v>1</v>
      </c>
      <c s="36">
        <v>0</v>
      </c>
      <c s="36">
        <f>ROUND(G1888*H1888,6)</f>
      </c>
      <c r="L1888" s="38">
        <v>0</v>
      </c>
      <c s="32">
        <f>ROUND(ROUND(L1888,2)*ROUND(G1888,3),2)</f>
      </c>
      <c s="36" t="s">
        <v>69</v>
      </c>
      <c>
        <f>(M1888*21)/100</f>
      </c>
      <c t="s">
        <v>28</v>
      </c>
    </row>
    <row r="1889" spans="1:5" ht="12.75">
      <c r="A1889" s="35" t="s">
        <v>56</v>
      </c>
      <c r="E1889" s="39" t="s">
        <v>6269</v>
      </c>
    </row>
    <row r="1890" spans="1:5" ht="25.5">
      <c r="A1890" s="35" t="s">
        <v>58</v>
      </c>
      <c r="E1890" s="40" t="s">
        <v>5795</v>
      </c>
    </row>
    <row r="1891" spans="1:5" ht="102">
      <c r="A1891" t="s">
        <v>59</v>
      </c>
      <c r="E1891" s="39" t="s">
        <v>6270</v>
      </c>
    </row>
    <row r="1892" spans="1:16" ht="12.75">
      <c r="A1892" t="s">
        <v>50</v>
      </c>
      <c s="34" t="s">
        <v>6271</v>
      </c>
      <c s="34" t="s">
        <v>6272</v>
      </c>
      <c s="35" t="s">
        <v>5</v>
      </c>
      <c s="6" t="s">
        <v>6273</v>
      </c>
      <c s="36" t="s">
        <v>65</v>
      </c>
      <c s="37">
        <v>1</v>
      </c>
      <c s="36">
        <v>0</v>
      </c>
      <c s="36">
        <f>ROUND(G1892*H1892,6)</f>
      </c>
      <c r="L1892" s="38">
        <v>0</v>
      </c>
      <c s="32">
        <f>ROUND(ROUND(L1892,2)*ROUND(G1892,3),2)</f>
      </c>
      <c s="36" t="s">
        <v>69</v>
      </c>
      <c>
        <f>(M1892*21)/100</f>
      </c>
      <c t="s">
        <v>28</v>
      </c>
    </row>
    <row r="1893" spans="1:5" ht="12.75">
      <c r="A1893" s="35" t="s">
        <v>56</v>
      </c>
      <c r="E1893" s="39" t="s">
        <v>6273</v>
      </c>
    </row>
    <row r="1894" spans="1:5" ht="25.5">
      <c r="A1894" s="35" t="s">
        <v>58</v>
      </c>
      <c r="E1894" s="40" t="s">
        <v>5799</v>
      </c>
    </row>
    <row r="1895" spans="1:5" ht="102">
      <c r="A1895" t="s">
        <v>59</v>
      </c>
      <c r="E1895" s="39" t="s">
        <v>6274</v>
      </c>
    </row>
    <row r="1896" spans="1:16" ht="12.75">
      <c r="A1896" t="s">
        <v>50</v>
      </c>
      <c s="34" t="s">
        <v>6275</v>
      </c>
      <c s="34" t="s">
        <v>6276</v>
      </c>
      <c s="35" t="s">
        <v>5</v>
      </c>
      <c s="6" t="s">
        <v>6277</v>
      </c>
      <c s="36" t="s">
        <v>65</v>
      </c>
      <c s="37">
        <v>1</v>
      </c>
      <c s="36">
        <v>0</v>
      </c>
      <c s="36">
        <f>ROUND(G1896*H1896,6)</f>
      </c>
      <c r="L1896" s="38">
        <v>0</v>
      </c>
      <c s="32">
        <f>ROUND(ROUND(L1896,2)*ROUND(G1896,3),2)</f>
      </c>
      <c s="36" t="s">
        <v>69</v>
      </c>
      <c>
        <f>(M1896*21)/100</f>
      </c>
      <c t="s">
        <v>28</v>
      </c>
    </row>
    <row r="1897" spans="1:5" ht="12.75">
      <c r="A1897" s="35" t="s">
        <v>56</v>
      </c>
      <c r="E1897" s="39" t="s">
        <v>6277</v>
      </c>
    </row>
    <row r="1898" spans="1:5" ht="25.5">
      <c r="A1898" s="35" t="s">
        <v>58</v>
      </c>
      <c r="E1898" s="40" t="s">
        <v>5803</v>
      </c>
    </row>
    <row r="1899" spans="1:5" ht="102">
      <c r="A1899" t="s">
        <v>59</v>
      </c>
      <c r="E1899" s="39" t="s">
        <v>6278</v>
      </c>
    </row>
    <row r="1900" spans="1:16" ht="12.75">
      <c r="A1900" t="s">
        <v>50</v>
      </c>
      <c s="34" t="s">
        <v>6279</v>
      </c>
      <c s="34" t="s">
        <v>6280</v>
      </c>
      <c s="35" t="s">
        <v>5</v>
      </c>
      <c s="6" t="s">
        <v>6281</v>
      </c>
      <c s="36" t="s">
        <v>65</v>
      </c>
      <c s="37">
        <v>2</v>
      </c>
      <c s="36">
        <v>0</v>
      </c>
      <c s="36">
        <f>ROUND(G1900*H1900,6)</f>
      </c>
      <c r="L1900" s="38">
        <v>0</v>
      </c>
      <c s="32">
        <f>ROUND(ROUND(L1900,2)*ROUND(G1900,3),2)</f>
      </c>
      <c s="36" t="s">
        <v>69</v>
      </c>
      <c>
        <f>(M1900*21)/100</f>
      </c>
      <c t="s">
        <v>28</v>
      </c>
    </row>
    <row r="1901" spans="1:5" ht="12.75">
      <c r="A1901" s="35" t="s">
        <v>56</v>
      </c>
      <c r="E1901" s="39" t="s">
        <v>6281</v>
      </c>
    </row>
    <row r="1902" spans="1:5" ht="25.5">
      <c r="A1902" s="35" t="s">
        <v>58</v>
      </c>
      <c r="E1902" s="40" t="s">
        <v>5807</v>
      </c>
    </row>
    <row r="1903" spans="1:5" ht="102">
      <c r="A1903" t="s">
        <v>59</v>
      </c>
      <c r="E1903" s="39" t="s">
        <v>6282</v>
      </c>
    </row>
    <row r="1904" spans="1:16" ht="12.75">
      <c r="A1904" t="s">
        <v>50</v>
      </c>
      <c s="34" t="s">
        <v>6283</v>
      </c>
      <c s="34" t="s">
        <v>6284</v>
      </c>
      <c s="35" t="s">
        <v>5</v>
      </c>
      <c s="6" t="s">
        <v>6285</v>
      </c>
      <c s="36" t="s">
        <v>65</v>
      </c>
      <c s="37">
        <v>1</v>
      </c>
      <c s="36">
        <v>0</v>
      </c>
      <c s="36">
        <f>ROUND(G1904*H1904,6)</f>
      </c>
      <c r="L1904" s="38">
        <v>0</v>
      </c>
      <c s="32">
        <f>ROUND(ROUND(L1904,2)*ROUND(G1904,3),2)</f>
      </c>
      <c s="36" t="s">
        <v>69</v>
      </c>
      <c>
        <f>(M1904*21)/100</f>
      </c>
      <c t="s">
        <v>28</v>
      </c>
    </row>
    <row r="1905" spans="1:5" ht="12.75">
      <c r="A1905" s="35" t="s">
        <v>56</v>
      </c>
      <c r="E1905" s="39" t="s">
        <v>6285</v>
      </c>
    </row>
    <row r="1906" spans="1:5" ht="25.5">
      <c r="A1906" s="35" t="s">
        <v>58</v>
      </c>
      <c r="E1906" s="40" t="s">
        <v>5811</v>
      </c>
    </row>
    <row r="1907" spans="1:5" ht="102">
      <c r="A1907" t="s">
        <v>59</v>
      </c>
      <c r="E1907" s="39" t="s">
        <v>6286</v>
      </c>
    </row>
    <row r="1908" spans="1:16" ht="12.75">
      <c r="A1908" t="s">
        <v>50</v>
      </c>
      <c s="34" t="s">
        <v>6287</v>
      </c>
      <c s="34" t="s">
        <v>6288</v>
      </c>
      <c s="35" t="s">
        <v>5</v>
      </c>
      <c s="6" t="s">
        <v>6289</v>
      </c>
      <c s="36" t="s">
        <v>65</v>
      </c>
      <c s="37">
        <v>1</v>
      </c>
      <c s="36">
        <v>0</v>
      </c>
      <c s="36">
        <f>ROUND(G1908*H1908,6)</f>
      </c>
      <c r="L1908" s="38">
        <v>0</v>
      </c>
      <c s="32">
        <f>ROUND(ROUND(L1908,2)*ROUND(G1908,3),2)</f>
      </c>
      <c s="36" t="s">
        <v>69</v>
      </c>
      <c>
        <f>(M1908*21)/100</f>
      </c>
      <c t="s">
        <v>28</v>
      </c>
    </row>
    <row r="1909" spans="1:5" ht="12.75">
      <c r="A1909" s="35" t="s">
        <v>56</v>
      </c>
      <c r="E1909" s="39" t="s">
        <v>6289</v>
      </c>
    </row>
    <row r="1910" spans="1:5" ht="25.5">
      <c r="A1910" s="35" t="s">
        <v>58</v>
      </c>
      <c r="E1910" s="40" t="s">
        <v>5815</v>
      </c>
    </row>
    <row r="1911" spans="1:5" ht="102">
      <c r="A1911" t="s">
        <v>59</v>
      </c>
      <c r="E1911" s="39" t="s">
        <v>6290</v>
      </c>
    </row>
    <row r="1912" spans="1:16" ht="12.75">
      <c r="A1912" t="s">
        <v>50</v>
      </c>
      <c s="34" t="s">
        <v>6291</v>
      </c>
      <c s="34" t="s">
        <v>6292</v>
      </c>
      <c s="35" t="s">
        <v>5</v>
      </c>
      <c s="6" t="s">
        <v>6293</v>
      </c>
      <c s="36" t="s">
        <v>65</v>
      </c>
      <c s="37">
        <v>2</v>
      </c>
      <c s="36">
        <v>0</v>
      </c>
      <c s="36">
        <f>ROUND(G1912*H1912,6)</f>
      </c>
      <c r="L1912" s="38">
        <v>0</v>
      </c>
      <c s="32">
        <f>ROUND(ROUND(L1912,2)*ROUND(G1912,3),2)</f>
      </c>
      <c s="36" t="s">
        <v>69</v>
      </c>
      <c>
        <f>(M1912*21)/100</f>
      </c>
      <c t="s">
        <v>28</v>
      </c>
    </row>
    <row r="1913" spans="1:5" ht="12.75">
      <c r="A1913" s="35" t="s">
        <v>56</v>
      </c>
      <c r="E1913" s="39" t="s">
        <v>6293</v>
      </c>
    </row>
    <row r="1914" spans="1:5" ht="25.5">
      <c r="A1914" s="35" t="s">
        <v>58</v>
      </c>
      <c r="E1914" s="40" t="s">
        <v>5819</v>
      </c>
    </row>
    <row r="1915" spans="1:5" ht="102">
      <c r="A1915" t="s">
        <v>59</v>
      </c>
      <c r="E1915" s="39" t="s">
        <v>6294</v>
      </c>
    </row>
    <row r="1916" spans="1:16" ht="12.75">
      <c r="A1916" t="s">
        <v>50</v>
      </c>
      <c s="34" t="s">
        <v>6295</v>
      </c>
      <c s="34" t="s">
        <v>6296</v>
      </c>
      <c s="35" t="s">
        <v>5</v>
      </c>
      <c s="6" t="s">
        <v>6297</v>
      </c>
      <c s="36" t="s">
        <v>65</v>
      </c>
      <c s="37">
        <v>1</v>
      </c>
      <c s="36">
        <v>0</v>
      </c>
      <c s="36">
        <f>ROUND(G1916*H1916,6)</f>
      </c>
      <c r="L1916" s="38">
        <v>0</v>
      </c>
      <c s="32">
        <f>ROUND(ROUND(L1916,2)*ROUND(G1916,3),2)</f>
      </c>
      <c s="36" t="s">
        <v>69</v>
      </c>
      <c>
        <f>(M1916*21)/100</f>
      </c>
      <c t="s">
        <v>28</v>
      </c>
    </row>
    <row r="1917" spans="1:5" ht="12.75">
      <c r="A1917" s="35" t="s">
        <v>56</v>
      </c>
      <c r="E1917" s="39" t="s">
        <v>6297</v>
      </c>
    </row>
    <row r="1918" spans="1:5" ht="25.5">
      <c r="A1918" s="35" t="s">
        <v>58</v>
      </c>
      <c r="E1918" s="40" t="s">
        <v>5823</v>
      </c>
    </row>
    <row r="1919" spans="1:5" ht="102">
      <c r="A1919" t="s">
        <v>59</v>
      </c>
      <c r="E1919" s="39" t="s">
        <v>6298</v>
      </c>
    </row>
    <row r="1920" spans="1:16" ht="12.75">
      <c r="A1920" t="s">
        <v>50</v>
      </c>
      <c s="34" t="s">
        <v>6299</v>
      </c>
      <c s="34" t="s">
        <v>6300</v>
      </c>
      <c s="35" t="s">
        <v>5</v>
      </c>
      <c s="6" t="s">
        <v>6301</v>
      </c>
      <c s="36" t="s">
        <v>65</v>
      </c>
      <c s="37">
        <v>1</v>
      </c>
      <c s="36">
        <v>0</v>
      </c>
      <c s="36">
        <f>ROUND(G1920*H1920,6)</f>
      </c>
      <c r="L1920" s="38">
        <v>0</v>
      </c>
      <c s="32">
        <f>ROUND(ROUND(L1920,2)*ROUND(G1920,3),2)</f>
      </c>
      <c s="36" t="s">
        <v>69</v>
      </c>
      <c>
        <f>(M1920*21)/100</f>
      </c>
      <c t="s">
        <v>28</v>
      </c>
    </row>
    <row r="1921" spans="1:5" ht="12.75">
      <c r="A1921" s="35" t="s">
        <v>56</v>
      </c>
      <c r="E1921" s="39" t="s">
        <v>6301</v>
      </c>
    </row>
    <row r="1922" spans="1:5" ht="25.5">
      <c r="A1922" s="35" t="s">
        <v>58</v>
      </c>
      <c r="E1922" s="40" t="s">
        <v>5827</v>
      </c>
    </row>
    <row r="1923" spans="1:5" ht="102">
      <c r="A1923" t="s">
        <v>59</v>
      </c>
      <c r="E1923" s="39" t="s">
        <v>6302</v>
      </c>
    </row>
    <row r="1924" spans="1:16" ht="12.75">
      <c r="A1924" t="s">
        <v>50</v>
      </c>
      <c s="34" t="s">
        <v>6303</v>
      </c>
      <c s="34" t="s">
        <v>6304</v>
      </c>
      <c s="35" t="s">
        <v>5</v>
      </c>
      <c s="6" t="s">
        <v>6305</v>
      </c>
      <c s="36" t="s">
        <v>65</v>
      </c>
      <c s="37">
        <v>2</v>
      </c>
      <c s="36">
        <v>0</v>
      </c>
      <c s="36">
        <f>ROUND(G1924*H1924,6)</f>
      </c>
      <c r="L1924" s="38">
        <v>0</v>
      </c>
      <c s="32">
        <f>ROUND(ROUND(L1924,2)*ROUND(G1924,3),2)</f>
      </c>
      <c s="36" t="s">
        <v>69</v>
      </c>
      <c>
        <f>(M1924*21)/100</f>
      </c>
      <c t="s">
        <v>28</v>
      </c>
    </row>
    <row r="1925" spans="1:5" ht="12.75">
      <c r="A1925" s="35" t="s">
        <v>56</v>
      </c>
      <c r="E1925" s="39" t="s">
        <v>6305</v>
      </c>
    </row>
    <row r="1926" spans="1:5" ht="25.5">
      <c r="A1926" s="35" t="s">
        <v>58</v>
      </c>
      <c r="E1926" s="40" t="s">
        <v>5831</v>
      </c>
    </row>
    <row r="1927" spans="1:5" ht="102">
      <c r="A1927" t="s">
        <v>59</v>
      </c>
      <c r="E1927" s="39" t="s">
        <v>6306</v>
      </c>
    </row>
    <row r="1928" spans="1:16" ht="12.75">
      <c r="A1928" t="s">
        <v>50</v>
      </c>
      <c s="34" t="s">
        <v>6307</v>
      </c>
      <c s="34" t="s">
        <v>6308</v>
      </c>
      <c s="35" t="s">
        <v>5</v>
      </c>
      <c s="6" t="s">
        <v>6309</v>
      </c>
      <c s="36" t="s">
        <v>65</v>
      </c>
      <c s="37">
        <v>4</v>
      </c>
      <c s="36">
        <v>0</v>
      </c>
      <c s="36">
        <f>ROUND(G1928*H1928,6)</f>
      </c>
      <c r="L1928" s="38">
        <v>0</v>
      </c>
      <c s="32">
        <f>ROUND(ROUND(L1928,2)*ROUND(G1928,3),2)</f>
      </c>
      <c s="36" t="s">
        <v>69</v>
      </c>
      <c>
        <f>(M1928*21)/100</f>
      </c>
      <c t="s">
        <v>28</v>
      </c>
    </row>
    <row r="1929" spans="1:5" ht="12.75">
      <c r="A1929" s="35" t="s">
        <v>56</v>
      </c>
      <c r="E1929" s="39" t="s">
        <v>6309</v>
      </c>
    </row>
    <row r="1930" spans="1:5" ht="25.5">
      <c r="A1930" s="35" t="s">
        <v>58</v>
      </c>
      <c r="E1930" s="40" t="s">
        <v>5835</v>
      </c>
    </row>
    <row r="1931" spans="1:5" ht="102">
      <c r="A1931" t="s">
        <v>59</v>
      </c>
      <c r="E1931" s="39" t="s">
        <v>6310</v>
      </c>
    </row>
    <row r="1932" spans="1:16" ht="12.75">
      <c r="A1932" t="s">
        <v>50</v>
      </c>
      <c s="34" t="s">
        <v>6311</v>
      </c>
      <c s="34" t="s">
        <v>6312</v>
      </c>
      <c s="35" t="s">
        <v>5</v>
      </c>
      <c s="6" t="s">
        <v>6313</v>
      </c>
      <c s="36" t="s">
        <v>65</v>
      </c>
      <c s="37">
        <v>1</v>
      </c>
      <c s="36">
        <v>0</v>
      </c>
      <c s="36">
        <f>ROUND(G1932*H1932,6)</f>
      </c>
      <c r="L1932" s="38">
        <v>0</v>
      </c>
      <c s="32">
        <f>ROUND(ROUND(L1932,2)*ROUND(G1932,3),2)</f>
      </c>
      <c s="36" t="s">
        <v>69</v>
      </c>
      <c>
        <f>(M1932*21)/100</f>
      </c>
      <c t="s">
        <v>28</v>
      </c>
    </row>
    <row r="1933" spans="1:5" ht="12.75">
      <c r="A1933" s="35" t="s">
        <v>56</v>
      </c>
      <c r="E1933" s="39" t="s">
        <v>6313</v>
      </c>
    </row>
    <row r="1934" spans="1:5" ht="25.5">
      <c r="A1934" s="35" t="s">
        <v>58</v>
      </c>
      <c r="E1934" s="40" t="s">
        <v>5839</v>
      </c>
    </row>
    <row r="1935" spans="1:5" ht="102">
      <c r="A1935" t="s">
        <v>59</v>
      </c>
      <c r="E1935" s="39" t="s">
        <v>6314</v>
      </c>
    </row>
    <row r="1936" spans="1:16" ht="12.75">
      <c r="A1936" t="s">
        <v>50</v>
      </c>
      <c s="34" t="s">
        <v>6315</v>
      </c>
      <c s="34" t="s">
        <v>6316</v>
      </c>
      <c s="35" t="s">
        <v>5</v>
      </c>
      <c s="6" t="s">
        <v>6317</v>
      </c>
      <c s="36" t="s">
        <v>65</v>
      </c>
      <c s="37">
        <v>1</v>
      </c>
      <c s="36">
        <v>0</v>
      </c>
      <c s="36">
        <f>ROUND(G1936*H1936,6)</f>
      </c>
      <c r="L1936" s="38">
        <v>0</v>
      </c>
      <c s="32">
        <f>ROUND(ROUND(L1936,2)*ROUND(G1936,3),2)</f>
      </c>
      <c s="36" t="s">
        <v>69</v>
      </c>
      <c>
        <f>(M1936*21)/100</f>
      </c>
      <c t="s">
        <v>28</v>
      </c>
    </row>
    <row r="1937" spans="1:5" ht="12.75">
      <c r="A1937" s="35" t="s">
        <v>56</v>
      </c>
      <c r="E1937" s="39" t="s">
        <v>6317</v>
      </c>
    </row>
    <row r="1938" spans="1:5" ht="25.5">
      <c r="A1938" s="35" t="s">
        <v>58</v>
      </c>
      <c r="E1938" s="40" t="s">
        <v>5843</v>
      </c>
    </row>
    <row r="1939" spans="1:5" ht="102">
      <c r="A1939" t="s">
        <v>59</v>
      </c>
      <c r="E1939" s="39" t="s">
        <v>6318</v>
      </c>
    </row>
    <row r="1940" spans="1:16" ht="12.75">
      <c r="A1940" t="s">
        <v>50</v>
      </c>
      <c s="34" t="s">
        <v>6319</v>
      </c>
      <c s="34" t="s">
        <v>6320</v>
      </c>
      <c s="35" t="s">
        <v>5</v>
      </c>
      <c s="6" t="s">
        <v>6321</v>
      </c>
      <c s="36" t="s">
        <v>65</v>
      </c>
      <c s="37">
        <v>1</v>
      </c>
      <c s="36">
        <v>0</v>
      </c>
      <c s="36">
        <f>ROUND(G1940*H1940,6)</f>
      </c>
      <c r="L1940" s="38">
        <v>0</v>
      </c>
      <c s="32">
        <f>ROUND(ROUND(L1940,2)*ROUND(G1940,3),2)</f>
      </c>
      <c s="36" t="s">
        <v>69</v>
      </c>
      <c>
        <f>(M1940*21)/100</f>
      </c>
      <c t="s">
        <v>28</v>
      </c>
    </row>
    <row r="1941" spans="1:5" ht="12.75">
      <c r="A1941" s="35" t="s">
        <v>56</v>
      </c>
      <c r="E1941" s="39" t="s">
        <v>6321</v>
      </c>
    </row>
    <row r="1942" spans="1:5" ht="25.5">
      <c r="A1942" s="35" t="s">
        <v>58</v>
      </c>
      <c r="E1942" s="40" t="s">
        <v>5847</v>
      </c>
    </row>
    <row r="1943" spans="1:5" ht="102">
      <c r="A1943" t="s">
        <v>59</v>
      </c>
      <c r="E1943" s="39" t="s">
        <v>6322</v>
      </c>
    </row>
    <row r="1944" spans="1:16" ht="12.75">
      <c r="A1944" t="s">
        <v>50</v>
      </c>
      <c s="34" t="s">
        <v>6323</v>
      </c>
      <c s="34" t="s">
        <v>6324</v>
      </c>
      <c s="35" t="s">
        <v>5</v>
      </c>
      <c s="6" t="s">
        <v>6325</v>
      </c>
      <c s="36" t="s">
        <v>65</v>
      </c>
      <c s="37">
        <v>8</v>
      </c>
      <c s="36">
        <v>0</v>
      </c>
      <c s="36">
        <f>ROUND(G1944*H1944,6)</f>
      </c>
      <c r="L1944" s="38">
        <v>0</v>
      </c>
      <c s="32">
        <f>ROUND(ROUND(L1944,2)*ROUND(G1944,3),2)</f>
      </c>
      <c s="36" t="s">
        <v>69</v>
      </c>
      <c>
        <f>(M1944*21)/100</f>
      </c>
      <c t="s">
        <v>28</v>
      </c>
    </row>
    <row r="1945" spans="1:5" ht="12.75">
      <c r="A1945" s="35" t="s">
        <v>56</v>
      </c>
      <c r="E1945" s="39" t="s">
        <v>6325</v>
      </c>
    </row>
    <row r="1946" spans="1:5" ht="25.5">
      <c r="A1946" s="35" t="s">
        <v>58</v>
      </c>
      <c r="E1946" s="40" t="s">
        <v>5851</v>
      </c>
    </row>
    <row r="1947" spans="1:5" ht="102">
      <c r="A1947" t="s">
        <v>59</v>
      </c>
      <c r="E1947" s="39" t="s">
        <v>6326</v>
      </c>
    </row>
    <row r="1948" spans="1:16" ht="12.75">
      <c r="A1948" t="s">
        <v>50</v>
      </c>
      <c s="34" t="s">
        <v>6327</v>
      </c>
      <c s="34" t="s">
        <v>6328</v>
      </c>
      <c s="35" t="s">
        <v>5</v>
      </c>
      <c s="6" t="s">
        <v>6329</v>
      </c>
      <c s="36" t="s">
        <v>65</v>
      </c>
      <c s="37">
        <v>1</v>
      </c>
      <c s="36">
        <v>0</v>
      </c>
      <c s="36">
        <f>ROUND(G1948*H1948,6)</f>
      </c>
      <c r="L1948" s="38">
        <v>0</v>
      </c>
      <c s="32">
        <f>ROUND(ROUND(L1948,2)*ROUND(G1948,3),2)</f>
      </c>
      <c s="36" t="s">
        <v>69</v>
      </c>
      <c>
        <f>(M1948*21)/100</f>
      </c>
      <c t="s">
        <v>28</v>
      </c>
    </row>
    <row r="1949" spans="1:5" ht="12.75">
      <c r="A1949" s="35" t="s">
        <v>56</v>
      </c>
      <c r="E1949" s="39" t="s">
        <v>6329</v>
      </c>
    </row>
    <row r="1950" spans="1:5" ht="25.5">
      <c r="A1950" s="35" t="s">
        <v>58</v>
      </c>
      <c r="E1950" s="40" t="s">
        <v>5855</v>
      </c>
    </row>
    <row r="1951" spans="1:5" ht="102">
      <c r="A1951" t="s">
        <v>59</v>
      </c>
      <c r="E1951" s="39" t="s">
        <v>6330</v>
      </c>
    </row>
    <row r="1952" spans="1:16" ht="12.75">
      <c r="A1952" t="s">
        <v>50</v>
      </c>
      <c s="34" t="s">
        <v>6331</v>
      </c>
      <c s="34" t="s">
        <v>6332</v>
      </c>
      <c s="35" t="s">
        <v>5</v>
      </c>
      <c s="6" t="s">
        <v>6333</v>
      </c>
      <c s="36" t="s">
        <v>65</v>
      </c>
      <c s="37">
        <v>1</v>
      </c>
      <c s="36">
        <v>0</v>
      </c>
      <c s="36">
        <f>ROUND(G1952*H1952,6)</f>
      </c>
      <c r="L1952" s="38">
        <v>0</v>
      </c>
      <c s="32">
        <f>ROUND(ROUND(L1952,2)*ROUND(G1952,3),2)</f>
      </c>
      <c s="36" t="s">
        <v>69</v>
      </c>
      <c>
        <f>(M1952*21)/100</f>
      </c>
      <c t="s">
        <v>28</v>
      </c>
    </row>
    <row r="1953" spans="1:5" ht="12.75">
      <c r="A1953" s="35" t="s">
        <v>56</v>
      </c>
      <c r="E1953" s="39" t="s">
        <v>6333</v>
      </c>
    </row>
    <row r="1954" spans="1:5" ht="25.5">
      <c r="A1954" s="35" t="s">
        <v>58</v>
      </c>
      <c r="E1954" s="40" t="s">
        <v>5859</v>
      </c>
    </row>
    <row r="1955" spans="1:5" ht="102">
      <c r="A1955" t="s">
        <v>59</v>
      </c>
      <c r="E1955" s="39" t="s">
        <v>6334</v>
      </c>
    </row>
    <row r="1956" spans="1:16" ht="12.75">
      <c r="A1956" t="s">
        <v>50</v>
      </c>
      <c s="34" t="s">
        <v>6335</v>
      </c>
      <c s="34" t="s">
        <v>6336</v>
      </c>
      <c s="35" t="s">
        <v>5</v>
      </c>
      <c s="6" t="s">
        <v>6337</v>
      </c>
      <c s="36" t="s">
        <v>65</v>
      </c>
      <c s="37">
        <v>1</v>
      </c>
      <c s="36">
        <v>0</v>
      </c>
      <c s="36">
        <f>ROUND(G1956*H1956,6)</f>
      </c>
      <c r="L1956" s="38">
        <v>0</v>
      </c>
      <c s="32">
        <f>ROUND(ROUND(L1956,2)*ROUND(G1956,3),2)</f>
      </c>
      <c s="36" t="s">
        <v>69</v>
      </c>
      <c>
        <f>(M1956*21)/100</f>
      </c>
      <c t="s">
        <v>28</v>
      </c>
    </row>
    <row r="1957" spans="1:5" ht="12.75">
      <c r="A1957" s="35" t="s">
        <v>56</v>
      </c>
      <c r="E1957" s="39" t="s">
        <v>6337</v>
      </c>
    </row>
    <row r="1958" spans="1:5" ht="25.5">
      <c r="A1958" s="35" t="s">
        <v>58</v>
      </c>
      <c r="E1958" s="40" t="s">
        <v>5863</v>
      </c>
    </row>
    <row r="1959" spans="1:5" ht="102">
      <c r="A1959" t="s">
        <v>59</v>
      </c>
      <c r="E1959" s="39" t="s">
        <v>6338</v>
      </c>
    </row>
    <row r="1960" spans="1:16" ht="12.75">
      <c r="A1960" t="s">
        <v>50</v>
      </c>
      <c s="34" t="s">
        <v>6339</v>
      </c>
      <c s="34" t="s">
        <v>6340</v>
      </c>
      <c s="35" t="s">
        <v>5</v>
      </c>
      <c s="6" t="s">
        <v>6341</v>
      </c>
      <c s="36" t="s">
        <v>65</v>
      </c>
      <c s="37">
        <v>1</v>
      </c>
      <c s="36">
        <v>0</v>
      </c>
      <c s="36">
        <f>ROUND(G1960*H1960,6)</f>
      </c>
      <c r="L1960" s="38">
        <v>0</v>
      </c>
      <c s="32">
        <f>ROUND(ROUND(L1960,2)*ROUND(G1960,3),2)</f>
      </c>
      <c s="36" t="s">
        <v>69</v>
      </c>
      <c>
        <f>(M1960*21)/100</f>
      </c>
      <c t="s">
        <v>28</v>
      </c>
    </row>
    <row r="1961" spans="1:5" ht="12.75">
      <c r="A1961" s="35" t="s">
        <v>56</v>
      </c>
      <c r="E1961" s="39" t="s">
        <v>6341</v>
      </c>
    </row>
    <row r="1962" spans="1:5" ht="25.5">
      <c r="A1962" s="35" t="s">
        <v>58</v>
      </c>
      <c r="E1962" s="40" t="s">
        <v>5867</v>
      </c>
    </row>
    <row r="1963" spans="1:5" ht="102">
      <c r="A1963" t="s">
        <v>59</v>
      </c>
      <c r="E1963" s="39" t="s">
        <v>6342</v>
      </c>
    </row>
    <row r="1964" spans="1:16" ht="12.75">
      <c r="A1964" t="s">
        <v>50</v>
      </c>
      <c s="34" t="s">
        <v>6343</v>
      </c>
      <c s="34" t="s">
        <v>6344</v>
      </c>
      <c s="35" t="s">
        <v>5</v>
      </c>
      <c s="6" t="s">
        <v>6345</v>
      </c>
      <c s="36" t="s">
        <v>65</v>
      </c>
      <c s="37">
        <v>1</v>
      </c>
      <c s="36">
        <v>0</v>
      </c>
      <c s="36">
        <f>ROUND(G1964*H1964,6)</f>
      </c>
      <c r="L1964" s="38">
        <v>0</v>
      </c>
      <c s="32">
        <f>ROUND(ROUND(L1964,2)*ROUND(G1964,3),2)</f>
      </c>
      <c s="36" t="s">
        <v>69</v>
      </c>
      <c>
        <f>(M1964*21)/100</f>
      </c>
      <c t="s">
        <v>28</v>
      </c>
    </row>
    <row r="1965" spans="1:5" ht="12.75">
      <c r="A1965" s="35" t="s">
        <v>56</v>
      </c>
      <c r="E1965" s="39" t="s">
        <v>6345</v>
      </c>
    </row>
    <row r="1966" spans="1:5" ht="25.5">
      <c r="A1966" s="35" t="s">
        <v>58</v>
      </c>
      <c r="E1966" s="40" t="s">
        <v>5871</v>
      </c>
    </row>
    <row r="1967" spans="1:5" ht="102">
      <c r="A1967" t="s">
        <v>59</v>
      </c>
      <c r="E1967" s="39" t="s">
        <v>6346</v>
      </c>
    </row>
    <row r="1968" spans="1:16" ht="12.75">
      <c r="A1968" t="s">
        <v>50</v>
      </c>
      <c s="34" t="s">
        <v>6347</v>
      </c>
      <c s="34" t="s">
        <v>6348</v>
      </c>
      <c s="35" t="s">
        <v>5</v>
      </c>
      <c s="6" t="s">
        <v>6349</v>
      </c>
      <c s="36" t="s">
        <v>65</v>
      </c>
      <c s="37">
        <v>3</v>
      </c>
      <c s="36">
        <v>0</v>
      </c>
      <c s="36">
        <f>ROUND(G1968*H1968,6)</f>
      </c>
      <c r="L1968" s="38">
        <v>0</v>
      </c>
      <c s="32">
        <f>ROUND(ROUND(L1968,2)*ROUND(G1968,3),2)</f>
      </c>
      <c s="36" t="s">
        <v>69</v>
      </c>
      <c>
        <f>(M1968*21)/100</f>
      </c>
      <c t="s">
        <v>28</v>
      </c>
    </row>
    <row r="1969" spans="1:5" ht="12.75">
      <c r="A1969" s="35" t="s">
        <v>56</v>
      </c>
      <c r="E1969" s="39" t="s">
        <v>6349</v>
      </c>
    </row>
    <row r="1970" spans="1:5" ht="25.5">
      <c r="A1970" s="35" t="s">
        <v>58</v>
      </c>
      <c r="E1970" s="40" t="s">
        <v>5875</v>
      </c>
    </row>
    <row r="1971" spans="1:5" ht="102">
      <c r="A1971" t="s">
        <v>59</v>
      </c>
      <c r="E1971" s="39" t="s">
        <v>6350</v>
      </c>
    </row>
    <row r="1972" spans="1:16" ht="12.75">
      <c r="A1972" t="s">
        <v>50</v>
      </c>
      <c s="34" t="s">
        <v>6351</v>
      </c>
      <c s="34" t="s">
        <v>6352</v>
      </c>
      <c s="35" t="s">
        <v>5</v>
      </c>
      <c s="6" t="s">
        <v>6353</v>
      </c>
      <c s="36" t="s">
        <v>65</v>
      </c>
      <c s="37">
        <v>1</v>
      </c>
      <c s="36">
        <v>0</v>
      </c>
      <c s="36">
        <f>ROUND(G1972*H1972,6)</f>
      </c>
      <c r="L1972" s="38">
        <v>0</v>
      </c>
      <c s="32">
        <f>ROUND(ROUND(L1972,2)*ROUND(G1972,3),2)</f>
      </c>
      <c s="36" t="s">
        <v>69</v>
      </c>
      <c>
        <f>(M1972*21)/100</f>
      </c>
      <c t="s">
        <v>28</v>
      </c>
    </row>
    <row r="1973" spans="1:5" ht="12.75">
      <c r="A1973" s="35" t="s">
        <v>56</v>
      </c>
      <c r="E1973" s="39" t="s">
        <v>6353</v>
      </c>
    </row>
    <row r="1974" spans="1:5" ht="25.5">
      <c r="A1974" s="35" t="s">
        <v>58</v>
      </c>
      <c r="E1974" s="40" t="s">
        <v>5879</v>
      </c>
    </row>
    <row r="1975" spans="1:5" ht="102">
      <c r="A1975" t="s">
        <v>59</v>
      </c>
      <c r="E1975" s="39" t="s">
        <v>6354</v>
      </c>
    </row>
    <row r="1976" spans="1:16" ht="12.75">
      <c r="A1976" t="s">
        <v>50</v>
      </c>
      <c s="34" t="s">
        <v>6355</v>
      </c>
      <c s="34" t="s">
        <v>6356</v>
      </c>
      <c s="35" t="s">
        <v>5</v>
      </c>
      <c s="6" t="s">
        <v>6357</v>
      </c>
      <c s="36" t="s">
        <v>65</v>
      </c>
      <c s="37">
        <v>2</v>
      </c>
      <c s="36">
        <v>0</v>
      </c>
      <c s="36">
        <f>ROUND(G1976*H1976,6)</f>
      </c>
      <c r="L1976" s="38">
        <v>0</v>
      </c>
      <c s="32">
        <f>ROUND(ROUND(L1976,2)*ROUND(G1976,3),2)</f>
      </c>
      <c s="36" t="s">
        <v>69</v>
      </c>
      <c>
        <f>(M1976*21)/100</f>
      </c>
      <c t="s">
        <v>28</v>
      </c>
    </row>
    <row r="1977" spans="1:5" ht="12.75">
      <c r="A1977" s="35" t="s">
        <v>56</v>
      </c>
      <c r="E1977" s="39" t="s">
        <v>6357</v>
      </c>
    </row>
    <row r="1978" spans="1:5" ht="25.5">
      <c r="A1978" s="35" t="s">
        <v>58</v>
      </c>
      <c r="E1978" s="40" t="s">
        <v>5883</v>
      </c>
    </row>
    <row r="1979" spans="1:5" ht="102">
      <c r="A1979" t="s">
        <v>59</v>
      </c>
      <c r="E1979" s="39" t="s">
        <v>6358</v>
      </c>
    </row>
    <row r="1980" spans="1:16" ht="12.75">
      <c r="A1980" t="s">
        <v>50</v>
      </c>
      <c s="34" t="s">
        <v>6359</v>
      </c>
      <c s="34" t="s">
        <v>6360</v>
      </c>
      <c s="35" t="s">
        <v>5</v>
      </c>
      <c s="6" t="s">
        <v>6361</v>
      </c>
      <c s="36" t="s">
        <v>65</v>
      </c>
      <c s="37">
        <v>1</v>
      </c>
      <c s="36">
        <v>0</v>
      </c>
      <c s="36">
        <f>ROUND(G1980*H1980,6)</f>
      </c>
      <c r="L1980" s="38">
        <v>0</v>
      </c>
      <c s="32">
        <f>ROUND(ROUND(L1980,2)*ROUND(G1980,3),2)</f>
      </c>
      <c s="36" t="s">
        <v>69</v>
      </c>
      <c>
        <f>(M1980*21)/100</f>
      </c>
      <c t="s">
        <v>28</v>
      </c>
    </row>
    <row r="1981" spans="1:5" ht="12.75">
      <c r="A1981" s="35" t="s">
        <v>56</v>
      </c>
      <c r="E1981" s="39" t="s">
        <v>6361</v>
      </c>
    </row>
    <row r="1982" spans="1:5" ht="25.5">
      <c r="A1982" s="35" t="s">
        <v>58</v>
      </c>
      <c r="E1982" s="40" t="s">
        <v>5887</v>
      </c>
    </row>
    <row r="1983" spans="1:5" ht="102">
      <c r="A1983" t="s">
        <v>59</v>
      </c>
      <c r="E1983" s="39" t="s">
        <v>6362</v>
      </c>
    </row>
    <row r="1984" spans="1:16" ht="12.75">
      <c r="A1984" t="s">
        <v>50</v>
      </c>
      <c s="34" t="s">
        <v>6363</v>
      </c>
      <c s="34" t="s">
        <v>6364</v>
      </c>
      <c s="35" t="s">
        <v>5</v>
      </c>
      <c s="6" t="s">
        <v>6365</v>
      </c>
      <c s="36" t="s">
        <v>65</v>
      </c>
      <c s="37">
        <v>1</v>
      </c>
      <c s="36">
        <v>0</v>
      </c>
      <c s="36">
        <f>ROUND(G1984*H1984,6)</f>
      </c>
      <c r="L1984" s="38">
        <v>0</v>
      </c>
      <c s="32">
        <f>ROUND(ROUND(L1984,2)*ROUND(G1984,3),2)</f>
      </c>
      <c s="36" t="s">
        <v>69</v>
      </c>
      <c>
        <f>(M1984*21)/100</f>
      </c>
      <c t="s">
        <v>28</v>
      </c>
    </row>
    <row r="1985" spans="1:5" ht="12.75">
      <c r="A1985" s="35" t="s">
        <v>56</v>
      </c>
      <c r="E1985" s="39" t="s">
        <v>6365</v>
      </c>
    </row>
    <row r="1986" spans="1:5" ht="25.5">
      <c r="A1986" s="35" t="s">
        <v>58</v>
      </c>
      <c r="E1986" s="40" t="s">
        <v>5891</v>
      </c>
    </row>
    <row r="1987" spans="1:5" ht="102">
      <c r="A1987" t="s">
        <v>59</v>
      </c>
      <c r="E1987" s="39" t="s">
        <v>6366</v>
      </c>
    </row>
    <row r="1988" spans="1:16" ht="12.75">
      <c r="A1988" t="s">
        <v>50</v>
      </c>
      <c s="34" t="s">
        <v>6367</v>
      </c>
      <c s="34" t="s">
        <v>6368</v>
      </c>
      <c s="35" t="s">
        <v>5</v>
      </c>
      <c s="6" t="s">
        <v>6369</v>
      </c>
      <c s="36" t="s">
        <v>65</v>
      </c>
      <c s="37">
        <v>1</v>
      </c>
      <c s="36">
        <v>0</v>
      </c>
      <c s="36">
        <f>ROUND(G1988*H1988,6)</f>
      </c>
      <c r="L1988" s="38">
        <v>0</v>
      </c>
      <c s="32">
        <f>ROUND(ROUND(L1988,2)*ROUND(G1988,3),2)</f>
      </c>
      <c s="36" t="s">
        <v>69</v>
      </c>
      <c>
        <f>(M1988*21)/100</f>
      </c>
      <c t="s">
        <v>28</v>
      </c>
    </row>
    <row r="1989" spans="1:5" ht="12.75">
      <c r="A1989" s="35" t="s">
        <v>56</v>
      </c>
      <c r="E1989" s="39" t="s">
        <v>6369</v>
      </c>
    </row>
    <row r="1990" spans="1:5" ht="25.5">
      <c r="A1990" s="35" t="s">
        <v>58</v>
      </c>
      <c r="E1990" s="40" t="s">
        <v>5895</v>
      </c>
    </row>
    <row r="1991" spans="1:5" ht="102">
      <c r="A1991" t="s">
        <v>59</v>
      </c>
      <c r="E1991" s="39" t="s">
        <v>6370</v>
      </c>
    </row>
    <row r="1992" spans="1:16" ht="12.75">
      <c r="A1992" t="s">
        <v>50</v>
      </c>
      <c s="34" t="s">
        <v>6371</v>
      </c>
      <c s="34" t="s">
        <v>6372</v>
      </c>
      <c s="35" t="s">
        <v>5</v>
      </c>
      <c s="6" t="s">
        <v>6373</v>
      </c>
      <c s="36" t="s">
        <v>65</v>
      </c>
      <c s="37">
        <v>1</v>
      </c>
      <c s="36">
        <v>0</v>
      </c>
      <c s="36">
        <f>ROUND(G1992*H1992,6)</f>
      </c>
      <c r="L1992" s="38">
        <v>0</v>
      </c>
      <c s="32">
        <f>ROUND(ROUND(L1992,2)*ROUND(G1992,3),2)</f>
      </c>
      <c s="36" t="s">
        <v>69</v>
      </c>
      <c>
        <f>(M1992*21)/100</f>
      </c>
      <c t="s">
        <v>28</v>
      </c>
    </row>
    <row r="1993" spans="1:5" ht="12.75">
      <c r="A1993" s="35" t="s">
        <v>56</v>
      </c>
      <c r="E1993" s="39" t="s">
        <v>6373</v>
      </c>
    </row>
    <row r="1994" spans="1:5" ht="25.5">
      <c r="A1994" s="35" t="s">
        <v>58</v>
      </c>
      <c r="E1994" s="40" t="s">
        <v>5899</v>
      </c>
    </row>
    <row r="1995" spans="1:5" ht="102">
      <c r="A1995" t="s">
        <v>59</v>
      </c>
      <c r="E1995" s="39" t="s">
        <v>6374</v>
      </c>
    </row>
    <row r="1996" spans="1:16" ht="12.75">
      <c r="A1996" t="s">
        <v>50</v>
      </c>
      <c s="34" t="s">
        <v>6375</v>
      </c>
      <c s="34" t="s">
        <v>6376</v>
      </c>
      <c s="35" t="s">
        <v>5</v>
      </c>
      <c s="6" t="s">
        <v>6377</v>
      </c>
      <c s="36" t="s">
        <v>65</v>
      </c>
      <c s="37">
        <v>1</v>
      </c>
      <c s="36">
        <v>0</v>
      </c>
      <c s="36">
        <f>ROUND(G1996*H1996,6)</f>
      </c>
      <c r="L1996" s="38">
        <v>0</v>
      </c>
      <c s="32">
        <f>ROUND(ROUND(L1996,2)*ROUND(G1996,3),2)</f>
      </c>
      <c s="36" t="s">
        <v>69</v>
      </c>
      <c>
        <f>(M1996*21)/100</f>
      </c>
      <c t="s">
        <v>28</v>
      </c>
    </row>
    <row r="1997" spans="1:5" ht="12.75">
      <c r="A1997" s="35" t="s">
        <v>56</v>
      </c>
      <c r="E1997" s="39" t="s">
        <v>6377</v>
      </c>
    </row>
    <row r="1998" spans="1:5" ht="25.5">
      <c r="A1998" s="35" t="s">
        <v>58</v>
      </c>
      <c r="E1998" s="40" t="s">
        <v>6378</v>
      </c>
    </row>
    <row r="1999" spans="1:5" ht="102">
      <c r="A1999" t="s">
        <v>59</v>
      </c>
      <c r="E1999" s="39" t="s">
        <v>6379</v>
      </c>
    </row>
    <row r="2000" spans="1:16" ht="12.75">
      <c r="A2000" t="s">
        <v>50</v>
      </c>
      <c s="34" t="s">
        <v>6380</v>
      </c>
      <c s="34" t="s">
        <v>6381</v>
      </c>
      <c s="35" t="s">
        <v>5</v>
      </c>
      <c s="6" t="s">
        <v>6382</v>
      </c>
      <c s="36" t="s">
        <v>65</v>
      </c>
      <c s="37">
        <v>1</v>
      </c>
      <c s="36">
        <v>0</v>
      </c>
      <c s="36">
        <f>ROUND(G2000*H2000,6)</f>
      </c>
      <c r="L2000" s="38">
        <v>0</v>
      </c>
      <c s="32">
        <f>ROUND(ROUND(L2000,2)*ROUND(G2000,3),2)</f>
      </c>
      <c s="36" t="s">
        <v>69</v>
      </c>
      <c>
        <f>(M2000*21)/100</f>
      </c>
      <c t="s">
        <v>28</v>
      </c>
    </row>
    <row r="2001" spans="1:5" ht="12.75">
      <c r="A2001" s="35" t="s">
        <v>56</v>
      </c>
      <c r="E2001" s="39" t="s">
        <v>6382</v>
      </c>
    </row>
    <row r="2002" spans="1:5" ht="25.5">
      <c r="A2002" s="35" t="s">
        <v>58</v>
      </c>
      <c r="E2002" s="40" t="s">
        <v>6383</v>
      </c>
    </row>
    <row r="2003" spans="1:5" ht="102">
      <c r="A2003" t="s">
        <v>59</v>
      </c>
      <c r="E2003" s="39" t="s">
        <v>6384</v>
      </c>
    </row>
    <row r="2004" spans="1:16" ht="12.75">
      <c r="A2004" t="s">
        <v>50</v>
      </c>
      <c s="34" t="s">
        <v>6385</v>
      </c>
      <c s="34" t="s">
        <v>6386</v>
      </c>
      <c s="35" t="s">
        <v>5</v>
      </c>
      <c s="6" t="s">
        <v>6387</v>
      </c>
      <c s="36" t="s">
        <v>65</v>
      </c>
      <c s="37">
        <v>1</v>
      </c>
      <c s="36">
        <v>0</v>
      </c>
      <c s="36">
        <f>ROUND(G2004*H2004,6)</f>
      </c>
      <c r="L2004" s="38">
        <v>0</v>
      </c>
      <c s="32">
        <f>ROUND(ROUND(L2004,2)*ROUND(G2004,3),2)</f>
      </c>
      <c s="36" t="s">
        <v>69</v>
      </c>
      <c>
        <f>(M2004*21)/100</f>
      </c>
      <c t="s">
        <v>28</v>
      </c>
    </row>
    <row r="2005" spans="1:5" ht="12.75">
      <c r="A2005" s="35" t="s">
        <v>56</v>
      </c>
      <c r="E2005" s="39" t="s">
        <v>6387</v>
      </c>
    </row>
    <row r="2006" spans="1:5" ht="25.5">
      <c r="A2006" s="35" t="s">
        <v>58</v>
      </c>
      <c r="E2006" s="40" t="s">
        <v>6388</v>
      </c>
    </row>
    <row r="2007" spans="1:5" ht="102">
      <c r="A2007" t="s">
        <v>59</v>
      </c>
      <c r="E2007" s="39" t="s">
        <v>6389</v>
      </c>
    </row>
    <row r="2008" spans="1:16" ht="12.75">
      <c r="A2008" t="s">
        <v>50</v>
      </c>
      <c s="34" t="s">
        <v>6390</v>
      </c>
      <c s="34" t="s">
        <v>6391</v>
      </c>
      <c s="35" t="s">
        <v>5</v>
      </c>
      <c s="6" t="s">
        <v>6392</v>
      </c>
      <c s="36" t="s">
        <v>65</v>
      </c>
      <c s="37">
        <v>2</v>
      </c>
      <c s="36">
        <v>0</v>
      </c>
      <c s="36">
        <f>ROUND(G2008*H2008,6)</f>
      </c>
      <c r="L2008" s="38">
        <v>0</v>
      </c>
      <c s="32">
        <f>ROUND(ROUND(L2008,2)*ROUND(G2008,3),2)</f>
      </c>
      <c s="36" t="s">
        <v>69</v>
      </c>
      <c>
        <f>(M2008*21)/100</f>
      </c>
      <c t="s">
        <v>28</v>
      </c>
    </row>
    <row r="2009" spans="1:5" ht="12.75">
      <c r="A2009" s="35" t="s">
        <v>56</v>
      </c>
      <c r="E2009" s="39" t="s">
        <v>6392</v>
      </c>
    </row>
    <row r="2010" spans="1:5" ht="25.5">
      <c r="A2010" s="35" t="s">
        <v>58</v>
      </c>
      <c r="E2010" s="40" t="s">
        <v>5903</v>
      </c>
    </row>
    <row r="2011" spans="1:5" ht="102">
      <c r="A2011" t="s">
        <v>59</v>
      </c>
      <c r="E2011" s="39" t="s">
        <v>6393</v>
      </c>
    </row>
    <row r="2012" spans="1:16" ht="12.75">
      <c r="A2012" t="s">
        <v>50</v>
      </c>
      <c s="34" t="s">
        <v>6394</v>
      </c>
      <c s="34" t="s">
        <v>6395</v>
      </c>
      <c s="35" t="s">
        <v>5</v>
      </c>
      <c s="6" t="s">
        <v>6396</v>
      </c>
      <c s="36" t="s">
        <v>65</v>
      </c>
      <c s="37">
        <v>1</v>
      </c>
      <c s="36">
        <v>0</v>
      </c>
      <c s="36">
        <f>ROUND(G2012*H2012,6)</f>
      </c>
      <c r="L2012" s="38">
        <v>0</v>
      </c>
      <c s="32">
        <f>ROUND(ROUND(L2012,2)*ROUND(G2012,3),2)</f>
      </c>
      <c s="36" t="s">
        <v>69</v>
      </c>
      <c>
        <f>(M2012*21)/100</f>
      </c>
      <c t="s">
        <v>28</v>
      </c>
    </row>
    <row r="2013" spans="1:5" ht="12.75">
      <c r="A2013" s="35" t="s">
        <v>56</v>
      </c>
      <c r="E2013" s="39" t="s">
        <v>6396</v>
      </c>
    </row>
    <row r="2014" spans="1:5" ht="25.5">
      <c r="A2014" s="35" t="s">
        <v>58</v>
      </c>
      <c r="E2014" s="40" t="s">
        <v>5907</v>
      </c>
    </row>
    <row r="2015" spans="1:5" ht="102">
      <c r="A2015" t="s">
        <v>59</v>
      </c>
      <c r="E2015" s="39" t="s">
        <v>6397</v>
      </c>
    </row>
    <row r="2016" spans="1:16" ht="12.75">
      <c r="A2016" t="s">
        <v>50</v>
      </c>
      <c s="34" t="s">
        <v>6398</v>
      </c>
      <c s="34" t="s">
        <v>6399</v>
      </c>
      <c s="35" t="s">
        <v>5</v>
      </c>
      <c s="6" t="s">
        <v>6400</v>
      </c>
      <c s="36" t="s">
        <v>65</v>
      </c>
      <c s="37">
        <v>2</v>
      </c>
      <c s="36">
        <v>0</v>
      </c>
      <c s="36">
        <f>ROUND(G2016*H2016,6)</f>
      </c>
      <c r="L2016" s="38">
        <v>0</v>
      </c>
      <c s="32">
        <f>ROUND(ROUND(L2016,2)*ROUND(G2016,3),2)</f>
      </c>
      <c s="36" t="s">
        <v>69</v>
      </c>
      <c>
        <f>(M2016*21)/100</f>
      </c>
      <c t="s">
        <v>28</v>
      </c>
    </row>
    <row r="2017" spans="1:5" ht="12.75">
      <c r="A2017" s="35" t="s">
        <v>56</v>
      </c>
      <c r="E2017" s="39" t="s">
        <v>6400</v>
      </c>
    </row>
    <row r="2018" spans="1:5" ht="25.5">
      <c r="A2018" s="35" t="s">
        <v>58</v>
      </c>
      <c r="E2018" s="40" t="s">
        <v>5911</v>
      </c>
    </row>
    <row r="2019" spans="1:5" ht="102">
      <c r="A2019" t="s">
        <v>59</v>
      </c>
      <c r="E2019" s="39" t="s">
        <v>6401</v>
      </c>
    </row>
    <row r="2020" spans="1:16" ht="12.75">
      <c r="A2020" t="s">
        <v>50</v>
      </c>
      <c s="34" t="s">
        <v>6402</v>
      </c>
      <c s="34" t="s">
        <v>6403</v>
      </c>
      <c s="35" t="s">
        <v>5</v>
      </c>
      <c s="6" t="s">
        <v>6404</v>
      </c>
      <c s="36" t="s">
        <v>65</v>
      </c>
      <c s="37">
        <v>2</v>
      </c>
      <c s="36">
        <v>0</v>
      </c>
      <c s="36">
        <f>ROUND(G2020*H2020,6)</f>
      </c>
      <c r="L2020" s="38">
        <v>0</v>
      </c>
      <c s="32">
        <f>ROUND(ROUND(L2020,2)*ROUND(G2020,3),2)</f>
      </c>
      <c s="36" t="s">
        <v>69</v>
      </c>
      <c>
        <f>(M2020*21)/100</f>
      </c>
      <c t="s">
        <v>28</v>
      </c>
    </row>
    <row r="2021" spans="1:5" ht="12.75">
      <c r="A2021" s="35" t="s">
        <v>56</v>
      </c>
      <c r="E2021" s="39" t="s">
        <v>6404</v>
      </c>
    </row>
    <row r="2022" spans="1:5" ht="25.5">
      <c r="A2022" s="35" t="s">
        <v>58</v>
      </c>
      <c r="E2022" s="40" t="s">
        <v>5915</v>
      </c>
    </row>
    <row r="2023" spans="1:5" ht="102">
      <c r="A2023" t="s">
        <v>59</v>
      </c>
      <c r="E2023" s="39" t="s">
        <v>6405</v>
      </c>
    </row>
    <row r="2024" spans="1:16" ht="12.75">
      <c r="A2024" t="s">
        <v>50</v>
      </c>
      <c s="34" t="s">
        <v>6406</v>
      </c>
      <c s="34" t="s">
        <v>6407</v>
      </c>
      <c s="35" t="s">
        <v>5</v>
      </c>
      <c s="6" t="s">
        <v>6408</v>
      </c>
      <c s="36" t="s">
        <v>65</v>
      </c>
      <c s="37">
        <v>1</v>
      </c>
      <c s="36">
        <v>0</v>
      </c>
      <c s="36">
        <f>ROUND(G2024*H2024,6)</f>
      </c>
      <c r="L2024" s="38">
        <v>0</v>
      </c>
      <c s="32">
        <f>ROUND(ROUND(L2024,2)*ROUND(G2024,3),2)</f>
      </c>
      <c s="36" t="s">
        <v>69</v>
      </c>
      <c>
        <f>(M2024*21)/100</f>
      </c>
      <c t="s">
        <v>28</v>
      </c>
    </row>
    <row r="2025" spans="1:5" ht="12.75">
      <c r="A2025" s="35" t="s">
        <v>56</v>
      </c>
      <c r="E2025" s="39" t="s">
        <v>6408</v>
      </c>
    </row>
    <row r="2026" spans="1:5" ht="25.5">
      <c r="A2026" s="35" t="s">
        <v>58</v>
      </c>
      <c r="E2026" s="40" t="s">
        <v>5919</v>
      </c>
    </row>
    <row r="2027" spans="1:5" ht="102">
      <c r="A2027" t="s">
        <v>59</v>
      </c>
      <c r="E2027" s="39" t="s">
        <v>6409</v>
      </c>
    </row>
    <row r="2028" spans="1:16" ht="12.75">
      <c r="A2028" t="s">
        <v>50</v>
      </c>
      <c s="34" t="s">
        <v>6410</v>
      </c>
      <c s="34" t="s">
        <v>6411</v>
      </c>
      <c s="35" t="s">
        <v>5</v>
      </c>
      <c s="6" t="s">
        <v>6412</v>
      </c>
      <c s="36" t="s">
        <v>65</v>
      </c>
      <c s="37">
        <v>2</v>
      </c>
      <c s="36">
        <v>0</v>
      </c>
      <c s="36">
        <f>ROUND(G2028*H2028,6)</f>
      </c>
      <c r="L2028" s="38">
        <v>0</v>
      </c>
      <c s="32">
        <f>ROUND(ROUND(L2028,2)*ROUND(G2028,3),2)</f>
      </c>
      <c s="36" t="s">
        <v>69</v>
      </c>
      <c>
        <f>(M2028*21)/100</f>
      </c>
      <c t="s">
        <v>28</v>
      </c>
    </row>
    <row r="2029" spans="1:5" ht="12.75">
      <c r="A2029" s="35" t="s">
        <v>56</v>
      </c>
      <c r="E2029" s="39" t="s">
        <v>6412</v>
      </c>
    </row>
    <row r="2030" spans="1:5" ht="25.5">
      <c r="A2030" s="35" t="s">
        <v>58</v>
      </c>
      <c r="E2030" s="40" t="s">
        <v>6413</v>
      </c>
    </row>
    <row r="2031" spans="1:5" ht="102">
      <c r="A2031" t="s">
        <v>59</v>
      </c>
      <c r="E2031" s="39" t="s">
        <v>6414</v>
      </c>
    </row>
    <row r="2032" spans="1:16" ht="12.75">
      <c r="A2032" t="s">
        <v>50</v>
      </c>
      <c s="34" t="s">
        <v>6415</v>
      </c>
      <c s="34" t="s">
        <v>6416</v>
      </c>
      <c s="35" t="s">
        <v>5</v>
      </c>
      <c s="6" t="s">
        <v>6417</v>
      </c>
      <c s="36" t="s">
        <v>65</v>
      </c>
      <c s="37">
        <v>2</v>
      </c>
      <c s="36">
        <v>0</v>
      </c>
      <c s="36">
        <f>ROUND(G2032*H2032,6)</f>
      </c>
      <c r="L2032" s="38">
        <v>0</v>
      </c>
      <c s="32">
        <f>ROUND(ROUND(L2032,2)*ROUND(G2032,3),2)</f>
      </c>
      <c s="36" t="s">
        <v>69</v>
      </c>
      <c>
        <f>(M2032*21)/100</f>
      </c>
      <c t="s">
        <v>28</v>
      </c>
    </row>
    <row r="2033" spans="1:5" ht="12.75">
      <c r="A2033" s="35" t="s">
        <v>56</v>
      </c>
      <c r="E2033" s="39" t="s">
        <v>6417</v>
      </c>
    </row>
    <row r="2034" spans="1:5" ht="25.5">
      <c r="A2034" s="35" t="s">
        <v>58</v>
      </c>
      <c r="E2034" s="40" t="s">
        <v>6418</v>
      </c>
    </row>
    <row r="2035" spans="1:5" ht="102">
      <c r="A2035" t="s">
        <v>59</v>
      </c>
      <c r="E2035" s="39" t="s">
        <v>6419</v>
      </c>
    </row>
    <row r="2036" spans="1:16" ht="12.75">
      <c r="A2036" t="s">
        <v>50</v>
      </c>
      <c s="34" t="s">
        <v>6420</v>
      </c>
      <c s="34" t="s">
        <v>6421</v>
      </c>
      <c s="35" t="s">
        <v>5</v>
      </c>
      <c s="6" t="s">
        <v>6422</v>
      </c>
      <c s="36" t="s">
        <v>65</v>
      </c>
      <c s="37">
        <v>1</v>
      </c>
      <c s="36">
        <v>0</v>
      </c>
      <c s="36">
        <f>ROUND(G2036*H2036,6)</f>
      </c>
      <c r="L2036" s="38">
        <v>0</v>
      </c>
      <c s="32">
        <f>ROUND(ROUND(L2036,2)*ROUND(G2036,3),2)</f>
      </c>
      <c s="36" t="s">
        <v>69</v>
      </c>
      <c>
        <f>(M2036*21)/100</f>
      </c>
      <c t="s">
        <v>28</v>
      </c>
    </row>
    <row r="2037" spans="1:5" ht="12.75">
      <c r="A2037" s="35" t="s">
        <v>56</v>
      </c>
      <c r="E2037" s="39" t="s">
        <v>6422</v>
      </c>
    </row>
    <row r="2038" spans="1:5" ht="25.5">
      <c r="A2038" s="35" t="s">
        <v>58</v>
      </c>
      <c r="E2038" s="40" t="s">
        <v>5042</v>
      </c>
    </row>
    <row r="2039" spans="1:5" ht="102">
      <c r="A2039" t="s">
        <v>59</v>
      </c>
      <c r="E2039" s="39" t="s">
        <v>6423</v>
      </c>
    </row>
    <row r="2040" spans="1:16" ht="12.75">
      <c r="A2040" t="s">
        <v>50</v>
      </c>
      <c s="34" t="s">
        <v>6424</v>
      </c>
      <c s="34" t="s">
        <v>6425</v>
      </c>
      <c s="35" t="s">
        <v>5</v>
      </c>
      <c s="6" t="s">
        <v>6426</v>
      </c>
      <c s="36" t="s">
        <v>65</v>
      </c>
      <c s="37">
        <v>2</v>
      </c>
      <c s="36">
        <v>0</v>
      </c>
      <c s="36">
        <f>ROUND(G2040*H2040,6)</f>
      </c>
      <c r="L2040" s="38">
        <v>0</v>
      </c>
      <c s="32">
        <f>ROUND(ROUND(L2040,2)*ROUND(G2040,3),2)</f>
      </c>
      <c s="36" t="s">
        <v>69</v>
      </c>
      <c>
        <f>(M2040*21)/100</f>
      </c>
      <c t="s">
        <v>28</v>
      </c>
    </row>
    <row r="2041" spans="1:5" ht="12.75">
      <c r="A2041" s="35" t="s">
        <v>56</v>
      </c>
      <c r="E2041" s="39" t="s">
        <v>6426</v>
      </c>
    </row>
    <row r="2042" spans="1:5" ht="25.5">
      <c r="A2042" s="35" t="s">
        <v>58</v>
      </c>
      <c r="E2042" s="40" t="s">
        <v>5927</v>
      </c>
    </row>
    <row r="2043" spans="1:5" ht="102">
      <c r="A2043" t="s">
        <v>59</v>
      </c>
      <c r="E2043" s="39" t="s">
        <v>6427</v>
      </c>
    </row>
    <row r="2044" spans="1:16" ht="12.75">
      <c r="A2044" t="s">
        <v>50</v>
      </c>
      <c s="34" t="s">
        <v>6428</v>
      </c>
      <c s="34" t="s">
        <v>6429</v>
      </c>
      <c s="35" t="s">
        <v>5</v>
      </c>
      <c s="6" t="s">
        <v>6430</v>
      </c>
      <c s="36" t="s">
        <v>65</v>
      </c>
      <c s="37">
        <v>1</v>
      </c>
      <c s="36">
        <v>0</v>
      </c>
      <c s="36">
        <f>ROUND(G2044*H2044,6)</f>
      </c>
      <c r="L2044" s="38">
        <v>0</v>
      </c>
      <c s="32">
        <f>ROUND(ROUND(L2044,2)*ROUND(G2044,3),2)</f>
      </c>
      <c s="36" t="s">
        <v>69</v>
      </c>
      <c>
        <f>(M2044*21)/100</f>
      </c>
      <c t="s">
        <v>28</v>
      </c>
    </row>
    <row r="2045" spans="1:5" ht="12.75">
      <c r="A2045" s="35" t="s">
        <v>56</v>
      </c>
      <c r="E2045" s="39" t="s">
        <v>6430</v>
      </c>
    </row>
    <row r="2046" spans="1:5" ht="25.5">
      <c r="A2046" s="35" t="s">
        <v>58</v>
      </c>
      <c r="E2046" s="40" t="s">
        <v>5931</v>
      </c>
    </row>
    <row r="2047" spans="1:5" ht="102">
      <c r="A2047" t="s">
        <v>59</v>
      </c>
      <c r="E2047" s="39" t="s">
        <v>6431</v>
      </c>
    </row>
    <row r="2048" spans="1:16" ht="12.75">
      <c r="A2048" t="s">
        <v>50</v>
      </c>
      <c s="34" t="s">
        <v>6432</v>
      </c>
      <c s="34" t="s">
        <v>6433</v>
      </c>
      <c s="35" t="s">
        <v>5</v>
      </c>
      <c s="6" t="s">
        <v>6434</v>
      </c>
      <c s="36" t="s">
        <v>65</v>
      </c>
      <c s="37">
        <v>1</v>
      </c>
      <c s="36">
        <v>0</v>
      </c>
      <c s="36">
        <f>ROUND(G2048*H2048,6)</f>
      </c>
      <c r="L2048" s="38">
        <v>0</v>
      </c>
      <c s="32">
        <f>ROUND(ROUND(L2048,2)*ROUND(G2048,3),2)</f>
      </c>
      <c s="36" t="s">
        <v>69</v>
      </c>
      <c>
        <f>(M2048*21)/100</f>
      </c>
      <c t="s">
        <v>28</v>
      </c>
    </row>
    <row r="2049" spans="1:5" ht="12.75">
      <c r="A2049" s="35" t="s">
        <v>56</v>
      </c>
      <c r="E2049" s="39" t="s">
        <v>6434</v>
      </c>
    </row>
    <row r="2050" spans="1:5" ht="25.5">
      <c r="A2050" s="35" t="s">
        <v>58</v>
      </c>
      <c r="E2050" s="40" t="s">
        <v>5935</v>
      </c>
    </row>
    <row r="2051" spans="1:5" ht="102">
      <c r="A2051" t="s">
        <v>59</v>
      </c>
      <c r="E2051" s="39" t="s">
        <v>6435</v>
      </c>
    </row>
    <row r="2052" spans="1:16" ht="12.75">
      <c r="A2052" t="s">
        <v>50</v>
      </c>
      <c s="34" t="s">
        <v>6436</v>
      </c>
      <c s="34" t="s">
        <v>6437</v>
      </c>
      <c s="35" t="s">
        <v>5</v>
      </c>
      <c s="6" t="s">
        <v>6438</v>
      </c>
      <c s="36" t="s">
        <v>65</v>
      </c>
      <c s="37">
        <v>1</v>
      </c>
      <c s="36">
        <v>0</v>
      </c>
      <c s="36">
        <f>ROUND(G2052*H2052,6)</f>
      </c>
      <c r="L2052" s="38">
        <v>0</v>
      </c>
      <c s="32">
        <f>ROUND(ROUND(L2052,2)*ROUND(G2052,3),2)</f>
      </c>
      <c s="36" t="s">
        <v>69</v>
      </c>
      <c>
        <f>(M2052*21)/100</f>
      </c>
      <c t="s">
        <v>28</v>
      </c>
    </row>
    <row r="2053" spans="1:5" ht="12.75">
      <c r="A2053" s="35" t="s">
        <v>56</v>
      </c>
      <c r="E2053" s="39" t="s">
        <v>6438</v>
      </c>
    </row>
    <row r="2054" spans="1:5" ht="25.5">
      <c r="A2054" s="35" t="s">
        <v>58</v>
      </c>
      <c r="E2054" s="40" t="s">
        <v>5939</v>
      </c>
    </row>
    <row r="2055" spans="1:5" ht="102">
      <c r="A2055" t="s">
        <v>59</v>
      </c>
      <c r="E2055" s="39" t="s">
        <v>6439</v>
      </c>
    </row>
    <row r="2056" spans="1:16" ht="12.75">
      <c r="A2056" t="s">
        <v>50</v>
      </c>
      <c s="34" t="s">
        <v>6440</v>
      </c>
      <c s="34" t="s">
        <v>6441</v>
      </c>
      <c s="35" t="s">
        <v>5</v>
      </c>
      <c s="6" t="s">
        <v>6442</v>
      </c>
      <c s="36" t="s">
        <v>65</v>
      </c>
      <c s="37">
        <v>1</v>
      </c>
      <c s="36">
        <v>0</v>
      </c>
      <c s="36">
        <f>ROUND(G2056*H2056,6)</f>
      </c>
      <c r="L2056" s="38">
        <v>0</v>
      </c>
      <c s="32">
        <f>ROUND(ROUND(L2056,2)*ROUND(G2056,3),2)</f>
      </c>
      <c s="36" t="s">
        <v>69</v>
      </c>
      <c>
        <f>(M2056*21)/100</f>
      </c>
      <c t="s">
        <v>28</v>
      </c>
    </row>
    <row r="2057" spans="1:5" ht="12.75">
      <c r="A2057" s="35" t="s">
        <v>56</v>
      </c>
      <c r="E2057" s="39" t="s">
        <v>6442</v>
      </c>
    </row>
    <row r="2058" spans="1:5" ht="25.5">
      <c r="A2058" s="35" t="s">
        <v>58</v>
      </c>
      <c r="E2058" s="40" t="s">
        <v>5943</v>
      </c>
    </row>
    <row r="2059" spans="1:5" ht="102">
      <c r="A2059" t="s">
        <v>59</v>
      </c>
      <c r="E2059" s="39" t="s">
        <v>6443</v>
      </c>
    </row>
    <row r="2060" spans="1:16" ht="12.75">
      <c r="A2060" t="s">
        <v>50</v>
      </c>
      <c s="34" t="s">
        <v>6444</v>
      </c>
      <c s="34" t="s">
        <v>6445</v>
      </c>
      <c s="35" t="s">
        <v>5</v>
      </c>
      <c s="6" t="s">
        <v>6446</v>
      </c>
      <c s="36" t="s">
        <v>65</v>
      </c>
      <c s="37">
        <v>1</v>
      </c>
      <c s="36">
        <v>0</v>
      </c>
      <c s="36">
        <f>ROUND(G2060*H2060,6)</f>
      </c>
      <c r="L2060" s="38">
        <v>0</v>
      </c>
      <c s="32">
        <f>ROUND(ROUND(L2060,2)*ROUND(G2060,3),2)</f>
      </c>
      <c s="36" t="s">
        <v>69</v>
      </c>
      <c>
        <f>(M2060*21)/100</f>
      </c>
      <c t="s">
        <v>28</v>
      </c>
    </row>
    <row r="2061" spans="1:5" ht="12.75">
      <c r="A2061" s="35" t="s">
        <v>56</v>
      </c>
      <c r="E2061" s="39" t="s">
        <v>6446</v>
      </c>
    </row>
    <row r="2062" spans="1:5" ht="25.5">
      <c r="A2062" s="35" t="s">
        <v>58</v>
      </c>
      <c r="E2062" s="40" t="s">
        <v>5947</v>
      </c>
    </row>
    <row r="2063" spans="1:5" ht="102">
      <c r="A2063" t="s">
        <v>59</v>
      </c>
      <c r="E2063" s="39" t="s">
        <v>6447</v>
      </c>
    </row>
    <row r="2064" spans="1:16" ht="12.75">
      <c r="A2064" t="s">
        <v>50</v>
      </c>
      <c s="34" t="s">
        <v>6448</v>
      </c>
      <c s="34" t="s">
        <v>6449</v>
      </c>
      <c s="35" t="s">
        <v>5</v>
      </c>
      <c s="6" t="s">
        <v>6450</v>
      </c>
      <c s="36" t="s">
        <v>65</v>
      </c>
      <c s="37">
        <v>1</v>
      </c>
      <c s="36">
        <v>0</v>
      </c>
      <c s="36">
        <f>ROUND(G2064*H2064,6)</f>
      </c>
      <c r="L2064" s="38">
        <v>0</v>
      </c>
      <c s="32">
        <f>ROUND(ROUND(L2064,2)*ROUND(G2064,3),2)</f>
      </c>
      <c s="36" t="s">
        <v>69</v>
      </c>
      <c>
        <f>(M2064*21)/100</f>
      </c>
      <c t="s">
        <v>28</v>
      </c>
    </row>
    <row r="2065" spans="1:5" ht="12.75">
      <c r="A2065" s="35" t="s">
        <v>56</v>
      </c>
      <c r="E2065" s="39" t="s">
        <v>6450</v>
      </c>
    </row>
    <row r="2066" spans="1:5" ht="25.5">
      <c r="A2066" s="35" t="s">
        <v>58</v>
      </c>
      <c r="E2066" s="40" t="s">
        <v>5951</v>
      </c>
    </row>
    <row r="2067" spans="1:5" ht="102">
      <c r="A2067" t="s">
        <v>59</v>
      </c>
      <c r="E2067" s="39" t="s">
        <v>6451</v>
      </c>
    </row>
    <row r="2068" spans="1:16" ht="12.75">
      <c r="A2068" t="s">
        <v>50</v>
      </c>
      <c s="34" t="s">
        <v>6452</v>
      </c>
      <c s="34" t="s">
        <v>6453</v>
      </c>
      <c s="35" t="s">
        <v>5</v>
      </c>
      <c s="6" t="s">
        <v>6454</v>
      </c>
      <c s="36" t="s">
        <v>65</v>
      </c>
      <c s="37">
        <v>1</v>
      </c>
      <c s="36">
        <v>0</v>
      </c>
      <c s="36">
        <f>ROUND(G2068*H2068,6)</f>
      </c>
      <c r="L2068" s="38">
        <v>0</v>
      </c>
      <c s="32">
        <f>ROUND(ROUND(L2068,2)*ROUND(G2068,3),2)</f>
      </c>
      <c s="36" t="s">
        <v>69</v>
      </c>
      <c>
        <f>(M2068*21)/100</f>
      </c>
      <c t="s">
        <v>28</v>
      </c>
    </row>
    <row r="2069" spans="1:5" ht="12.75">
      <c r="A2069" s="35" t="s">
        <v>56</v>
      </c>
      <c r="E2069" s="39" t="s">
        <v>6454</v>
      </c>
    </row>
    <row r="2070" spans="1:5" ht="25.5">
      <c r="A2070" s="35" t="s">
        <v>58</v>
      </c>
      <c r="E2070" s="40" t="s">
        <v>5955</v>
      </c>
    </row>
    <row r="2071" spans="1:5" ht="102">
      <c r="A2071" t="s">
        <v>59</v>
      </c>
      <c r="E2071" s="39" t="s">
        <v>6455</v>
      </c>
    </row>
    <row r="2072" spans="1:16" ht="25.5">
      <c r="A2072" t="s">
        <v>50</v>
      </c>
      <c s="34" t="s">
        <v>6456</v>
      </c>
      <c s="34" t="s">
        <v>6457</v>
      </c>
      <c s="35" t="s">
        <v>5</v>
      </c>
      <c s="6" t="s">
        <v>6458</v>
      </c>
      <c s="36" t="s">
        <v>65</v>
      </c>
      <c s="37">
        <v>90</v>
      </c>
      <c s="36">
        <v>0</v>
      </c>
      <c s="36">
        <f>ROUND(G2072*H2072,6)</f>
      </c>
      <c r="L2072" s="38">
        <v>0</v>
      </c>
      <c s="32">
        <f>ROUND(ROUND(L2072,2)*ROUND(G2072,3),2)</f>
      </c>
      <c s="36" t="s">
        <v>55</v>
      </c>
      <c>
        <f>(M2072*21)/100</f>
      </c>
      <c t="s">
        <v>28</v>
      </c>
    </row>
    <row r="2073" spans="1:5" ht="25.5">
      <c r="A2073" s="35" t="s">
        <v>56</v>
      </c>
      <c r="E2073" s="39" t="s">
        <v>6458</v>
      </c>
    </row>
    <row r="2074" spans="1:5" ht="382.5">
      <c r="A2074" s="35" t="s">
        <v>58</v>
      </c>
      <c r="E2074" s="40" t="s">
        <v>6459</v>
      </c>
    </row>
    <row r="2075" spans="1:5" ht="153">
      <c r="A2075" t="s">
        <v>59</v>
      </c>
      <c r="E2075" s="39" t="s">
        <v>6460</v>
      </c>
    </row>
    <row r="2076" spans="1:16" ht="12.75">
      <c r="A2076" t="s">
        <v>50</v>
      </c>
      <c s="34" t="s">
        <v>6461</v>
      </c>
      <c s="34" t="s">
        <v>6462</v>
      </c>
      <c s="35" t="s">
        <v>5</v>
      </c>
      <c s="6" t="s">
        <v>6463</v>
      </c>
      <c s="36" t="s">
        <v>65</v>
      </c>
      <c s="37">
        <v>7</v>
      </c>
      <c s="36">
        <v>0</v>
      </c>
      <c s="36">
        <f>ROUND(G2076*H2076,6)</f>
      </c>
      <c r="L2076" s="38">
        <v>0</v>
      </c>
      <c s="32">
        <f>ROUND(ROUND(L2076,2)*ROUND(G2076,3),2)</f>
      </c>
      <c s="36" t="s">
        <v>69</v>
      </c>
      <c>
        <f>(M2076*21)/100</f>
      </c>
      <c t="s">
        <v>28</v>
      </c>
    </row>
    <row r="2077" spans="1:5" ht="12.75">
      <c r="A2077" s="35" t="s">
        <v>56</v>
      </c>
      <c r="E2077" s="39" t="s">
        <v>6463</v>
      </c>
    </row>
    <row r="2078" spans="1:5" ht="25.5">
      <c r="A2078" s="35" t="s">
        <v>58</v>
      </c>
      <c r="E2078" s="40" t="s">
        <v>5555</v>
      </c>
    </row>
    <row r="2079" spans="1:5" ht="102">
      <c r="A2079" t="s">
        <v>59</v>
      </c>
      <c r="E2079" s="39" t="s">
        <v>6464</v>
      </c>
    </row>
    <row r="2080" spans="1:16" ht="12.75">
      <c r="A2080" t="s">
        <v>50</v>
      </c>
      <c s="34" t="s">
        <v>6465</v>
      </c>
      <c s="34" t="s">
        <v>6466</v>
      </c>
      <c s="35" t="s">
        <v>5</v>
      </c>
      <c s="6" t="s">
        <v>6467</v>
      </c>
      <c s="36" t="s">
        <v>65</v>
      </c>
      <c s="37">
        <v>1</v>
      </c>
      <c s="36">
        <v>0</v>
      </c>
      <c s="36">
        <f>ROUND(G2080*H2080,6)</f>
      </c>
      <c r="L2080" s="38">
        <v>0</v>
      </c>
      <c s="32">
        <f>ROUND(ROUND(L2080,2)*ROUND(G2080,3),2)</f>
      </c>
      <c s="36" t="s">
        <v>69</v>
      </c>
      <c>
        <f>(M2080*21)/100</f>
      </c>
      <c t="s">
        <v>28</v>
      </c>
    </row>
    <row r="2081" spans="1:5" ht="12.75">
      <c r="A2081" s="35" t="s">
        <v>56</v>
      </c>
      <c r="E2081" s="39" t="s">
        <v>6467</v>
      </c>
    </row>
    <row r="2082" spans="1:5" ht="25.5">
      <c r="A2082" s="35" t="s">
        <v>58</v>
      </c>
      <c r="E2082" s="40" t="s">
        <v>5559</v>
      </c>
    </row>
    <row r="2083" spans="1:5" ht="102">
      <c r="A2083" t="s">
        <v>59</v>
      </c>
      <c r="E2083" s="39" t="s">
        <v>6468</v>
      </c>
    </row>
    <row r="2084" spans="1:16" ht="12.75">
      <c r="A2084" t="s">
        <v>50</v>
      </c>
      <c s="34" t="s">
        <v>6469</v>
      </c>
      <c s="34" t="s">
        <v>6470</v>
      </c>
      <c s="35" t="s">
        <v>5</v>
      </c>
      <c s="6" t="s">
        <v>6471</v>
      </c>
      <c s="36" t="s">
        <v>65</v>
      </c>
      <c s="37">
        <v>1</v>
      </c>
      <c s="36">
        <v>0</v>
      </c>
      <c s="36">
        <f>ROUND(G2084*H2084,6)</f>
      </c>
      <c r="L2084" s="38">
        <v>0</v>
      </c>
      <c s="32">
        <f>ROUND(ROUND(L2084,2)*ROUND(G2084,3),2)</f>
      </c>
      <c s="36" t="s">
        <v>69</v>
      </c>
      <c>
        <f>(M2084*21)/100</f>
      </c>
      <c t="s">
        <v>28</v>
      </c>
    </row>
    <row r="2085" spans="1:5" ht="12.75">
      <c r="A2085" s="35" t="s">
        <v>56</v>
      </c>
      <c r="E2085" s="39" t="s">
        <v>6471</v>
      </c>
    </row>
    <row r="2086" spans="1:5" ht="25.5">
      <c r="A2086" s="35" t="s">
        <v>58</v>
      </c>
      <c r="E2086" s="40" t="s">
        <v>5563</v>
      </c>
    </row>
    <row r="2087" spans="1:5" ht="102">
      <c r="A2087" t="s">
        <v>59</v>
      </c>
      <c r="E2087" s="39" t="s">
        <v>6472</v>
      </c>
    </row>
    <row r="2088" spans="1:16" ht="12.75">
      <c r="A2088" t="s">
        <v>50</v>
      </c>
      <c s="34" t="s">
        <v>6473</v>
      </c>
      <c s="34" t="s">
        <v>6474</v>
      </c>
      <c s="35" t="s">
        <v>5</v>
      </c>
      <c s="6" t="s">
        <v>6475</v>
      </c>
      <c s="36" t="s">
        <v>65</v>
      </c>
      <c s="37">
        <v>2</v>
      </c>
      <c s="36">
        <v>0</v>
      </c>
      <c s="36">
        <f>ROUND(G2088*H2088,6)</f>
      </c>
      <c r="L2088" s="38">
        <v>0</v>
      </c>
      <c s="32">
        <f>ROUND(ROUND(L2088,2)*ROUND(G2088,3),2)</f>
      </c>
      <c s="36" t="s">
        <v>69</v>
      </c>
      <c>
        <f>(M2088*21)/100</f>
      </c>
      <c t="s">
        <v>28</v>
      </c>
    </row>
    <row r="2089" spans="1:5" ht="12.75">
      <c r="A2089" s="35" t="s">
        <v>56</v>
      </c>
      <c r="E2089" s="39" t="s">
        <v>6475</v>
      </c>
    </row>
    <row r="2090" spans="1:5" ht="25.5">
      <c r="A2090" s="35" t="s">
        <v>58</v>
      </c>
      <c r="E2090" s="40" t="s">
        <v>5567</v>
      </c>
    </row>
    <row r="2091" spans="1:5" ht="102">
      <c r="A2091" t="s">
        <v>59</v>
      </c>
      <c r="E2091" s="39" t="s">
        <v>6476</v>
      </c>
    </row>
    <row r="2092" spans="1:16" ht="12.75">
      <c r="A2092" t="s">
        <v>50</v>
      </c>
      <c s="34" t="s">
        <v>6477</v>
      </c>
      <c s="34" t="s">
        <v>6478</v>
      </c>
      <c s="35" t="s">
        <v>5</v>
      </c>
      <c s="6" t="s">
        <v>6479</v>
      </c>
      <c s="36" t="s">
        <v>65</v>
      </c>
      <c s="37">
        <v>1</v>
      </c>
      <c s="36">
        <v>0</v>
      </c>
      <c s="36">
        <f>ROUND(G2092*H2092,6)</f>
      </c>
      <c r="L2092" s="38">
        <v>0</v>
      </c>
      <c s="32">
        <f>ROUND(ROUND(L2092,2)*ROUND(G2092,3),2)</f>
      </c>
      <c s="36" t="s">
        <v>69</v>
      </c>
      <c>
        <f>(M2092*21)/100</f>
      </c>
      <c t="s">
        <v>28</v>
      </c>
    </row>
    <row r="2093" spans="1:5" ht="12.75">
      <c r="A2093" s="35" t="s">
        <v>56</v>
      </c>
      <c r="E2093" s="39" t="s">
        <v>6479</v>
      </c>
    </row>
    <row r="2094" spans="1:5" ht="25.5">
      <c r="A2094" s="35" t="s">
        <v>58</v>
      </c>
      <c r="E2094" s="40" t="s">
        <v>5571</v>
      </c>
    </row>
    <row r="2095" spans="1:5" ht="102">
      <c r="A2095" t="s">
        <v>59</v>
      </c>
      <c r="E2095" s="39" t="s">
        <v>6480</v>
      </c>
    </row>
    <row r="2096" spans="1:16" ht="12.75">
      <c r="A2096" t="s">
        <v>50</v>
      </c>
      <c s="34" t="s">
        <v>6481</v>
      </c>
      <c s="34" t="s">
        <v>6482</v>
      </c>
      <c s="35" t="s">
        <v>5</v>
      </c>
      <c s="6" t="s">
        <v>6483</v>
      </c>
      <c s="36" t="s">
        <v>65</v>
      </c>
      <c s="37">
        <v>1</v>
      </c>
      <c s="36">
        <v>0</v>
      </c>
      <c s="36">
        <f>ROUND(G2096*H2096,6)</f>
      </c>
      <c r="L2096" s="38">
        <v>0</v>
      </c>
      <c s="32">
        <f>ROUND(ROUND(L2096,2)*ROUND(G2096,3),2)</f>
      </c>
      <c s="36" t="s">
        <v>69</v>
      </c>
      <c>
        <f>(M2096*21)/100</f>
      </c>
      <c t="s">
        <v>28</v>
      </c>
    </row>
    <row r="2097" spans="1:5" ht="12.75">
      <c r="A2097" s="35" t="s">
        <v>56</v>
      </c>
      <c r="E2097" s="39" t="s">
        <v>6483</v>
      </c>
    </row>
    <row r="2098" spans="1:5" ht="25.5">
      <c r="A2098" s="35" t="s">
        <v>58</v>
      </c>
      <c r="E2098" s="40" t="s">
        <v>5575</v>
      </c>
    </row>
    <row r="2099" spans="1:5" ht="102">
      <c r="A2099" t="s">
        <v>59</v>
      </c>
      <c r="E2099" s="39" t="s">
        <v>6484</v>
      </c>
    </row>
    <row r="2100" spans="1:16" ht="12.75">
      <c r="A2100" t="s">
        <v>50</v>
      </c>
      <c s="34" t="s">
        <v>6485</v>
      </c>
      <c s="34" t="s">
        <v>6486</v>
      </c>
      <c s="35" t="s">
        <v>5</v>
      </c>
      <c s="6" t="s">
        <v>6487</v>
      </c>
      <c s="36" t="s">
        <v>65</v>
      </c>
      <c s="37">
        <v>1</v>
      </c>
      <c s="36">
        <v>0</v>
      </c>
      <c s="36">
        <f>ROUND(G2100*H2100,6)</f>
      </c>
      <c r="L2100" s="38">
        <v>0</v>
      </c>
      <c s="32">
        <f>ROUND(ROUND(L2100,2)*ROUND(G2100,3),2)</f>
      </c>
      <c s="36" t="s">
        <v>69</v>
      </c>
      <c>
        <f>(M2100*21)/100</f>
      </c>
      <c t="s">
        <v>28</v>
      </c>
    </row>
    <row r="2101" spans="1:5" ht="12.75">
      <c r="A2101" s="35" t="s">
        <v>56</v>
      </c>
      <c r="E2101" s="39" t="s">
        <v>6487</v>
      </c>
    </row>
    <row r="2102" spans="1:5" ht="25.5">
      <c r="A2102" s="35" t="s">
        <v>58</v>
      </c>
      <c r="E2102" s="40" t="s">
        <v>5583</v>
      </c>
    </row>
    <row r="2103" spans="1:5" ht="102">
      <c r="A2103" t="s">
        <v>59</v>
      </c>
      <c r="E2103" s="39" t="s">
        <v>6488</v>
      </c>
    </row>
    <row r="2104" spans="1:16" ht="12.75">
      <c r="A2104" t="s">
        <v>50</v>
      </c>
      <c s="34" t="s">
        <v>6489</v>
      </c>
      <c s="34" t="s">
        <v>6490</v>
      </c>
      <c s="35" t="s">
        <v>5</v>
      </c>
      <c s="6" t="s">
        <v>6491</v>
      </c>
      <c s="36" t="s">
        <v>65</v>
      </c>
      <c s="37">
        <v>1</v>
      </c>
      <c s="36">
        <v>0</v>
      </c>
      <c s="36">
        <f>ROUND(G2104*H2104,6)</f>
      </c>
      <c r="L2104" s="38">
        <v>0</v>
      </c>
      <c s="32">
        <f>ROUND(ROUND(L2104,2)*ROUND(G2104,3),2)</f>
      </c>
      <c s="36" t="s">
        <v>69</v>
      </c>
      <c>
        <f>(M2104*21)/100</f>
      </c>
      <c t="s">
        <v>28</v>
      </c>
    </row>
    <row r="2105" spans="1:5" ht="12.75">
      <c r="A2105" s="35" t="s">
        <v>56</v>
      </c>
      <c r="E2105" s="39" t="s">
        <v>6491</v>
      </c>
    </row>
    <row r="2106" spans="1:5" ht="25.5">
      <c r="A2106" s="35" t="s">
        <v>58</v>
      </c>
      <c r="E2106" s="40" t="s">
        <v>5587</v>
      </c>
    </row>
    <row r="2107" spans="1:5" ht="102">
      <c r="A2107" t="s">
        <v>59</v>
      </c>
      <c r="E2107" s="39" t="s">
        <v>6492</v>
      </c>
    </row>
    <row r="2108" spans="1:16" ht="12.75">
      <c r="A2108" t="s">
        <v>50</v>
      </c>
      <c s="34" t="s">
        <v>6493</v>
      </c>
      <c s="34" t="s">
        <v>6494</v>
      </c>
      <c s="35" t="s">
        <v>5</v>
      </c>
      <c s="6" t="s">
        <v>6495</v>
      </c>
      <c s="36" t="s">
        <v>65</v>
      </c>
      <c s="37">
        <v>1</v>
      </c>
      <c s="36">
        <v>0</v>
      </c>
      <c s="36">
        <f>ROUND(G2108*H2108,6)</f>
      </c>
      <c r="L2108" s="38">
        <v>0</v>
      </c>
      <c s="32">
        <f>ROUND(ROUND(L2108,2)*ROUND(G2108,3),2)</f>
      </c>
      <c s="36" t="s">
        <v>69</v>
      </c>
      <c>
        <f>(M2108*21)/100</f>
      </c>
      <c t="s">
        <v>28</v>
      </c>
    </row>
    <row r="2109" spans="1:5" ht="12.75">
      <c r="A2109" s="35" t="s">
        <v>56</v>
      </c>
      <c r="E2109" s="39" t="s">
        <v>6495</v>
      </c>
    </row>
    <row r="2110" spans="1:5" ht="25.5">
      <c r="A2110" s="35" t="s">
        <v>58</v>
      </c>
      <c r="E2110" s="40" t="s">
        <v>5591</v>
      </c>
    </row>
    <row r="2111" spans="1:5" ht="102">
      <c r="A2111" t="s">
        <v>59</v>
      </c>
      <c r="E2111" s="39" t="s">
        <v>6496</v>
      </c>
    </row>
    <row r="2112" spans="1:16" ht="12.75">
      <c r="A2112" t="s">
        <v>50</v>
      </c>
      <c s="34" t="s">
        <v>6497</v>
      </c>
      <c s="34" t="s">
        <v>6498</v>
      </c>
      <c s="35" t="s">
        <v>5</v>
      </c>
      <c s="6" t="s">
        <v>6499</v>
      </c>
      <c s="36" t="s">
        <v>65</v>
      </c>
      <c s="37">
        <v>1</v>
      </c>
      <c s="36">
        <v>0</v>
      </c>
      <c s="36">
        <f>ROUND(G2112*H2112,6)</f>
      </c>
      <c r="L2112" s="38">
        <v>0</v>
      </c>
      <c s="32">
        <f>ROUND(ROUND(L2112,2)*ROUND(G2112,3),2)</f>
      </c>
      <c s="36" t="s">
        <v>69</v>
      </c>
      <c>
        <f>(M2112*21)/100</f>
      </c>
      <c t="s">
        <v>28</v>
      </c>
    </row>
    <row r="2113" spans="1:5" ht="12.75">
      <c r="A2113" s="35" t="s">
        <v>56</v>
      </c>
      <c r="E2113" s="39" t="s">
        <v>6499</v>
      </c>
    </row>
    <row r="2114" spans="1:5" ht="25.5">
      <c r="A2114" s="35" t="s">
        <v>58</v>
      </c>
      <c r="E2114" s="40" t="s">
        <v>5595</v>
      </c>
    </row>
    <row r="2115" spans="1:5" ht="102">
      <c r="A2115" t="s">
        <v>59</v>
      </c>
      <c r="E2115" s="39" t="s">
        <v>6500</v>
      </c>
    </row>
    <row r="2116" spans="1:16" ht="12.75">
      <c r="A2116" t="s">
        <v>50</v>
      </c>
      <c s="34" t="s">
        <v>6501</v>
      </c>
      <c s="34" t="s">
        <v>6502</v>
      </c>
      <c s="35" t="s">
        <v>5</v>
      </c>
      <c s="6" t="s">
        <v>6503</v>
      </c>
      <c s="36" t="s">
        <v>65</v>
      </c>
      <c s="37">
        <v>1</v>
      </c>
      <c s="36">
        <v>0</v>
      </c>
      <c s="36">
        <f>ROUND(G2116*H2116,6)</f>
      </c>
      <c r="L2116" s="38">
        <v>0</v>
      </c>
      <c s="32">
        <f>ROUND(ROUND(L2116,2)*ROUND(G2116,3),2)</f>
      </c>
      <c s="36" t="s">
        <v>69</v>
      </c>
      <c>
        <f>(M2116*21)/100</f>
      </c>
      <c t="s">
        <v>28</v>
      </c>
    </row>
    <row r="2117" spans="1:5" ht="12.75">
      <c r="A2117" s="35" t="s">
        <v>56</v>
      </c>
      <c r="E2117" s="39" t="s">
        <v>6503</v>
      </c>
    </row>
    <row r="2118" spans="1:5" ht="25.5">
      <c r="A2118" s="35" t="s">
        <v>58</v>
      </c>
      <c r="E2118" s="40" t="s">
        <v>5599</v>
      </c>
    </row>
    <row r="2119" spans="1:5" ht="102">
      <c r="A2119" t="s">
        <v>59</v>
      </c>
      <c r="E2119" s="39" t="s">
        <v>6504</v>
      </c>
    </row>
    <row r="2120" spans="1:16" ht="12.75">
      <c r="A2120" t="s">
        <v>50</v>
      </c>
      <c s="34" t="s">
        <v>6505</v>
      </c>
      <c s="34" t="s">
        <v>6506</v>
      </c>
      <c s="35" t="s">
        <v>5</v>
      </c>
      <c s="6" t="s">
        <v>6507</v>
      </c>
      <c s="36" t="s">
        <v>65</v>
      </c>
      <c s="37">
        <v>1</v>
      </c>
      <c s="36">
        <v>0</v>
      </c>
      <c s="36">
        <f>ROUND(G2120*H2120,6)</f>
      </c>
      <c r="L2120" s="38">
        <v>0</v>
      </c>
      <c s="32">
        <f>ROUND(ROUND(L2120,2)*ROUND(G2120,3),2)</f>
      </c>
      <c s="36" t="s">
        <v>69</v>
      </c>
      <c>
        <f>(M2120*21)/100</f>
      </c>
      <c t="s">
        <v>28</v>
      </c>
    </row>
    <row r="2121" spans="1:5" ht="12.75">
      <c r="A2121" s="35" t="s">
        <v>56</v>
      </c>
      <c r="E2121" s="39" t="s">
        <v>6507</v>
      </c>
    </row>
    <row r="2122" spans="1:5" ht="25.5">
      <c r="A2122" s="35" t="s">
        <v>58</v>
      </c>
      <c r="E2122" s="40" t="s">
        <v>5603</v>
      </c>
    </row>
    <row r="2123" spans="1:5" ht="102">
      <c r="A2123" t="s">
        <v>59</v>
      </c>
      <c r="E2123" s="39" t="s">
        <v>6508</v>
      </c>
    </row>
    <row r="2124" spans="1:16" ht="12.75">
      <c r="A2124" t="s">
        <v>50</v>
      </c>
      <c s="34" t="s">
        <v>6509</v>
      </c>
      <c s="34" t="s">
        <v>6510</v>
      </c>
      <c s="35" t="s">
        <v>5</v>
      </c>
      <c s="6" t="s">
        <v>6511</v>
      </c>
      <c s="36" t="s">
        <v>65</v>
      </c>
      <c s="37">
        <v>1</v>
      </c>
      <c s="36">
        <v>0</v>
      </c>
      <c s="36">
        <f>ROUND(G2124*H2124,6)</f>
      </c>
      <c r="L2124" s="38">
        <v>0</v>
      </c>
      <c s="32">
        <f>ROUND(ROUND(L2124,2)*ROUND(G2124,3),2)</f>
      </c>
      <c s="36" t="s">
        <v>69</v>
      </c>
      <c>
        <f>(M2124*21)/100</f>
      </c>
      <c t="s">
        <v>28</v>
      </c>
    </row>
    <row r="2125" spans="1:5" ht="12.75">
      <c r="A2125" s="35" t="s">
        <v>56</v>
      </c>
      <c r="E2125" s="39" t="s">
        <v>6511</v>
      </c>
    </row>
    <row r="2126" spans="1:5" ht="25.5">
      <c r="A2126" s="35" t="s">
        <v>58</v>
      </c>
      <c r="E2126" s="40" t="s">
        <v>5607</v>
      </c>
    </row>
    <row r="2127" spans="1:5" ht="102">
      <c r="A2127" t="s">
        <v>59</v>
      </c>
      <c r="E2127" s="39" t="s">
        <v>6512</v>
      </c>
    </row>
    <row r="2128" spans="1:16" ht="12.75">
      <c r="A2128" t="s">
        <v>50</v>
      </c>
      <c s="34" t="s">
        <v>6513</v>
      </c>
      <c s="34" t="s">
        <v>6514</v>
      </c>
      <c s="35" t="s">
        <v>5</v>
      </c>
      <c s="6" t="s">
        <v>6515</v>
      </c>
      <c s="36" t="s">
        <v>65</v>
      </c>
      <c s="37">
        <v>1</v>
      </c>
      <c s="36">
        <v>0</v>
      </c>
      <c s="36">
        <f>ROUND(G2128*H2128,6)</f>
      </c>
      <c r="L2128" s="38">
        <v>0</v>
      </c>
      <c s="32">
        <f>ROUND(ROUND(L2128,2)*ROUND(G2128,3),2)</f>
      </c>
      <c s="36" t="s">
        <v>69</v>
      </c>
      <c>
        <f>(M2128*21)/100</f>
      </c>
      <c t="s">
        <v>28</v>
      </c>
    </row>
    <row r="2129" spans="1:5" ht="12.75">
      <c r="A2129" s="35" t="s">
        <v>56</v>
      </c>
      <c r="E2129" s="39" t="s">
        <v>6515</v>
      </c>
    </row>
    <row r="2130" spans="1:5" ht="25.5">
      <c r="A2130" s="35" t="s">
        <v>58</v>
      </c>
      <c r="E2130" s="40" t="s">
        <v>5611</v>
      </c>
    </row>
    <row r="2131" spans="1:5" ht="102">
      <c r="A2131" t="s">
        <v>59</v>
      </c>
      <c r="E2131" s="39" t="s">
        <v>6516</v>
      </c>
    </row>
    <row r="2132" spans="1:16" ht="12.75">
      <c r="A2132" t="s">
        <v>50</v>
      </c>
      <c s="34" t="s">
        <v>6517</v>
      </c>
      <c s="34" t="s">
        <v>6518</v>
      </c>
      <c s="35" t="s">
        <v>5</v>
      </c>
      <c s="6" t="s">
        <v>6519</v>
      </c>
      <c s="36" t="s">
        <v>65</v>
      </c>
      <c s="37">
        <v>1</v>
      </c>
      <c s="36">
        <v>0</v>
      </c>
      <c s="36">
        <f>ROUND(G2132*H2132,6)</f>
      </c>
      <c r="L2132" s="38">
        <v>0</v>
      </c>
      <c s="32">
        <f>ROUND(ROUND(L2132,2)*ROUND(G2132,3),2)</f>
      </c>
      <c s="36" t="s">
        <v>69</v>
      </c>
      <c>
        <f>(M2132*21)/100</f>
      </c>
      <c t="s">
        <v>28</v>
      </c>
    </row>
    <row r="2133" spans="1:5" ht="12.75">
      <c r="A2133" s="35" t="s">
        <v>56</v>
      </c>
      <c r="E2133" s="39" t="s">
        <v>6519</v>
      </c>
    </row>
    <row r="2134" spans="1:5" ht="25.5">
      <c r="A2134" s="35" t="s">
        <v>58</v>
      </c>
      <c r="E2134" s="40" t="s">
        <v>5615</v>
      </c>
    </row>
    <row r="2135" spans="1:5" ht="102">
      <c r="A2135" t="s">
        <v>59</v>
      </c>
      <c r="E2135" s="39" t="s">
        <v>6520</v>
      </c>
    </row>
    <row r="2136" spans="1:16" ht="12.75">
      <c r="A2136" t="s">
        <v>50</v>
      </c>
      <c s="34" t="s">
        <v>6521</v>
      </c>
      <c s="34" t="s">
        <v>6522</v>
      </c>
      <c s="35" t="s">
        <v>5</v>
      </c>
      <c s="6" t="s">
        <v>6523</v>
      </c>
      <c s="36" t="s">
        <v>65</v>
      </c>
      <c s="37">
        <v>4</v>
      </c>
      <c s="36">
        <v>0</v>
      </c>
      <c s="36">
        <f>ROUND(G2136*H2136,6)</f>
      </c>
      <c r="L2136" s="38">
        <v>0</v>
      </c>
      <c s="32">
        <f>ROUND(ROUND(L2136,2)*ROUND(G2136,3),2)</f>
      </c>
      <c s="36" t="s">
        <v>69</v>
      </c>
      <c>
        <f>(M2136*21)/100</f>
      </c>
      <c t="s">
        <v>28</v>
      </c>
    </row>
    <row r="2137" spans="1:5" ht="12.75">
      <c r="A2137" s="35" t="s">
        <v>56</v>
      </c>
      <c r="E2137" s="39" t="s">
        <v>6523</v>
      </c>
    </row>
    <row r="2138" spans="1:5" ht="25.5">
      <c r="A2138" s="35" t="s">
        <v>58</v>
      </c>
      <c r="E2138" s="40" t="s">
        <v>6065</v>
      </c>
    </row>
    <row r="2139" spans="1:5" ht="102">
      <c r="A2139" t="s">
        <v>59</v>
      </c>
      <c r="E2139" s="39" t="s">
        <v>6524</v>
      </c>
    </row>
    <row r="2140" spans="1:16" ht="12.75">
      <c r="A2140" t="s">
        <v>50</v>
      </c>
      <c s="34" t="s">
        <v>6525</v>
      </c>
      <c s="34" t="s">
        <v>6526</v>
      </c>
      <c s="35" t="s">
        <v>5</v>
      </c>
      <c s="6" t="s">
        <v>6527</v>
      </c>
      <c s="36" t="s">
        <v>65</v>
      </c>
      <c s="37">
        <v>1</v>
      </c>
      <c s="36">
        <v>0</v>
      </c>
      <c s="36">
        <f>ROUND(G2140*H2140,6)</f>
      </c>
      <c r="L2140" s="38">
        <v>0</v>
      </c>
      <c s="32">
        <f>ROUND(ROUND(L2140,2)*ROUND(G2140,3),2)</f>
      </c>
      <c s="36" t="s">
        <v>69</v>
      </c>
      <c>
        <f>(M2140*21)/100</f>
      </c>
      <c t="s">
        <v>28</v>
      </c>
    </row>
    <row r="2141" spans="1:5" ht="12.75">
      <c r="A2141" s="35" t="s">
        <v>56</v>
      </c>
      <c r="E2141" s="39" t="s">
        <v>6527</v>
      </c>
    </row>
    <row r="2142" spans="1:5" ht="25.5">
      <c r="A2142" s="35" t="s">
        <v>58</v>
      </c>
      <c r="E2142" s="40" t="s">
        <v>5619</v>
      </c>
    </row>
    <row r="2143" spans="1:5" ht="102">
      <c r="A2143" t="s">
        <v>59</v>
      </c>
      <c r="E2143" s="39" t="s">
        <v>6528</v>
      </c>
    </row>
    <row r="2144" spans="1:16" ht="12.75">
      <c r="A2144" t="s">
        <v>50</v>
      </c>
      <c s="34" t="s">
        <v>6529</v>
      </c>
      <c s="34" t="s">
        <v>6530</v>
      </c>
      <c s="35" t="s">
        <v>5</v>
      </c>
      <c s="6" t="s">
        <v>6531</v>
      </c>
      <c s="36" t="s">
        <v>65</v>
      </c>
      <c s="37">
        <v>1</v>
      </c>
      <c s="36">
        <v>0</v>
      </c>
      <c s="36">
        <f>ROUND(G2144*H2144,6)</f>
      </c>
      <c r="L2144" s="38">
        <v>0</v>
      </c>
      <c s="32">
        <f>ROUND(ROUND(L2144,2)*ROUND(G2144,3),2)</f>
      </c>
      <c s="36" t="s">
        <v>69</v>
      </c>
      <c>
        <f>(M2144*21)/100</f>
      </c>
      <c t="s">
        <v>28</v>
      </c>
    </row>
    <row r="2145" spans="1:5" ht="12.75">
      <c r="A2145" s="35" t="s">
        <v>56</v>
      </c>
      <c r="E2145" s="39" t="s">
        <v>6531</v>
      </c>
    </row>
    <row r="2146" spans="1:5" ht="25.5">
      <c r="A2146" s="35" t="s">
        <v>58</v>
      </c>
      <c r="E2146" s="40" t="s">
        <v>5623</v>
      </c>
    </row>
    <row r="2147" spans="1:5" ht="102">
      <c r="A2147" t="s">
        <v>59</v>
      </c>
      <c r="E2147" s="39" t="s">
        <v>6532</v>
      </c>
    </row>
    <row r="2148" spans="1:16" ht="12.75">
      <c r="A2148" t="s">
        <v>50</v>
      </c>
      <c s="34" t="s">
        <v>6533</v>
      </c>
      <c s="34" t="s">
        <v>6534</v>
      </c>
      <c s="35" t="s">
        <v>5</v>
      </c>
      <c s="6" t="s">
        <v>6535</v>
      </c>
      <c s="36" t="s">
        <v>65</v>
      </c>
      <c s="37">
        <v>1</v>
      </c>
      <c s="36">
        <v>0</v>
      </c>
      <c s="36">
        <f>ROUND(G2148*H2148,6)</f>
      </c>
      <c r="L2148" s="38">
        <v>0</v>
      </c>
      <c s="32">
        <f>ROUND(ROUND(L2148,2)*ROUND(G2148,3),2)</f>
      </c>
      <c s="36" t="s">
        <v>69</v>
      </c>
      <c>
        <f>(M2148*21)/100</f>
      </c>
      <c t="s">
        <v>28</v>
      </c>
    </row>
    <row r="2149" spans="1:5" ht="12.75">
      <c r="A2149" s="35" t="s">
        <v>56</v>
      </c>
      <c r="E2149" s="39" t="s">
        <v>6535</v>
      </c>
    </row>
    <row r="2150" spans="1:5" ht="25.5">
      <c r="A2150" s="35" t="s">
        <v>58</v>
      </c>
      <c r="E2150" s="40" t="s">
        <v>5627</v>
      </c>
    </row>
    <row r="2151" spans="1:5" ht="102">
      <c r="A2151" t="s">
        <v>59</v>
      </c>
      <c r="E2151" s="39" t="s">
        <v>6536</v>
      </c>
    </row>
    <row r="2152" spans="1:16" ht="12.75">
      <c r="A2152" t="s">
        <v>50</v>
      </c>
      <c s="34" t="s">
        <v>6537</v>
      </c>
      <c s="34" t="s">
        <v>6538</v>
      </c>
      <c s="35" t="s">
        <v>5</v>
      </c>
      <c s="6" t="s">
        <v>6539</v>
      </c>
      <c s="36" t="s">
        <v>65</v>
      </c>
      <c s="37">
        <v>1</v>
      </c>
      <c s="36">
        <v>0</v>
      </c>
      <c s="36">
        <f>ROUND(G2152*H2152,6)</f>
      </c>
      <c r="L2152" s="38">
        <v>0</v>
      </c>
      <c s="32">
        <f>ROUND(ROUND(L2152,2)*ROUND(G2152,3),2)</f>
      </c>
      <c s="36" t="s">
        <v>69</v>
      </c>
      <c>
        <f>(M2152*21)/100</f>
      </c>
      <c t="s">
        <v>28</v>
      </c>
    </row>
    <row r="2153" spans="1:5" ht="12.75">
      <c r="A2153" s="35" t="s">
        <v>56</v>
      </c>
      <c r="E2153" s="39" t="s">
        <v>6539</v>
      </c>
    </row>
    <row r="2154" spans="1:5" ht="25.5">
      <c r="A2154" s="35" t="s">
        <v>58</v>
      </c>
      <c r="E2154" s="40" t="s">
        <v>5631</v>
      </c>
    </row>
    <row r="2155" spans="1:5" ht="102">
      <c r="A2155" t="s">
        <v>59</v>
      </c>
      <c r="E2155" s="39" t="s">
        <v>6540</v>
      </c>
    </row>
    <row r="2156" spans="1:16" ht="12.75">
      <c r="A2156" t="s">
        <v>50</v>
      </c>
      <c s="34" t="s">
        <v>6541</v>
      </c>
      <c s="34" t="s">
        <v>6542</v>
      </c>
      <c s="35" t="s">
        <v>5</v>
      </c>
      <c s="6" t="s">
        <v>6543</v>
      </c>
      <c s="36" t="s">
        <v>65</v>
      </c>
      <c s="37">
        <v>1</v>
      </c>
      <c s="36">
        <v>0</v>
      </c>
      <c s="36">
        <f>ROUND(G2156*H2156,6)</f>
      </c>
      <c r="L2156" s="38">
        <v>0</v>
      </c>
      <c s="32">
        <f>ROUND(ROUND(L2156,2)*ROUND(G2156,3),2)</f>
      </c>
      <c s="36" t="s">
        <v>69</v>
      </c>
      <c>
        <f>(M2156*21)/100</f>
      </c>
      <c t="s">
        <v>28</v>
      </c>
    </row>
    <row r="2157" spans="1:5" ht="12.75">
      <c r="A2157" s="35" t="s">
        <v>56</v>
      </c>
      <c r="E2157" s="39" t="s">
        <v>6543</v>
      </c>
    </row>
    <row r="2158" spans="1:5" ht="25.5">
      <c r="A2158" s="35" t="s">
        <v>58</v>
      </c>
      <c r="E2158" s="40" t="s">
        <v>5647</v>
      </c>
    </row>
    <row r="2159" spans="1:5" ht="102">
      <c r="A2159" t="s">
        <v>59</v>
      </c>
      <c r="E2159" s="39" t="s">
        <v>6544</v>
      </c>
    </row>
    <row r="2160" spans="1:16" ht="12.75">
      <c r="A2160" t="s">
        <v>50</v>
      </c>
      <c s="34" t="s">
        <v>6545</v>
      </c>
      <c s="34" t="s">
        <v>6546</v>
      </c>
      <c s="35" t="s">
        <v>5</v>
      </c>
      <c s="6" t="s">
        <v>6547</v>
      </c>
      <c s="36" t="s">
        <v>65</v>
      </c>
      <c s="37">
        <v>1</v>
      </c>
      <c s="36">
        <v>0</v>
      </c>
      <c s="36">
        <f>ROUND(G2160*H2160,6)</f>
      </c>
      <c r="L2160" s="38">
        <v>0</v>
      </c>
      <c s="32">
        <f>ROUND(ROUND(L2160,2)*ROUND(G2160,3),2)</f>
      </c>
      <c s="36" t="s">
        <v>69</v>
      </c>
      <c>
        <f>(M2160*21)/100</f>
      </c>
      <c t="s">
        <v>28</v>
      </c>
    </row>
    <row r="2161" spans="1:5" ht="12.75">
      <c r="A2161" s="35" t="s">
        <v>56</v>
      </c>
      <c r="E2161" s="39" t="s">
        <v>6547</v>
      </c>
    </row>
    <row r="2162" spans="1:5" ht="25.5">
      <c r="A2162" s="35" t="s">
        <v>58</v>
      </c>
      <c r="E2162" s="40" t="s">
        <v>5651</v>
      </c>
    </row>
    <row r="2163" spans="1:5" ht="102">
      <c r="A2163" t="s">
        <v>59</v>
      </c>
      <c r="E2163" s="39" t="s">
        <v>6548</v>
      </c>
    </row>
    <row r="2164" spans="1:16" ht="12.75">
      <c r="A2164" t="s">
        <v>50</v>
      </c>
      <c s="34" t="s">
        <v>6549</v>
      </c>
      <c s="34" t="s">
        <v>6550</v>
      </c>
      <c s="35" t="s">
        <v>5</v>
      </c>
      <c s="6" t="s">
        <v>6551</v>
      </c>
      <c s="36" t="s">
        <v>65</v>
      </c>
      <c s="37">
        <v>1</v>
      </c>
      <c s="36">
        <v>0</v>
      </c>
      <c s="36">
        <f>ROUND(G2164*H2164,6)</f>
      </c>
      <c r="L2164" s="38">
        <v>0</v>
      </c>
      <c s="32">
        <f>ROUND(ROUND(L2164,2)*ROUND(G2164,3),2)</f>
      </c>
      <c s="36" t="s">
        <v>69</v>
      </c>
      <c>
        <f>(M2164*21)/100</f>
      </c>
      <c t="s">
        <v>28</v>
      </c>
    </row>
    <row r="2165" spans="1:5" ht="12.75">
      <c r="A2165" s="35" t="s">
        <v>56</v>
      </c>
      <c r="E2165" s="39" t="s">
        <v>6551</v>
      </c>
    </row>
    <row r="2166" spans="1:5" ht="25.5">
      <c r="A2166" s="35" t="s">
        <v>58</v>
      </c>
      <c r="E2166" s="40" t="s">
        <v>5655</v>
      </c>
    </row>
    <row r="2167" spans="1:5" ht="102">
      <c r="A2167" t="s">
        <v>59</v>
      </c>
      <c r="E2167" s="39" t="s">
        <v>6552</v>
      </c>
    </row>
    <row r="2168" spans="1:16" ht="12.75">
      <c r="A2168" t="s">
        <v>50</v>
      </c>
      <c s="34" t="s">
        <v>6553</v>
      </c>
      <c s="34" t="s">
        <v>6554</v>
      </c>
      <c s="35" t="s">
        <v>5</v>
      </c>
      <c s="6" t="s">
        <v>6555</v>
      </c>
      <c s="36" t="s">
        <v>65</v>
      </c>
      <c s="37">
        <v>2</v>
      </c>
      <c s="36">
        <v>0</v>
      </c>
      <c s="36">
        <f>ROUND(G2168*H2168,6)</f>
      </c>
      <c r="L2168" s="38">
        <v>0</v>
      </c>
      <c s="32">
        <f>ROUND(ROUND(L2168,2)*ROUND(G2168,3),2)</f>
      </c>
      <c s="36" t="s">
        <v>69</v>
      </c>
      <c>
        <f>(M2168*21)/100</f>
      </c>
      <c t="s">
        <v>28</v>
      </c>
    </row>
    <row r="2169" spans="1:5" ht="12.75">
      <c r="A2169" s="35" t="s">
        <v>56</v>
      </c>
      <c r="E2169" s="39" t="s">
        <v>6555</v>
      </c>
    </row>
    <row r="2170" spans="1:5" ht="25.5">
      <c r="A2170" s="35" t="s">
        <v>58</v>
      </c>
      <c r="E2170" s="40" t="s">
        <v>5659</v>
      </c>
    </row>
    <row r="2171" spans="1:5" ht="102">
      <c r="A2171" t="s">
        <v>59</v>
      </c>
      <c r="E2171" s="39" t="s">
        <v>6556</v>
      </c>
    </row>
    <row r="2172" spans="1:16" ht="12.75">
      <c r="A2172" t="s">
        <v>50</v>
      </c>
      <c s="34" t="s">
        <v>6557</v>
      </c>
      <c s="34" t="s">
        <v>6558</v>
      </c>
      <c s="35" t="s">
        <v>5</v>
      </c>
      <c s="6" t="s">
        <v>6559</v>
      </c>
      <c s="36" t="s">
        <v>65</v>
      </c>
      <c s="37">
        <v>2</v>
      </c>
      <c s="36">
        <v>0</v>
      </c>
      <c s="36">
        <f>ROUND(G2172*H2172,6)</f>
      </c>
      <c r="L2172" s="38">
        <v>0</v>
      </c>
      <c s="32">
        <f>ROUND(ROUND(L2172,2)*ROUND(G2172,3),2)</f>
      </c>
      <c s="36" t="s">
        <v>69</v>
      </c>
      <c>
        <f>(M2172*21)/100</f>
      </c>
      <c t="s">
        <v>28</v>
      </c>
    </row>
    <row r="2173" spans="1:5" ht="12.75">
      <c r="A2173" s="35" t="s">
        <v>56</v>
      </c>
      <c r="E2173" s="39" t="s">
        <v>6559</v>
      </c>
    </row>
    <row r="2174" spans="1:5" ht="25.5">
      <c r="A2174" s="35" t="s">
        <v>58</v>
      </c>
      <c r="E2174" s="40" t="s">
        <v>5663</v>
      </c>
    </row>
    <row r="2175" spans="1:5" ht="102">
      <c r="A2175" t="s">
        <v>59</v>
      </c>
      <c r="E2175" s="39" t="s">
        <v>6560</v>
      </c>
    </row>
    <row r="2176" spans="1:16" ht="12.75">
      <c r="A2176" t="s">
        <v>50</v>
      </c>
      <c s="34" t="s">
        <v>6561</v>
      </c>
      <c s="34" t="s">
        <v>6562</v>
      </c>
      <c s="35" t="s">
        <v>5</v>
      </c>
      <c s="6" t="s">
        <v>6563</v>
      </c>
      <c s="36" t="s">
        <v>65</v>
      </c>
      <c s="37">
        <v>3</v>
      </c>
      <c s="36">
        <v>0</v>
      </c>
      <c s="36">
        <f>ROUND(G2176*H2176,6)</f>
      </c>
      <c r="L2176" s="38">
        <v>0</v>
      </c>
      <c s="32">
        <f>ROUND(ROUND(L2176,2)*ROUND(G2176,3),2)</f>
      </c>
      <c s="36" t="s">
        <v>69</v>
      </c>
      <c>
        <f>(M2176*21)/100</f>
      </c>
      <c t="s">
        <v>28</v>
      </c>
    </row>
    <row r="2177" spans="1:5" ht="12.75">
      <c r="A2177" s="35" t="s">
        <v>56</v>
      </c>
      <c r="E2177" s="39" t="s">
        <v>6563</v>
      </c>
    </row>
    <row r="2178" spans="1:5" ht="25.5">
      <c r="A2178" s="35" t="s">
        <v>58</v>
      </c>
      <c r="E2178" s="40" t="s">
        <v>5667</v>
      </c>
    </row>
    <row r="2179" spans="1:5" ht="102">
      <c r="A2179" t="s">
        <v>59</v>
      </c>
      <c r="E2179" s="39" t="s">
        <v>6564</v>
      </c>
    </row>
    <row r="2180" spans="1:16" ht="12.75">
      <c r="A2180" t="s">
        <v>50</v>
      </c>
      <c s="34" t="s">
        <v>6565</v>
      </c>
      <c s="34" t="s">
        <v>6566</v>
      </c>
      <c s="35" t="s">
        <v>5</v>
      </c>
      <c s="6" t="s">
        <v>6567</v>
      </c>
      <c s="36" t="s">
        <v>65</v>
      </c>
      <c s="37">
        <v>2</v>
      </c>
      <c s="36">
        <v>0</v>
      </c>
      <c s="36">
        <f>ROUND(G2180*H2180,6)</f>
      </c>
      <c r="L2180" s="38">
        <v>0</v>
      </c>
      <c s="32">
        <f>ROUND(ROUND(L2180,2)*ROUND(G2180,3),2)</f>
      </c>
      <c s="36" t="s">
        <v>69</v>
      </c>
      <c>
        <f>(M2180*21)/100</f>
      </c>
      <c t="s">
        <v>28</v>
      </c>
    </row>
    <row r="2181" spans="1:5" ht="12.75">
      <c r="A2181" s="35" t="s">
        <v>56</v>
      </c>
      <c r="E2181" s="39" t="s">
        <v>6567</v>
      </c>
    </row>
    <row r="2182" spans="1:5" ht="25.5">
      <c r="A2182" s="35" t="s">
        <v>58</v>
      </c>
      <c r="E2182" s="40" t="s">
        <v>5671</v>
      </c>
    </row>
    <row r="2183" spans="1:5" ht="102">
      <c r="A2183" t="s">
        <v>59</v>
      </c>
      <c r="E2183" s="39" t="s">
        <v>6568</v>
      </c>
    </row>
    <row r="2184" spans="1:16" ht="12.75">
      <c r="A2184" t="s">
        <v>50</v>
      </c>
      <c s="34" t="s">
        <v>6569</v>
      </c>
      <c s="34" t="s">
        <v>6570</v>
      </c>
      <c s="35" t="s">
        <v>5</v>
      </c>
      <c s="6" t="s">
        <v>6571</v>
      </c>
      <c s="36" t="s">
        <v>65</v>
      </c>
      <c s="37">
        <v>2</v>
      </c>
      <c s="36">
        <v>0</v>
      </c>
      <c s="36">
        <f>ROUND(G2184*H2184,6)</f>
      </c>
      <c r="L2184" s="38">
        <v>0</v>
      </c>
      <c s="32">
        <f>ROUND(ROUND(L2184,2)*ROUND(G2184,3),2)</f>
      </c>
      <c s="36" t="s">
        <v>69</v>
      </c>
      <c>
        <f>(M2184*21)/100</f>
      </c>
      <c t="s">
        <v>28</v>
      </c>
    </row>
    <row r="2185" spans="1:5" ht="12.75">
      <c r="A2185" s="35" t="s">
        <v>56</v>
      </c>
      <c r="E2185" s="39" t="s">
        <v>6571</v>
      </c>
    </row>
    <row r="2186" spans="1:5" ht="25.5">
      <c r="A2186" s="35" t="s">
        <v>58</v>
      </c>
      <c r="E2186" s="40" t="s">
        <v>5675</v>
      </c>
    </row>
    <row r="2187" spans="1:5" ht="102">
      <c r="A2187" t="s">
        <v>59</v>
      </c>
      <c r="E2187" s="39" t="s">
        <v>6572</v>
      </c>
    </row>
    <row r="2188" spans="1:16" ht="12.75">
      <c r="A2188" t="s">
        <v>50</v>
      </c>
      <c s="34" t="s">
        <v>6573</v>
      </c>
      <c s="34" t="s">
        <v>6574</v>
      </c>
      <c s="35" t="s">
        <v>5</v>
      </c>
      <c s="6" t="s">
        <v>6575</v>
      </c>
      <c s="36" t="s">
        <v>65</v>
      </c>
      <c s="37">
        <v>2</v>
      </c>
      <c s="36">
        <v>0</v>
      </c>
      <c s="36">
        <f>ROUND(G2188*H2188,6)</f>
      </c>
      <c r="L2188" s="38">
        <v>0</v>
      </c>
      <c s="32">
        <f>ROUND(ROUND(L2188,2)*ROUND(G2188,3),2)</f>
      </c>
      <c s="36" t="s">
        <v>69</v>
      </c>
      <c>
        <f>(M2188*21)/100</f>
      </c>
      <c t="s">
        <v>28</v>
      </c>
    </row>
    <row r="2189" spans="1:5" ht="12.75">
      <c r="A2189" s="35" t="s">
        <v>56</v>
      </c>
      <c r="E2189" s="39" t="s">
        <v>6575</v>
      </c>
    </row>
    <row r="2190" spans="1:5" ht="25.5">
      <c r="A2190" s="35" t="s">
        <v>58</v>
      </c>
      <c r="E2190" s="40" t="s">
        <v>5679</v>
      </c>
    </row>
    <row r="2191" spans="1:5" ht="102">
      <c r="A2191" t="s">
        <v>59</v>
      </c>
      <c r="E2191" s="39" t="s">
        <v>6576</v>
      </c>
    </row>
    <row r="2192" spans="1:16" ht="12.75">
      <c r="A2192" t="s">
        <v>50</v>
      </c>
      <c s="34" t="s">
        <v>6577</v>
      </c>
      <c s="34" t="s">
        <v>6578</v>
      </c>
      <c s="35" t="s">
        <v>5</v>
      </c>
      <c s="6" t="s">
        <v>6579</v>
      </c>
      <c s="36" t="s">
        <v>65</v>
      </c>
      <c s="37">
        <v>2</v>
      </c>
      <c s="36">
        <v>0</v>
      </c>
      <c s="36">
        <f>ROUND(G2192*H2192,6)</f>
      </c>
      <c r="L2192" s="38">
        <v>0</v>
      </c>
      <c s="32">
        <f>ROUND(ROUND(L2192,2)*ROUND(G2192,3),2)</f>
      </c>
      <c s="36" t="s">
        <v>69</v>
      </c>
      <c>
        <f>(M2192*21)/100</f>
      </c>
      <c t="s">
        <v>28</v>
      </c>
    </row>
    <row r="2193" spans="1:5" ht="12.75">
      <c r="A2193" s="35" t="s">
        <v>56</v>
      </c>
      <c r="E2193" s="39" t="s">
        <v>6579</v>
      </c>
    </row>
    <row r="2194" spans="1:5" ht="25.5">
      <c r="A2194" s="35" t="s">
        <v>58</v>
      </c>
      <c r="E2194" s="40" t="s">
        <v>5683</v>
      </c>
    </row>
    <row r="2195" spans="1:5" ht="102">
      <c r="A2195" t="s">
        <v>59</v>
      </c>
      <c r="E2195" s="39" t="s">
        <v>6580</v>
      </c>
    </row>
    <row r="2196" spans="1:16" ht="12.75">
      <c r="A2196" t="s">
        <v>50</v>
      </c>
      <c s="34" t="s">
        <v>6581</v>
      </c>
      <c s="34" t="s">
        <v>6582</v>
      </c>
      <c s="35" t="s">
        <v>5</v>
      </c>
      <c s="6" t="s">
        <v>6583</v>
      </c>
      <c s="36" t="s">
        <v>65</v>
      </c>
      <c s="37">
        <v>5</v>
      </c>
      <c s="36">
        <v>0</v>
      </c>
      <c s="36">
        <f>ROUND(G2196*H2196,6)</f>
      </c>
      <c r="L2196" s="38">
        <v>0</v>
      </c>
      <c s="32">
        <f>ROUND(ROUND(L2196,2)*ROUND(G2196,3),2)</f>
      </c>
      <c s="36" t="s">
        <v>69</v>
      </c>
      <c>
        <f>(M2196*21)/100</f>
      </c>
      <c t="s">
        <v>28</v>
      </c>
    </row>
    <row r="2197" spans="1:5" ht="12.75">
      <c r="A2197" s="35" t="s">
        <v>56</v>
      </c>
      <c r="E2197" s="39" t="s">
        <v>6583</v>
      </c>
    </row>
    <row r="2198" spans="1:5" ht="25.5">
      <c r="A2198" s="35" t="s">
        <v>58</v>
      </c>
      <c r="E2198" s="40" t="s">
        <v>5687</v>
      </c>
    </row>
    <row r="2199" spans="1:5" ht="102">
      <c r="A2199" t="s">
        <v>59</v>
      </c>
      <c r="E2199" s="39" t="s">
        <v>6584</v>
      </c>
    </row>
    <row r="2200" spans="1:16" ht="12.75">
      <c r="A2200" t="s">
        <v>50</v>
      </c>
      <c s="34" t="s">
        <v>6585</v>
      </c>
      <c s="34" t="s">
        <v>6586</v>
      </c>
      <c s="35" t="s">
        <v>5</v>
      </c>
      <c s="6" t="s">
        <v>6587</v>
      </c>
      <c s="36" t="s">
        <v>65</v>
      </c>
      <c s="37">
        <v>1</v>
      </c>
      <c s="36">
        <v>0</v>
      </c>
      <c s="36">
        <f>ROUND(G2200*H2200,6)</f>
      </c>
      <c r="L2200" s="38">
        <v>0</v>
      </c>
      <c s="32">
        <f>ROUND(ROUND(L2200,2)*ROUND(G2200,3),2)</f>
      </c>
      <c s="36" t="s">
        <v>69</v>
      </c>
      <c>
        <f>(M2200*21)/100</f>
      </c>
      <c t="s">
        <v>28</v>
      </c>
    </row>
    <row r="2201" spans="1:5" ht="12.75">
      <c r="A2201" s="35" t="s">
        <v>56</v>
      </c>
      <c r="E2201" s="39" t="s">
        <v>6587</v>
      </c>
    </row>
    <row r="2202" spans="1:5" ht="25.5">
      <c r="A2202" s="35" t="s">
        <v>58</v>
      </c>
      <c r="E2202" s="40" t="s">
        <v>5691</v>
      </c>
    </row>
    <row r="2203" spans="1:5" ht="102">
      <c r="A2203" t="s">
        <v>59</v>
      </c>
      <c r="E2203" s="39" t="s">
        <v>6588</v>
      </c>
    </row>
    <row r="2204" spans="1:16" ht="12.75">
      <c r="A2204" t="s">
        <v>50</v>
      </c>
      <c s="34" t="s">
        <v>6589</v>
      </c>
      <c s="34" t="s">
        <v>6590</v>
      </c>
      <c s="35" t="s">
        <v>5</v>
      </c>
      <c s="6" t="s">
        <v>6591</v>
      </c>
      <c s="36" t="s">
        <v>65</v>
      </c>
      <c s="37">
        <v>1</v>
      </c>
      <c s="36">
        <v>0</v>
      </c>
      <c s="36">
        <f>ROUND(G2204*H2204,6)</f>
      </c>
      <c r="L2204" s="38">
        <v>0</v>
      </c>
      <c s="32">
        <f>ROUND(ROUND(L2204,2)*ROUND(G2204,3),2)</f>
      </c>
      <c s="36" t="s">
        <v>69</v>
      </c>
      <c>
        <f>(M2204*21)/100</f>
      </c>
      <c t="s">
        <v>28</v>
      </c>
    </row>
    <row r="2205" spans="1:5" ht="12.75">
      <c r="A2205" s="35" t="s">
        <v>56</v>
      </c>
      <c r="E2205" s="39" t="s">
        <v>6591</v>
      </c>
    </row>
    <row r="2206" spans="1:5" ht="25.5">
      <c r="A2206" s="35" t="s">
        <v>58</v>
      </c>
      <c r="E2206" s="40" t="s">
        <v>5695</v>
      </c>
    </row>
    <row r="2207" spans="1:5" ht="102">
      <c r="A2207" t="s">
        <v>59</v>
      </c>
      <c r="E2207" s="39" t="s">
        <v>6592</v>
      </c>
    </row>
    <row r="2208" spans="1:16" ht="12.75">
      <c r="A2208" t="s">
        <v>50</v>
      </c>
      <c s="34" t="s">
        <v>6593</v>
      </c>
      <c s="34" t="s">
        <v>6594</v>
      </c>
      <c s="35" t="s">
        <v>5</v>
      </c>
      <c s="6" t="s">
        <v>6595</v>
      </c>
      <c s="36" t="s">
        <v>65</v>
      </c>
      <c s="37">
        <v>2</v>
      </c>
      <c s="36">
        <v>0</v>
      </c>
      <c s="36">
        <f>ROUND(G2208*H2208,6)</f>
      </c>
      <c r="L2208" s="38">
        <v>0</v>
      </c>
      <c s="32">
        <f>ROUND(ROUND(L2208,2)*ROUND(G2208,3),2)</f>
      </c>
      <c s="36" t="s">
        <v>69</v>
      </c>
      <c>
        <f>(M2208*21)/100</f>
      </c>
      <c t="s">
        <v>28</v>
      </c>
    </row>
    <row r="2209" spans="1:5" ht="12.75">
      <c r="A2209" s="35" t="s">
        <v>56</v>
      </c>
      <c r="E2209" s="39" t="s">
        <v>6595</v>
      </c>
    </row>
    <row r="2210" spans="1:5" ht="25.5">
      <c r="A2210" s="35" t="s">
        <v>58</v>
      </c>
      <c r="E2210" s="40" t="s">
        <v>5699</v>
      </c>
    </row>
    <row r="2211" spans="1:5" ht="102">
      <c r="A2211" t="s">
        <v>59</v>
      </c>
      <c r="E2211" s="39" t="s">
        <v>6596</v>
      </c>
    </row>
    <row r="2212" spans="1:16" ht="12.75">
      <c r="A2212" t="s">
        <v>50</v>
      </c>
      <c s="34" t="s">
        <v>6597</v>
      </c>
      <c s="34" t="s">
        <v>6598</v>
      </c>
      <c s="35" t="s">
        <v>5</v>
      </c>
      <c s="6" t="s">
        <v>6599</v>
      </c>
      <c s="36" t="s">
        <v>65</v>
      </c>
      <c s="37">
        <v>4</v>
      </c>
      <c s="36">
        <v>0</v>
      </c>
      <c s="36">
        <f>ROUND(G2212*H2212,6)</f>
      </c>
      <c r="L2212" s="38">
        <v>0</v>
      </c>
      <c s="32">
        <f>ROUND(ROUND(L2212,2)*ROUND(G2212,3),2)</f>
      </c>
      <c s="36" t="s">
        <v>69</v>
      </c>
      <c>
        <f>(M2212*21)/100</f>
      </c>
      <c t="s">
        <v>28</v>
      </c>
    </row>
    <row r="2213" spans="1:5" ht="12.75">
      <c r="A2213" s="35" t="s">
        <v>56</v>
      </c>
      <c r="E2213" s="39" t="s">
        <v>6599</v>
      </c>
    </row>
    <row r="2214" spans="1:5" ht="25.5">
      <c r="A2214" s="35" t="s">
        <v>58</v>
      </c>
      <c r="E2214" s="40" t="s">
        <v>5703</v>
      </c>
    </row>
    <row r="2215" spans="1:5" ht="102">
      <c r="A2215" t="s">
        <v>59</v>
      </c>
      <c r="E2215" s="39" t="s">
        <v>6600</v>
      </c>
    </row>
    <row r="2216" spans="1:16" ht="12.75">
      <c r="A2216" t="s">
        <v>50</v>
      </c>
      <c s="34" t="s">
        <v>6601</v>
      </c>
      <c s="34" t="s">
        <v>6602</v>
      </c>
      <c s="35" t="s">
        <v>5</v>
      </c>
      <c s="6" t="s">
        <v>6603</v>
      </c>
      <c s="36" t="s">
        <v>65</v>
      </c>
      <c s="37">
        <v>1</v>
      </c>
      <c s="36">
        <v>0</v>
      </c>
      <c s="36">
        <f>ROUND(G2216*H2216,6)</f>
      </c>
      <c r="L2216" s="38">
        <v>0</v>
      </c>
      <c s="32">
        <f>ROUND(ROUND(L2216,2)*ROUND(G2216,3),2)</f>
      </c>
      <c s="36" t="s">
        <v>69</v>
      </c>
      <c>
        <f>(M2216*21)/100</f>
      </c>
      <c t="s">
        <v>28</v>
      </c>
    </row>
    <row r="2217" spans="1:5" ht="12.75">
      <c r="A2217" s="35" t="s">
        <v>56</v>
      </c>
      <c r="E2217" s="39" t="s">
        <v>6603</v>
      </c>
    </row>
    <row r="2218" spans="1:5" ht="25.5">
      <c r="A2218" s="35" t="s">
        <v>58</v>
      </c>
      <c r="E2218" s="40" t="s">
        <v>5707</v>
      </c>
    </row>
    <row r="2219" spans="1:5" ht="102">
      <c r="A2219" t="s">
        <v>59</v>
      </c>
      <c r="E2219" s="39" t="s">
        <v>6604</v>
      </c>
    </row>
    <row r="2220" spans="1:16" ht="12.75">
      <c r="A2220" t="s">
        <v>50</v>
      </c>
      <c s="34" t="s">
        <v>6605</v>
      </c>
      <c s="34" t="s">
        <v>6606</v>
      </c>
      <c s="35" t="s">
        <v>5</v>
      </c>
      <c s="6" t="s">
        <v>6607</v>
      </c>
      <c s="36" t="s">
        <v>65</v>
      </c>
      <c s="37">
        <v>4</v>
      </c>
      <c s="36">
        <v>0</v>
      </c>
      <c s="36">
        <f>ROUND(G2220*H2220,6)</f>
      </c>
      <c r="L2220" s="38">
        <v>0</v>
      </c>
      <c s="32">
        <f>ROUND(ROUND(L2220,2)*ROUND(G2220,3),2)</f>
      </c>
      <c s="36" t="s">
        <v>69</v>
      </c>
      <c>
        <f>(M2220*21)/100</f>
      </c>
      <c t="s">
        <v>28</v>
      </c>
    </row>
    <row r="2221" spans="1:5" ht="12.75">
      <c r="A2221" s="35" t="s">
        <v>56</v>
      </c>
      <c r="E2221" s="39" t="s">
        <v>6607</v>
      </c>
    </row>
    <row r="2222" spans="1:5" ht="25.5">
      <c r="A2222" s="35" t="s">
        <v>58</v>
      </c>
      <c r="E2222" s="40" t="s">
        <v>5711</v>
      </c>
    </row>
    <row r="2223" spans="1:5" ht="102">
      <c r="A2223" t="s">
        <v>59</v>
      </c>
      <c r="E2223" s="39" t="s">
        <v>6608</v>
      </c>
    </row>
    <row r="2224" spans="1:16" ht="12.75">
      <c r="A2224" t="s">
        <v>50</v>
      </c>
      <c s="34" t="s">
        <v>6609</v>
      </c>
      <c s="34" t="s">
        <v>6610</v>
      </c>
      <c s="35" t="s">
        <v>5</v>
      </c>
      <c s="6" t="s">
        <v>6611</v>
      </c>
      <c s="36" t="s">
        <v>65</v>
      </c>
      <c s="37">
        <v>1</v>
      </c>
      <c s="36">
        <v>0</v>
      </c>
      <c s="36">
        <f>ROUND(G2224*H2224,6)</f>
      </c>
      <c r="L2224" s="38">
        <v>0</v>
      </c>
      <c s="32">
        <f>ROUND(ROUND(L2224,2)*ROUND(G2224,3),2)</f>
      </c>
      <c s="36" t="s">
        <v>69</v>
      </c>
      <c>
        <f>(M2224*21)/100</f>
      </c>
      <c t="s">
        <v>28</v>
      </c>
    </row>
    <row r="2225" spans="1:5" ht="12.75">
      <c r="A2225" s="35" t="s">
        <v>56</v>
      </c>
      <c r="E2225" s="39" t="s">
        <v>6611</v>
      </c>
    </row>
    <row r="2226" spans="1:5" ht="25.5">
      <c r="A2226" s="35" t="s">
        <v>58</v>
      </c>
      <c r="E2226" s="40" t="s">
        <v>5715</v>
      </c>
    </row>
    <row r="2227" spans="1:5" ht="102">
      <c r="A2227" t="s">
        <v>59</v>
      </c>
      <c r="E2227" s="39" t="s">
        <v>6612</v>
      </c>
    </row>
    <row r="2228" spans="1:16" ht="12.75">
      <c r="A2228" t="s">
        <v>50</v>
      </c>
      <c s="34" t="s">
        <v>6613</v>
      </c>
      <c s="34" t="s">
        <v>6614</v>
      </c>
      <c s="35" t="s">
        <v>5</v>
      </c>
      <c s="6" t="s">
        <v>6615</v>
      </c>
      <c s="36" t="s">
        <v>65</v>
      </c>
      <c s="37">
        <v>1</v>
      </c>
      <c s="36">
        <v>0</v>
      </c>
      <c s="36">
        <f>ROUND(G2228*H2228,6)</f>
      </c>
      <c r="L2228" s="38">
        <v>0</v>
      </c>
      <c s="32">
        <f>ROUND(ROUND(L2228,2)*ROUND(G2228,3),2)</f>
      </c>
      <c s="36" t="s">
        <v>69</v>
      </c>
      <c>
        <f>(M2228*21)/100</f>
      </c>
      <c t="s">
        <v>28</v>
      </c>
    </row>
    <row r="2229" spans="1:5" ht="12.75">
      <c r="A2229" s="35" t="s">
        <v>56</v>
      </c>
      <c r="E2229" s="39" t="s">
        <v>6615</v>
      </c>
    </row>
    <row r="2230" spans="1:5" ht="25.5">
      <c r="A2230" s="35" t="s">
        <v>58</v>
      </c>
      <c r="E2230" s="40" t="s">
        <v>5719</v>
      </c>
    </row>
    <row r="2231" spans="1:5" ht="102">
      <c r="A2231" t="s">
        <v>59</v>
      </c>
      <c r="E2231" s="39" t="s">
        <v>6616</v>
      </c>
    </row>
    <row r="2232" spans="1:16" ht="12.75">
      <c r="A2232" t="s">
        <v>50</v>
      </c>
      <c s="34" t="s">
        <v>6617</v>
      </c>
      <c s="34" t="s">
        <v>6618</v>
      </c>
      <c s="35" t="s">
        <v>5</v>
      </c>
      <c s="6" t="s">
        <v>6619</v>
      </c>
      <c s="36" t="s">
        <v>65</v>
      </c>
      <c s="37">
        <v>1</v>
      </c>
      <c s="36">
        <v>0</v>
      </c>
      <c s="36">
        <f>ROUND(G2232*H2232,6)</f>
      </c>
      <c r="L2232" s="38">
        <v>0</v>
      </c>
      <c s="32">
        <f>ROUND(ROUND(L2232,2)*ROUND(G2232,3),2)</f>
      </c>
      <c s="36" t="s">
        <v>69</v>
      </c>
      <c>
        <f>(M2232*21)/100</f>
      </c>
      <c t="s">
        <v>28</v>
      </c>
    </row>
    <row r="2233" spans="1:5" ht="12.75">
      <c r="A2233" s="35" t="s">
        <v>56</v>
      </c>
      <c r="E2233" s="39" t="s">
        <v>6619</v>
      </c>
    </row>
    <row r="2234" spans="1:5" ht="25.5">
      <c r="A2234" s="35" t="s">
        <v>58</v>
      </c>
      <c r="E2234" s="40" t="s">
        <v>5723</v>
      </c>
    </row>
    <row r="2235" spans="1:5" ht="102">
      <c r="A2235" t="s">
        <v>59</v>
      </c>
      <c r="E2235" s="39" t="s">
        <v>6620</v>
      </c>
    </row>
    <row r="2236" spans="1:16" ht="12.75">
      <c r="A2236" t="s">
        <v>50</v>
      </c>
      <c s="34" t="s">
        <v>6621</v>
      </c>
      <c s="34" t="s">
        <v>6622</v>
      </c>
      <c s="35" t="s">
        <v>5</v>
      </c>
      <c s="6" t="s">
        <v>6623</v>
      </c>
      <c s="36" t="s">
        <v>65</v>
      </c>
      <c s="37">
        <v>1</v>
      </c>
      <c s="36">
        <v>0</v>
      </c>
      <c s="36">
        <f>ROUND(G2236*H2236,6)</f>
      </c>
      <c r="L2236" s="38">
        <v>0</v>
      </c>
      <c s="32">
        <f>ROUND(ROUND(L2236,2)*ROUND(G2236,3),2)</f>
      </c>
      <c s="36" t="s">
        <v>69</v>
      </c>
      <c>
        <f>(M2236*21)/100</f>
      </c>
      <c t="s">
        <v>28</v>
      </c>
    </row>
    <row r="2237" spans="1:5" ht="12.75">
      <c r="A2237" s="35" t="s">
        <v>56</v>
      </c>
      <c r="E2237" s="39" t="s">
        <v>6623</v>
      </c>
    </row>
    <row r="2238" spans="1:5" ht="25.5">
      <c r="A2238" s="35" t="s">
        <v>58</v>
      </c>
      <c r="E2238" s="40" t="s">
        <v>5727</v>
      </c>
    </row>
    <row r="2239" spans="1:5" ht="102">
      <c r="A2239" t="s">
        <v>59</v>
      </c>
      <c r="E2239" s="39" t="s">
        <v>6624</v>
      </c>
    </row>
    <row r="2240" spans="1:16" ht="12.75">
      <c r="A2240" t="s">
        <v>50</v>
      </c>
      <c s="34" t="s">
        <v>6625</v>
      </c>
      <c s="34" t="s">
        <v>6626</v>
      </c>
      <c s="35" t="s">
        <v>5</v>
      </c>
      <c s="6" t="s">
        <v>6627</v>
      </c>
      <c s="36" t="s">
        <v>65</v>
      </c>
      <c s="37">
        <v>1</v>
      </c>
      <c s="36">
        <v>0</v>
      </c>
      <c s="36">
        <f>ROUND(G2240*H2240,6)</f>
      </c>
      <c r="L2240" s="38">
        <v>0</v>
      </c>
      <c s="32">
        <f>ROUND(ROUND(L2240,2)*ROUND(G2240,3),2)</f>
      </c>
      <c s="36" t="s">
        <v>69</v>
      </c>
      <c>
        <f>(M2240*21)/100</f>
      </c>
      <c t="s">
        <v>28</v>
      </c>
    </row>
    <row r="2241" spans="1:5" ht="12.75">
      <c r="A2241" s="35" t="s">
        <v>56</v>
      </c>
      <c r="E2241" s="39" t="s">
        <v>6627</v>
      </c>
    </row>
    <row r="2242" spans="1:5" ht="25.5">
      <c r="A2242" s="35" t="s">
        <v>58</v>
      </c>
      <c r="E2242" s="40" t="s">
        <v>5731</v>
      </c>
    </row>
    <row r="2243" spans="1:5" ht="102">
      <c r="A2243" t="s">
        <v>59</v>
      </c>
      <c r="E2243" s="39" t="s">
        <v>6628</v>
      </c>
    </row>
    <row r="2244" spans="1:16" ht="12.75">
      <c r="A2244" t="s">
        <v>50</v>
      </c>
      <c s="34" t="s">
        <v>6629</v>
      </c>
      <c s="34" t="s">
        <v>6630</v>
      </c>
      <c s="35" t="s">
        <v>5</v>
      </c>
      <c s="6" t="s">
        <v>6631</v>
      </c>
      <c s="36" t="s">
        <v>65</v>
      </c>
      <c s="37">
        <v>9</v>
      </c>
      <c s="36">
        <v>0</v>
      </c>
      <c s="36">
        <f>ROUND(G2244*H2244,6)</f>
      </c>
      <c r="L2244" s="38">
        <v>0</v>
      </c>
      <c s="32">
        <f>ROUND(ROUND(L2244,2)*ROUND(G2244,3),2)</f>
      </c>
      <c s="36" t="s">
        <v>69</v>
      </c>
      <c>
        <f>(M2244*21)/100</f>
      </c>
      <c t="s">
        <v>28</v>
      </c>
    </row>
    <row r="2245" spans="1:5" ht="12.75">
      <c r="A2245" s="35" t="s">
        <v>56</v>
      </c>
      <c r="E2245" s="39" t="s">
        <v>6631</v>
      </c>
    </row>
    <row r="2246" spans="1:5" ht="25.5">
      <c r="A2246" s="35" t="s">
        <v>58</v>
      </c>
      <c r="E2246" s="40" t="s">
        <v>5735</v>
      </c>
    </row>
    <row r="2247" spans="1:5" ht="102">
      <c r="A2247" t="s">
        <v>59</v>
      </c>
      <c r="E2247" s="39" t="s">
        <v>6632</v>
      </c>
    </row>
    <row r="2248" spans="1:16" ht="12.75">
      <c r="A2248" t="s">
        <v>50</v>
      </c>
      <c s="34" t="s">
        <v>6633</v>
      </c>
      <c s="34" t="s">
        <v>6634</v>
      </c>
      <c s="35" t="s">
        <v>5</v>
      </c>
      <c s="6" t="s">
        <v>6635</v>
      </c>
      <c s="36" t="s">
        <v>65</v>
      </c>
      <c s="37">
        <v>1</v>
      </c>
      <c s="36">
        <v>0</v>
      </c>
      <c s="36">
        <f>ROUND(G2248*H2248,6)</f>
      </c>
      <c r="L2248" s="38">
        <v>0</v>
      </c>
      <c s="32">
        <f>ROUND(ROUND(L2248,2)*ROUND(G2248,3),2)</f>
      </c>
      <c s="36" t="s">
        <v>69</v>
      </c>
      <c>
        <f>(M2248*21)/100</f>
      </c>
      <c t="s">
        <v>28</v>
      </c>
    </row>
    <row r="2249" spans="1:5" ht="12.75">
      <c r="A2249" s="35" t="s">
        <v>56</v>
      </c>
      <c r="E2249" s="39" t="s">
        <v>6635</v>
      </c>
    </row>
    <row r="2250" spans="1:5" ht="25.5">
      <c r="A2250" s="35" t="s">
        <v>58</v>
      </c>
      <c r="E2250" s="40" t="s">
        <v>5739</v>
      </c>
    </row>
    <row r="2251" spans="1:5" ht="102">
      <c r="A2251" t="s">
        <v>59</v>
      </c>
      <c r="E2251" s="39" t="s">
        <v>6636</v>
      </c>
    </row>
    <row r="2252" spans="1:16" ht="12.75">
      <c r="A2252" t="s">
        <v>50</v>
      </c>
      <c s="34" t="s">
        <v>6637</v>
      </c>
      <c s="34" t="s">
        <v>6638</v>
      </c>
      <c s="35" t="s">
        <v>5</v>
      </c>
      <c s="6" t="s">
        <v>6639</v>
      </c>
      <c s="36" t="s">
        <v>65</v>
      </c>
      <c s="37">
        <v>1</v>
      </c>
      <c s="36">
        <v>0</v>
      </c>
      <c s="36">
        <f>ROUND(G2252*H2252,6)</f>
      </c>
      <c r="L2252" s="38">
        <v>0</v>
      </c>
      <c s="32">
        <f>ROUND(ROUND(L2252,2)*ROUND(G2252,3),2)</f>
      </c>
      <c s="36" t="s">
        <v>69</v>
      </c>
      <c>
        <f>(M2252*21)/100</f>
      </c>
      <c t="s">
        <v>28</v>
      </c>
    </row>
    <row r="2253" spans="1:5" ht="12.75">
      <c r="A2253" s="35" t="s">
        <v>56</v>
      </c>
      <c r="E2253" s="39" t="s">
        <v>6639</v>
      </c>
    </row>
    <row r="2254" spans="1:5" ht="25.5">
      <c r="A2254" s="35" t="s">
        <v>58</v>
      </c>
      <c r="E2254" s="40" t="s">
        <v>5743</v>
      </c>
    </row>
    <row r="2255" spans="1:5" ht="102">
      <c r="A2255" t="s">
        <v>59</v>
      </c>
      <c r="E2255" s="39" t="s">
        <v>6640</v>
      </c>
    </row>
    <row r="2256" spans="1:16" ht="12.75">
      <c r="A2256" t="s">
        <v>50</v>
      </c>
      <c s="34" t="s">
        <v>6641</v>
      </c>
      <c s="34" t="s">
        <v>6642</v>
      </c>
      <c s="35" t="s">
        <v>5</v>
      </c>
      <c s="6" t="s">
        <v>6643</v>
      </c>
      <c s="36" t="s">
        <v>65</v>
      </c>
      <c s="37">
        <v>1</v>
      </c>
      <c s="36">
        <v>0</v>
      </c>
      <c s="36">
        <f>ROUND(G2256*H2256,6)</f>
      </c>
      <c r="L2256" s="38">
        <v>0</v>
      </c>
      <c s="32">
        <f>ROUND(ROUND(L2256,2)*ROUND(G2256,3),2)</f>
      </c>
      <c s="36" t="s">
        <v>69</v>
      </c>
      <c>
        <f>(M2256*21)/100</f>
      </c>
      <c t="s">
        <v>28</v>
      </c>
    </row>
    <row r="2257" spans="1:5" ht="12.75">
      <c r="A2257" s="35" t="s">
        <v>56</v>
      </c>
      <c r="E2257" s="39" t="s">
        <v>6643</v>
      </c>
    </row>
    <row r="2258" spans="1:5" ht="25.5">
      <c r="A2258" s="35" t="s">
        <v>58</v>
      </c>
      <c r="E2258" s="40" t="s">
        <v>5747</v>
      </c>
    </row>
    <row r="2259" spans="1:5" ht="102">
      <c r="A2259" t="s">
        <v>59</v>
      </c>
      <c r="E2259" s="39" t="s">
        <v>6644</v>
      </c>
    </row>
    <row r="2260" spans="1:16" ht="12.75">
      <c r="A2260" t="s">
        <v>50</v>
      </c>
      <c s="34" t="s">
        <v>6645</v>
      </c>
      <c s="34" t="s">
        <v>6646</v>
      </c>
      <c s="35" t="s">
        <v>5</v>
      </c>
      <c s="6" t="s">
        <v>6647</v>
      </c>
      <c s="36" t="s">
        <v>65</v>
      </c>
      <c s="37">
        <v>1</v>
      </c>
      <c s="36">
        <v>0</v>
      </c>
      <c s="36">
        <f>ROUND(G2260*H2260,6)</f>
      </c>
      <c r="L2260" s="38">
        <v>0</v>
      </c>
      <c s="32">
        <f>ROUND(ROUND(L2260,2)*ROUND(G2260,3),2)</f>
      </c>
      <c s="36" t="s">
        <v>69</v>
      </c>
      <c>
        <f>(M2260*21)/100</f>
      </c>
      <c t="s">
        <v>28</v>
      </c>
    </row>
    <row r="2261" spans="1:5" ht="12.75">
      <c r="A2261" s="35" t="s">
        <v>56</v>
      </c>
      <c r="E2261" s="39" t="s">
        <v>6647</v>
      </c>
    </row>
    <row r="2262" spans="1:5" ht="25.5">
      <c r="A2262" s="35" t="s">
        <v>58</v>
      </c>
      <c r="E2262" s="40" t="s">
        <v>5751</v>
      </c>
    </row>
    <row r="2263" spans="1:5" ht="102">
      <c r="A2263" t="s">
        <v>59</v>
      </c>
      <c r="E2263" s="39" t="s">
        <v>6648</v>
      </c>
    </row>
    <row r="2264" spans="1:16" ht="12.75">
      <c r="A2264" t="s">
        <v>50</v>
      </c>
      <c s="34" t="s">
        <v>6649</v>
      </c>
      <c s="34" t="s">
        <v>6650</v>
      </c>
      <c s="35" t="s">
        <v>5</v>
      </c>
      <c s="6" t="s">
        <v>6651</v>
      </c>
      <c s="36" t="s">
        <v>65</v>
      </c>
      <c s="37">
        <v>1</v>
      </c>
      <c s="36">
        <v>0</v>
      </c>
      <c s="36">
        <f>ROUND(G2264*H2264,6)</f>
      </c>
      <c r="L2264" s="38">
        <v>0</v>
      </c>
      <c s="32">
        <f>ROUND(ROUND(L2264,2)*ROUND(G2264,3),2)</f>
      </c>
      <c s="36" t="s">
        <v>69</v>
      </c>
      <c>
        <f>(M2264*21)/100</f>
      </c>
      <c t="s">
        <v>28</v>
      </c>
    </row>
    <row r="2265" spans="1:5" ht="12.75">
      <c r="A2265" s="35" t="s">
        <v>56</v>
      </c>
      <c r="E2265" s="39" t="s">
        <v>6651</v>
      </c>
    </row>
    <row r="2266" spans="1:5" ht="25.5">
      <c r="A2266" s="35" t="s">
        <v>58</v>
      </c>
      <c r="E2266" s="40" t="s">
        <v>5755</v>
      </c>
    </row>
    <row r="2267" spans="1:5" ht="102">
      <c r="A2267" t="s">
        <v>59</v>
      </c>
      <c r="E2267" s="39" t="s">
        <v>6652</v>
      </c>
    </row>
    <row r="2268" spans="1:16" ht="12.75">
      <c r="A2268" t="s">
        <v>50</v>
      </c>
      <c s="34" t="s">
        <v>6653</v>
      </c>
      <c s="34" t="s">
        <v>6654</v>
      </c>
      <c s="35" t="s">
        <v>5</v>
      </c>
      <c s="6" t="s">
        <v>6655</v>
      </c>
      <c s="36" t="s">
        <v>65</v>
      </c>
      <c s="37">
        <v>5</v>
      </c>
      <c s="36">
        <v>0</v>
      </c>
      <c s="36">
        <f>ROUND(G2268*H2268,6)</f>
      </c>
      <c r="L2268" s="38">
        <v>0</v>
      </c>
      <c s="32">
        <f>ROUND(ROUND(L2268,2)*ROUND(G2268,3),2)</f>
      </c>
      <c s="36" t="s">
        <v>69</v>
      </c>
      <c>
        <f>(M2268*21)/100</f>
      </c>
      <c t="s">
        <v>28</v>
      </c>
    </row>
    <row r="2269" spans="1:5" ht="12.75">
      <c r="A2269" s="35" t="s">
        <v>56</v>
      </c>
      <c r="E2269" s="39" t="s">
        <v>6655</v>
      </c>
    </row>
    <row r="2270" spans="1:5" ht="25.5">
      <c r="A2270" s="35" t="s">
        <v>58</v>
      </c>
      <c r="E2270" s="40" t="s">
        <v>5759</v>
      </c>
    </row>
    <row r="2271" spans="1:5" ht="102">
      <c r="A2271" t="s">
        <v>59</v>
      </c>
      <c r="E2271" s="39" t="s">
        <v>6656</v>
      </c>
    </row>
    <row r="2272" spans="1:16" ht="12.75">
      <c r="A2272" t="s">
        <v>50</v>
      </c>
      <c s="34" t="s">
        <v>6657</v>
      </c>
      <c s="34" t="s">
        <v>6658</v>
      </c>
      <c s="35" t="s">
        <v>5</v>
      </c>
      <c s="6" t="s">
        <v>6659</v>
      </c>
      <c s="36" t="s">
        <v>65</v>
      </c>
      <c s="37">
        <v>5</v>
      </c>
      <c s="36">
        <v>0</v>
      </c>
      <c s="36">
        <f>ROUND(G2272*H2272,6)</f>
      </c>
      <c r="L2272" s="38">
        <v>0</v>
      </c>
      <c s="32">
        <f>ROUND(ROUND(L2272,2)*ROUND(G2272,3),2)</f>
      </c>
      <c s="36" t="s">
        <v>69</v>
      </c>
      <c>
        <f>(M2272*21)/100</f>
      </c>
      <c t="s">
        <v>28</v>
      </c>
    </row>
    <row r="2273" spans="1:5" ht="12.75">
      <c r="A2273" s="35" t="s">
        <v>56</v>
      </c>
      <c r="E2273" s="39" t="s">
        <v>6659</v>
      </c>
    </row>
    <row r="2274" spans="1:5" ht="25.5">
      <c r="A2274" s="35" t="s">
        <v>58</v>
      </c>
      <c r="E2274" s="40" t="s">
        <v>5763</v>
      </c>
    </row>
    <row r="2275" spans="1:5" ht="102">
      <c r="A2275" t="s">
        <v>59</v>
      </c>
      <c r="E2275" s="39" t="s">
        <v>6660</v>
      </c>
    </row>
    <row r="2276" spans="1:16" ht="12.75">
      <c r="A2276" t="s">
        <v>50</v>
      </c>
      <c s="34" t="s">
        <v>6661</v>
      </c>
      <c s="34" t="s">
        <v>6662</v>
      </c>
      <c s="35" t="s">
        <v>5</v>
      </c>
      <c s="6" t="s">
        <v>6663</v>
      </c>
      <c s="36" t="s">
        <v>65</v>
      </c>
      <c s="37">
        <v>4</v>
      </c>
      <c s="36">
        <v>0</v>
      </c>
      <c s="36">
        <f>ROUND(G2276*H2276,6)</f>
      </c>
      <c r="L2276" s="38">
        <v>0</v>
      </c>
      <c s="32">
        <f>ROUND(ROUND(L2276,2)*ROUND(G2276,3),2)</f>
      </c>
      <c s="36" t="s">
        <v>69</v>
      </c>
      <c>
        <f>(M2276*21)/100</f>
      </c>
      <c t="s">
        <v>28</v>
      </c>
    </row>
    <row r="2277" spans="1:5" ht="12.75">
      <c r="A2277" s="35" t="s">
        <v>56</v>
      </c>
      <c r="E2277" s="39" t="s">
        <v>6663</v>
      </c>
    </row>
    <row r="2278" spans="1:5" ht="25.5">
      <c r="A2278" s="35" t="s">
        <v>58</v>
      </c>
      <c r="E2278" s="40" t="s">
        <v>5767</v>
      </c>
    </row>
    <row r="2279" spans="1:5" ht="102">
      <c r="A2279" t="s">
        <v>59</v>
      </c>
      <c r="E2279" s="39" t="s">
        <v>6664</v>
      </c>
    </row>
    <row r="2280" spans="1:16" ht="12.75">
      <c r="A2280" t="s">
        <v>50</v>
      </c>
      <c s="34" t="s">
        <v>6665</v>
      </c>
      <c s="34" t="s">
        <v>6666</v>
      </c>
      <c s="35" t="s">
        <v>5</v>
      </c>
      <c s="6" t="s">
        <v>6667</v>
      </c>
      <c s="36" t="s">
        <v>65</v>
      </c>
      <c s="37">
        <v>4</v>
      </c>
      <c s="36">
        <v>0</v>
      </c>
      <c s="36">
        <f>ROUND(G2280*H2280,6)</f>
      </c>
      <c r="L2280" s="38">
        <v>0</v>
      </c>
      <c s="32">
        <f>ROUND(ROUND(L2280,2)*ROUND(G2280,3),2)</f>
      </c>
      <c s="36" t="s">
        <v>69</v>
      </c>
      <c>
        <f>(M2280*21)/100</f>
      </c>
      <c t="s">
        <v>28</v>
      </c>
    </row>
    <row r="2281" spans="1:5" ht="12.75">
      <c r="A2281" s="35" t="s">
        <v>56</v>
      </c>
      <c r="E2281" s="39" t="s">
        <v>6667</v>
      </c>
    </row>
    <row r="2282" spans="1:5" ht="25.5">
      <c r="A2282" s="35" t="s">
        <v>58</v>
      </c>
      <c r="E2282" s="40" t="s">
        <v>5771</v>
      </c>
    </row>
    <row r="2283" spans="1:5" ht="102">
      <c r="A2283" t="s">
        <v>59</v>
      </c>
      <c r="E2283" s="39" t="s">
        <v>6668</v>
      </c>
    </row>
    <row r="2284" spans="1:16" ht="12.75">
      <c r="A2284" t="s">
        <v>50</v>
      </c>
      <c s="34" t="s">
        <v>6669</v>
      </c>
      <c s="34" t="s">
        <v>6670</v>
      </c>
      <c s="35" t="s">
        <v>5</v>
      </c>
      <c s="6" t="s">
        <v>6671</v>
      </c>
      <c s="36" t="s">
        <v>65</v>
      </c>
      <c s="37">
        <v>1</v>
      </c>
      <c s="36">
        <v>0</v>
      </c>
      <c s="36">
        <f>ROUND(G2284*H2284,6)</f>
      </c>
      <c r="L2284" s="38">
        <v>0</v>
      </c>
      <c s="32">
        <f>ROUND(ROUND(L2284,2)*ROUND(G2284,3),2)</f>
      </c>
      <c s="36" t="s">
        <v>69</v>
      </c>
      <c>
        <f>(M2284*21)/100</f>
      </c>
      <c t="s">
        <v>28</v>
      </c>
    </row>
    <row r="2285" spans="1:5" ht="12.75">
      <c r="A2285" s="35" t="s">
        <v>56</v>
      </c>
      <c r="E2285" s="39" t="s">
        <v>6671</v>
      </c>
    </row>
    <row r="2286" spans="1:5" ht="25.5">
      <c r="A2286" s="35" t="s">
        <v>58</v>
      </c>
      <c r="E2286" s="40" t="s">
        <v>5775</v>
      </c>
    </row>
    <row r="2287" spans="1:5" ht="102">
      <c r="A2287" t="s">
        <v>59</v>
      </c>
      <c r="E2287" s="39" t="s">
        <v>6672</v>
      </c>
    </row>
    <row r="2288" spans="1:16" ht="12.75">
      <c r="A2288" t="s">
        <v>50</v>
      </c>
      <c s="34" t="s">
        <v>6673</v>
      </c>
      <c s="34" t="s">
        <v>6674</v>
      </c>
      <c s="35" t="s">
        <v>5</v>
      </c>
      <c s="6" t="s">
        <v>6675</v>
      </c>
      <c s="36" t="s">
        <v>65</v>
      </c>
      <c s="37">
        <v>6</v>
      </c>
      <c s="36">
        <v>0</v>
      </c>
      <c s="36">
        <f>ROUND(G2288*H2288,6)</f>
      </c>
      <c r="L2288" s="38">
        <v>0</v>
      </c>
      <c s="32">
        <f>ROUND(ROUND(L2288,2)*ROUND(G2288,3),2)</f>
      </c>
      <c s="36" t="s">
        <v>69</v>
      </c>
      <c>
        <f>(M2288*21)/100</f>
      </c>
      <c t="s">
        <v>28</v>
      </c>
    </row>
    <row r="2289" spans="1:5" ht="12.75">
      <c r="A2289" s="35" t="s">
        <v>56</v>
      </c>
      <c r="E2289" s="39" t="s">
        <v>6675</v>
      </c>
    </row>
    <row r="2290" spans="1:5" ht="25.5">
      <c r="A2290" s="35" t="s">
        <v>58</v>
      </c>
      <c r="E2290" s="40" t="s">
        <v>5783</v>
      </c>
    </row>
    <row r="2291" spans="1:5" ht="102">
      <c r="A2291" t="s">
        <v>59</v>
      </c>
      <c r="E2291" s="39" t="s">
        <v>6676</v>
      </c>
    </row>
    <row r="2292" spans="1:16" ht="12.75">
      <c r="A2292" t="s">
        <v>50</v>
      </c>
      <c s="34" t="s">
        <v>6677</v>
      </c>
      <c s="34" t="s">
        <v>6678</v>
      </c>
      <c s="35" t="s">
        <v>5</v>
      </c>
      <c s="6" t="s">
        <v>6679</v>
      </c>
      <c s="36" t="s">
        <v>65</v>
      </c>
      <c s="37">
        <v>1</v>
      </c>
      <c s="36">
        <v>0</v>
      </c>
      <c s="36">
        <f>ROUND(G2292*H2292,6)</f>
      </c>
      <c r="L2292" s="38">
        <v>0</v>
      </c>
      <c s="32">
        <f>ROUND(ROUND(L2292,2)*ROUND(G2292,3),2)</f>
      </c>
      <c s="36" t="s">
        <v>69</v>
      </c>
      <c>
        <f>(M2292*21)/100</f>
      </c>
      <c t="s">
        <v>28</v>
      </c>
    </row>
    <row r="2293" spans="1:5" ht="12.75">
      <c r="A2293" s="35" t="s">
        <v>56</v>
      </c>
      <c r="E2293" s="39" t="s">
        <v>6679</v>
      </c>
    </row>
    <row r="2294" spans="1:5" ht="25.5">
      <c r="A2294" s="35" t="s">
        <v>58</v>
      </c>
      <c r="E2294" s="40" t="s">
        <v>5787</v>
      </c>
    </row>
    <row r="2295" spans="1:5" ht="102">
      <c r="A2295" t="s">
        <v>59</v>
      </c>
      <c r="E2295" s="39" t="s">
        <v>6680</v>
      </c>
    </row>
    <row r="2296" spans="1:16" ht="12.75">
      <c r="A2296" t="s">
        <v>50</v>
      </c>
      <c s="34" t="s">
        <v>6681</v>
      </c>
      <c s="34" t="s">
        <v>6682</v>
      </c>
      <c s="35" t="s">
        <v>5</v>
      </c>
      <c s="6" t="s">
        <v>6683</v>
      </c>
      <c s="36" t="s">
        <v>65</v>
      </c>
      <c s="37">
        <v>1</v>
      </c>
      <c s="36">
        <v>0</v>
      </c>
      <c s="36">
        <f>ROUND(G2296*H2296,6)</f>
      </c>
      <c r="L2296" s="38">
        <v>0</v>
      </c>
      <c s="32">
        <f>ROUND(ROUND(L2296,2)*ROUND(G2296,3),2)</f>
      </c>
      <c s="36" t="s">
        <v>69</v>
      </c>
      <c>
        <f>(M2296*21)/100</f>
      </c>
      <c t="s">
        <v>28</v>
      </c>
    </row>
    <row r="2297" spans="1:5" ht="12.75">
      <c r="A2297" s="35" t="s">
        <v>56</v>
      </c>
      <c r="E2297" s="39" t="s">
        <v>6683</v>
      </c>
    </row>
    <row r="2298" spans="1:5" ht="25.5">
      <c r="A2298" s="35" t="s">
        <v>58</v>
      </c>
      <c r="E2298" s="40" t="s">
        <v>5791</v>
      </c>
    </row>
    <row r="2299" spans="1:5" ht="102">
      <c r="A2299" t="s">
        <v>59</v>
      </c>
      <c r="E2299" s="39" t="s">
        <v>6684</v>
      </c>
    </row>
    <row r="2300" spans="1:16" ht="12.75">
      <c r="A2300" t="s">
        <v>50</v>
      </c>
      <c s="34" t="s">
        <v>6685</v>
      </c>
      <c s="34" t="s">
        <v>6686</v>
      </c>
      <c s="35" t="s">
        <v>5</v>
      </c>
      <c s="6" t="s">
        <v>6687</v>
      </c>
      <c s="36" t="s">
        <v>65</v>
      </c>
      <c s="37">
        <v>1</v>
      </c>
      <c s="36">
        <v>0</v>
      </c>
      <c s="36">
        <f>ROUND(G2300*H2300,6)</f>
      </c>
      <c r="L2300" s="38">
        <v>0</v>
      </c>
      <c s="32">
        <f>ROUND(ROUND(L2300,2)*ROUND(G2300,3),2)</f>
      </c>
      <c s="36" t="s">
        <v>69</v>
      </c>
      <c>
        <f>(M2300*21)/100</f>
      </c>
      <c t="s">
        <v>28</v>
      </c>
    </row>
    <row r="2301" spans="1:5" ht="12.75">
      <c r="A2301" s="35" t="s">
        <v>56</v>
      </c>
      <c r="E2301" s="39" t="s">
        <v>6687</v>
      </c>
    </row>
    <row r="2302" spans="1:5" ht="25.5">
      <c r="A2302" s="35" t="s">
        <v>58</v>
      </c>
      <c r="E2302" s="40" t="s">
        <v>5795</v>
      </c>
    </row>
    <row r="2303" spans="1:5" ht="102">
      <c r="A2303" t="s">
        <v>59</v>
      </c>
      <c r="E2303" s="39" t="s">
        <v>6688</v>
      </c>
    </row>
    <row r="2304" spans="1:16" ht="12.75">
      <c r="A2304" t="s">
        <v>50</v>
      </c>
      <c s="34" t="s">
        <v>6689</v>
      </c>
      <c s="34" t="s">
        <v>6690</v>
      </c>
      <c s="35" t="s">
        <v>5</v>
      </c>
      <c s="6" t="s">
        <v>6691</v>
      </c>
      <c s="36" t="s">
        <v>65</v>
      </c>
      <c s="37">
        <v>1</v>
      </c>
      <c s="36">
        <v>0</v>
      </c>
      <c s="36">
        <f>ROUND(G2304*H2304,6)</f>
      </c>
      <c r="L2304" s="38">
        <v>0</v>
      </c>
      <c s="32">
        <f>ROUND(ROUND(L2304,2)*ROUND(G2304,3),2)</f>
      </c>
      <c s="36" t="s">
        <v>69</v>
      </c>
      <c>
        <f>(M2304*21)/100</f>
      </c>
      <c t="s">
        <v>28</v>
      </c>
    </row>
    <row r="2305" spans="1:5" ht="12.75">
      <c r="A2305" s="35" t="s">
        <v>56</v>
      </c>
      <c r="E2305" s="39" t="s">
        <v>6691</v>
      </c>
    </row>
    <row r="2306" spans="1:5" ht="25.5">
      <c r="A2306" s="35" t="s">
        <v>58</v>
      </c>
      <c r="E2306" s="40" t="s">
        <v>5799</v>
      </c>
    </row>
    <row r="2307" spans="1:5" ht="102">
      <c r="A2307" t="s">
        <v>59</v>
      </c>
      <c r="E2307" s="39" t="s">
        <v>6692</v>
      </c>
    </row>
    <row r="2308" spans="1:16" ht="12.75">
      <c r="A2308" t="s">
        <v>50</v>
      </c>
      <c s="34" t="s">
        <v>6693</v>
      </c>
      <c s="34" t="s">
        <v>6694</v>
      </c>
      <c s="35" t="s">
        <v>5</v>
      </c>
      <c s="6" t="s">
        <v>6695</v>
      </c>
      <c s="36" t="s">
        <v>65</v>
      </c>
      <c s="37">
        <v>1</v>
      </c>
      <c s="36">
        <v>0</v>
      </c>
      <c s="36">
        <f>ROUND(G2308*H2308,6)</f>
      </c>
      <c r="L2308" s="38">
        <v>0</v>
      </c>
      <c s="32">
        <f>ROUND(ROUND(L2308,2)*ROUND(G2308,3),2)</f>
      </c>
      <c s="36" t="s">
        <v>69</v>
      </c>
      <c>
        <f>(M2308*21)/100</f>
      </c>
      <c t="s">
        <v>28</v>
      </c>
    </row>
    <row r="2309" spans="1:5" ht="12.75">
      <c r="A2309" s="35" t="s">
        <v>56</v>
      </c>
      <c r="E2309" s="39" t="s">
        <v>6695</v>
      </c>
    </row>
    <row r="2310" spans="1:5" ht="25.5">
      <c r="A2310" s="35" t="s">
        <v>58</v>
      </c>
      <c r="E2310" s="40" t="s">
        <v>5803</v>
      </c>
    </row>
    <row r="2311" spans="1:5" ht="102">
      <c r="A2311" t="s">
        <v>59</v>
      </c>
      <c r="E2311" s="39" t="s">
        <v>6696</v>
      </c>
    </row>
    <row r="2312" spans="1:16" ht="12.75">
      <c r="A2312" t="s">
        <v>50</v>
      </c>
      <c s="34" t="s">
        <v>6697</v>
      </c>
      <c s="34" t="s">
        <v>6698</v>
      </c>
      <c s="35" t="s">
        <v>5</v>
      </c>
      <c s="6" t="s">
        <v>6699</v>
      </c>
      <c s="36" t="s">
        <v>65</v>
      </c>
      <c s="37">
        <v>2</v>
      </c>
      <c s="36">
        <v>0</v>
      </c>
      <c s="36">
        <f>ROUND(G2312*H2312,6)</f>
      </c>
      <c r="L2312" s="38">
        <v>0</v>
      </c>
      <c s="32">
        <f>ROUND(ROUND(L2312,2)*ROUND(G2312,3),2)</f>
      </c>
      <c s="36" t="s">
        <v>69</v>
      </c>
      <c>
        <f>(M2312*21)/100</f>
      </c>
      <c t="s">
        <v>28</v>
      </c>
    </row>
    <row r="2313" spans="1:5" ht="12.75">
      <c r="A2313" s="35" t="s">
        <v>56</v>
      </c>
      <c r="E2313" s="39" t="s">
        <v>6699</v>
      </c>
    </row>
    <row r="2314" spans="1:5" ht="25.5">
      <c r="A2314" s="35" t="s">
        <v>58</v>
      </c>
      <c r="E2314" s="40" t="s">
        <v>5807</v>
      </c>
    </row>
    <row r="2315" spans="1:5" ht="102">
      <c r="A2315" t="s">
        <v>59</v>
      </c>
      <c r="E2315" s="39" t="s">
        <v>6700</v>
      </c>
    </row>
    <row r="2316" spans="1:16" ht="12.75">
      <c r="A2316" t="s">
        <v>50</v>
      </c>
      <c s="34" t="s">
        <v>6701</v>
      </c>
      <c s="34" t="s">
        <v>6702</v>
      </c>
      <c s="35" t="s">
        <v>5</v>
      </c>
      <c s="6" t="s">
        <v>6703</v>
      </c>
      <c s="36" t="s">
        <v>65</v>
      </c>
      <c s="37">
        <v>1</v>
      </c>
      <c s="36">
        <v>0</v>
      </c>
      <c s="36">
        <f>ROUND(G2316*H2316,6)</f>
      </c>
      <c r="L2316" s="38">
        <v>0</v>
      </c>
      <c s="32">
        <f>ROUND(ROUND(L2316,2)*ROUND(G2316,3),2)</f>
      </c>
      <c s="36" t="s">
        <v>69</v>
      </c>
      <c>
        <f>(M2316*21)/100</f>
      </c>
      <c t="s">
        <v>28</v>
      </c>
    </row>
    <row r="2317" spans="1:5" ht="12.75">
      <c r="A2317" s="35" t="s">
        <v>56</v>
      </c>
      <c r="E2317" s="39" t="s">
        <v>6703</v>
      </c>
    </row>
    <row r="2318" spans="1:5" ht="25.5">
      <c r="A2318" s="35" t="s">
        <v>58</v>
      </c>
      <c r="E2318" s="40" t="s">
        <v>5811</v>
      </c>
    </row>
    <row r="2319" spans="1:5" ht="102">
      <c r="A2319" t="s">
        <v>59</v>
      </c>
      <c r="E2319" s="39" t="s">
        <v>6704</v>
      </c>
    </row>
    <row r="2320" spans="1:16" ht="12.75">
      <c r="A2320" t="s">
        <v>50</v>
      </c>
      <c s="34" t="s">
        <v>6705</v>
      </c>
      <c s="34" t="s">
        <v>6706</v>
      </c>
      <c s="35" t="s">
        <v>5</v>
      </c>
      <c s="6" t="s">
        <v>6707</v>
      </c>
      <c s="36" t="s">
        <v>65</v>
      </c>
      <c s="37">
        <v>1</v>
      </c>
      <c s="36">
        <v>0</v>
      </c>
      <c s="36">
        <f>ROUND(G2320*H2320,6)</f>
      </c>
      <c r="L2320" s="38">
        <v>0</v>
      </c>
      <c s="32">
        <f>ROUND(ROUND(L2320,2)*ROUND(G2320,3),2)</f>
      </c>
      <c s="36" t="s">
        <v>69</v>
      </c>
      <c>
        <f>(M2320*21)/100</f>
      </c>
      <c t="s">
        <v>28</v>
      </c>
    </row>
    <row r="2321" spans="1:5" ht="12.75">
      <c r="A2321" s="35" t="s">
        <v>56</v>
      </c>
      <c r="E2321" s="39" t="s">
        <v>6707</v>
      </c>
    </row>
    <row r="2322" spans="1:5" ht="25.5">
      <c r="A2322" s="35" t="s">
        <v>58</v>
      </c>
      <c r="E2322" s="40" t="s">
        <v>5815</v>
      </c>
    </row>
    <row r="2323" spans="1:5" ht="102">
      <c r="A2323" t="s">
        <v>59</v>
      </c>
      <c r="E2323" s="39" t="s">
        <v>6708</v>
      </c>
    </row>
    <row r="2324" spans="1:16" ht="12.75">
      <c r="A2324" t="s">
        <v>50</v>
      </c>
      <c s="34" t="s">
        <v>6709</v>
      </c>
      <c s="34" t="s">
        <v>6710</v>
      </c>
      <c s="35" t="s">
        <v>5</v>
      </c>
      <c s="6" t="s">
        <v>6711</v>
      </c>
      <c s="36" t="s">
        <v>65</v>
      </c>
      <c s="37">
        <v>2</v>
      </c>
      <c s="36">
        <v>0</v>
      </c>
      <c s="36">
        <f>ROUND(G2324*H2324,6)</f>
      </c>
      <c r="L2324" s="38">
        <v>0</v>
      </c>
      <c s="32">
        <f>ROUND(ROUND(L2324,2)*ROUND(G2324,3),2)</f>
      </c>
      <c s="36" t="s">
        <v>69</v>
      </c>
      <c>
        <f>(M2324*21)/100</f>
      </c>
      <c t="s">
        <v>28</v>
      </c>
    </row>
    <row r="2325" spans="1:5" ht="12.75">
      <c r="A2325" s="35" t="s">
        <v>56</v>
      </c>
      <c r="E2325" s="39" t="s">
        <v>6711</v>
      </c>
    </row>
    <row r="2326" spans="1:5" ht="25.5">
      <c r="A2326" s="35" t="s">
        <v>58</v>
      </c>
      <c r="E2326" s="40" t="s">
        <v>5819</v>
      </c>
    </row>
    <row r="2327" spans="1:5" ht="102">
      <c r="A2327" t="s">
        <v>59</v>
      </c>
      <c r="E2327" s="39" t="s">
        <v>6712</v>
      </c>
    </row>
    <row r="2328" spans="1:16" ht="12.75">
      <c r="A2328" t="s">
        <v>50</v>
      </c>
      <c s="34" t="s">
        <v>6713</v>
      </c>
      <c s="34" t="s">
        <v>6714</v>
      </c>
      <c s="35" t="s">
        <v>5</v>
      </c>
      <c s="6" t="s">
        <v>6715</v>
      </c>
      <c s="36" t="s">
        <v>65</v>
      </c>
      <c s="37">
        <v>1</v>
      </c>
      <c s="36">
        <v>0</v>
      </c>
      <c s="36">
        <f>ROUND(G2328*H2328,6)</f>
      </c>
      <c r="L2328" s="38">
        <v>0</v>
      </c>
      <c s="32">
        <f>ROUND(ROUND(L2328,2)*ROUND(G2328,3),2)</f>
      </c>
      <c s="36" t="s">
        <v>69</v>
      </c>
      <c>
        <f>(M2328*21)/100</f>
      </c>
      <c t="s">
        <v>28</v>
      </c>
    </row>
    <row r="2329" spans="1:5" ht="12.75">
      <c r="A2329" s="35" t="s">
        <v>56</v>
      </c>
      <c r="E2329" s="39" t="s">
        <v>6715</v>
      </c>
    </row>
    <row r="2330" spans="1:5" ht="25.5">
      <c r="A2330" s="35" t="s">
        <v>58</v>
      </c>
      <c r="E2330" s="40" t="s">
        <v>5823</v>
      </c>
    </row>
    <row r="2331" spans="1:5" ht="102">
      <c r="A2331" t="s">
        <v>59</v>
      </c>
      <c r="E2331" s="39" t="s">
        <v>6716</v>
      </c>
    </row>
    <row r="2332" spans="1:16" ht="12.75">
      <c r="A2332" t="s">
        <v>50</v>
      </c>
      <c s="34" t="s">
        <v>6717</v>
      </c>
      <c s="34" t="s">
        <v>6718</v>
      </c>
      <c s="35" t="s">
        <v>5</v>
      </c>
      <c s="6" t="s">
        <v>6719</v>
      </c>
      <c s="36" t="s">
        <v>65</v>
      </c>
      <c s="37">
        <v>1</v>
      </c>
      <c s="36">
        <v>0</v>
      </c>
      <c s="36">
        <f>ROUND(G2332*H2332,6)</f>
      </c>
      <c r="L2332" s="38">
        <v>0</v>
      </c>
      <c s="32">
        <f>ROUND(ROUND(L2332,2)*ROUND(G2332,3),2)</f>
      </c>
      <c s="36" t="s">
        <v>69</v>
      </c>
      <c>
        <f>(M2332*21)/100</f>
      </c>
      <c t="s">
        <v>28</v>
      </c>
    </row>
    <row r="2333" spans="1:5" ht="12.75">
      <c r="A2333" s="35" t="s">
        <v>56</v>
      </c>
      <c r="E2333" s="39" t="s">
        <v>6719</v>
      </c>
    </row>
    <row r="2334" spans="1:5" ht="25.5">
      <c r="A2334" s="35" t="s">
        <v>58</v>
      </c>
      <c r="E2334" s="40" t="s">
        <v>5827</v>
      </c>
    </row>
    <row r="2335" spans="1:5" ht="102">
      <c r="A2335" t="s">
        <v>59</v>
      </c>
      <c r="E2335" s="39" t="s">
        <v>6720</v>
      </c>
    </row>
    <row r="2336" spans="1:16" ht="12.75">
      <c r="A2336" t="s">
        <v>50</v>
      </c>
      <c s="34" t="s">
        <v>6721</v>
      </c>
      <c s="34" t="s">
        <v>6722</v>
      </c>
      <c s="35" t="s">
        <v>5</v>
      </c>
      <c s="6" t="s">
        <v>6723</v>
      </c>
      <c s="36" t="s">
        <v>65</v>
      </c>
      <c s="37">
        <v>2</v>
      </c>
      <c s="36">
        <v>0</v>
      </c>
      <c s="36">
        <f>ROUND(G2336*H2336,6)</f>
      </c>
      <c r="L2336" s="38">
        <v>0</v>
      </c>
      <c s="32">
        <f>ROUND(ROUND(L2336,2)*ROUND(G2336,3),2)</f>
      </c>
      <c s="36" t="s">
        <v>69</v>
      </c>
      <c>
        <f>(M2336*21)/100</f>
      </c>
      <c t="s">
        <v>28</v>
      </c>
    </row>
    <row r="2337" spans="1:5" ht="12.75">
      <c r="A2337" s="35" t="s">
        <v>56</v>
      </c>
      <c r="E2337" s="39" t="s">
        <v>6723</v>
      </c>
    </row>
    <row r="2338" spans="1:5" ht="25.5">
      <c r="A2338" s="35" t="s">
        <v>58</v>
      </c>
      <c r="E2338" s="40" t="s">
        <v>5831</v>
      </c>
    </row>
    <row r="2339" spans="1:5" ht="102">
      <c r="A2339" t="s">
        <v>59</v>
      </c>
      <c r="E2339" s="39" t="s">
        <v>6724</v>
      </c>
    </row>
    <row r="2340" spans="1:16" ht="12.75">
      <c r="A2340" t="s">
        <v>50</v>
      </c>
      <c s="34" t="s">
        <v>6725</v>
      </c>
      <c s="34" t="s">
        <v>6726</v>
      </c>
      <c s="35" t="s">
        <v>5</v>
      </c>
      <c s="6" t="s">
        <v>6727</v>
      </c>
      <c s="36" t="s">
        <v>65</v>
      </c>
      <c s="37">
        <v>4</v>
      </c>
      <c s="36">
        <v>0</v>
      </c>
      <c s="36">
        <f>ROUND(G2340*H2340,6)</f>
      </c>
      <c r="L2340" s="38">
        <v>0</v>
      </c>
      <c s="32">
        <f>ROUND(ROUND(L2340,2)*ROUND(G2340,3),2)</f>
      </c>
      <c s="36" t="s">
        <v>69</v>
      </c>
      <c>
        <f>(M2340*21)/100</f>
      </c>
      <c t="s">
        <v>28</v>
      </c>
    </row>
    <row r="2341" spans="1:5" ht="12.75">
      <c r="A2341" s="35" t="s">
        <v>56</v>
      </c>
      <c r="E2341" s="39" t="s">
        <v>6727</v>
      </c>
    </row>
    <row r="2342" spans="1:5" ht="25.5">
      <c r="A2342" s="35" t="s">
        <v>58</v>
      </c>
      <c r="E2342" s="40" t="s">
        <v>5835</v>
      </c>
    </row>
    <row r="2343" spans="1:5" ht="102">
      <c r="A2343" t="s">
        <v>59</v>
      </c>
      <c r="E2343" s="39" t="s">
        <v>6728</v>
      </c>
    </row>
    <row r="2344" spans="1:16" ht="12.75">
      <c r="A2344" t="s">
        <v>50</v>
      </c>
      <c s="34" t="s">
        <v>6729</v>
      </c>
      <c s="34" t="s">
        <v>6730</v>
      </c>
      <c s="35" t="s">
        <v>5</v>
      </c>
      <c s="6" t="s">
        <v>6731</v>
      </c>
      <c s="36" t="s">
        <v>65</v>
      </c>
      <c s="37">
        <v>1</v>
      </c>
      <c s="36">
        <v>0</v>
      </c>
      <c s="36">
        <f>ROUND(G2344*H2344,6)</f>
      </c>
      <c r="L2344" s="38">
        <v>0</v>
      </c>
      <c s="32">
        <f>ROUND(ROUND(L2344,2)*ROUND(G2344,3),2)</f>
      </c>
      <c s="36" t="s">
        <v>69</v>
      </c>
      <c>
        <f>(M2344*21)/100</f>
      </c>
      <c t="s">
        <v>28</v>
      </c>
    </row>
    <row r="2345" spans="1:5" ht="12.75">
      <c r="A2345" s="35" t="s">
        <v>56</v>
      </c>
      <c r="E2345" s="39" t="s">
        <v>6731</v>
      </c>
    </row>
    <row r="2346" spans="1:5" ht="25.5">
      <c r="A2346" s="35" t="s">
        <v>58</v>
      </c>
      <c r="E2346" s="40" t="s">
        <v>5839</v>
      </c>
    </row>
    <row r="2347" spans="1:5" ht="102">
      <c r="A2347" t="s">
        <v>59</v>
      </c>
      <c r="E2347" s="39" t="s">
        <v>6732</v>
      </c>
    </row>
    <row r="2348" spans="1:16" ht="12.75">
      <c r="A2348" t="s">
        <v>50</v>
      </c>
      <c s="34" t="s">
        <v>6733</v>
      </c>
      <c s="34" t="s">
        <v>6734</v>
      </c>
      <c s="35" t="s">
        <v>5</v>
      </c>
      <c s="6" t="s">
        <v>6735</v>
      </c>
      <c s="36" t="s">
        <v>65</v>
      </c>
      <c s="37">
        <v>1</v>
      </c>
      <c s="36">
        <v>0</v>
      </c>
      <c s="36">
        <f>ROUND(G2348*H2348,6)</f>
      </c>
      <c r="L2348" s="38">
        <v>0</v>
      </c>
      <c s="32">
        <f>ROUND(ROUND(L2348,2)*ROUND(G2348,3),2)</f>
      </c>
      <c s="36" t="s">
        <v>69</v>
      </c>
      <c>
        <f>(M2348*21)/100</f>
      </c>
      <c t="s">
        <v>28</v>
      </c>
    </row>
    <row r="2349" spans="1:5" ht="12.75">
      <c r="A2349" s="35" t="s">
        <v>56</v>
      </c>
      <c r="E2349" s="39" t="s">
        <v>6735</v>
      </c>
    </row>
    <row r="2350" spans="1:5" ht="25.5">
      <c r="A2350" s="35" t="s">
        <v>58</v>
      </c>
      <c r="E2350" s="40" t="s">
        <v>5843</v>
      </c>
    </row>
    <row r="2351" spans="1:5" ht="102">
      <c r="A2351" t="s">
        <v>59</v>
      </c>
      <c r="E2351" s="39" t="s">
        <v>6736</v>
      </c>
    </row>
    <row r="2352" spans="1:16" ht="12.75">
      <c r="A2352" t="s">
        <v>50</v>
      </c>
      <c s="34" t="s">
        <v>6737</v>
      </c>
      <c s="34" t="s">
        <v>6738</v>
      </c>
      <c s="35" t="s">
        <v>5</v>
      </c>
      <c s="6" t="s">
        <v>6739</v>
      </c>
      <c s="36" t="s">
        <v>65</v>
      </c>
      <c s="37">
        <v>1</v>
      </c>
      <c s="36">
        <v>0</v>
      </c>
      <c s="36">
        <f>ROUND(G2352*H2352,6)</f>
      </c>
      <c r="L2352" s="38">
        <v>0</v>
      </c>
      <c s="32">
        <f>ROUND(ROUND(L2352,2)*ROUND(G2352,3),2)</f>
      </c>
      <c s="36" t="s">
        <v>69</v>
      </c>
      <c>
        <f>(M2352*21)/100</f>
      </c>
      <c t="s">
        <v>28</v>
      </c>
    </row>
    <row r="2353" spans="1:5" ht="12.75">
      <c r="A2353" s="35" t="s">
        <v>56</v>
      </c>
      <c r="E2353" s="39" t="s">
        <v>6739</v>
      </c>
    </row>
    <row r="2354" spans="1:5" ht="25.5">
      <c r="A2354" s="35" t="s">
        <v>58</v>
      </c>
      <c r="E2354" s="40" t="s">
        <v>5847</v>
      </c>
    </row>
    <row r="2355" spans="1:5" ht="102">
      <c r="A2355" t="s">
        <v>59</v>
      </c>
      <c r="E2355" s="39" t="s">
        <v>6740</v>
      </c>
    </row>
    <row r="2356" spans="1:16" ht="12.75">
      <c r="A2356" t="s">
        <v>50</v>
      </c>
      <c s="34" t="s">
        <v>6741</v>
      </c>
      <c s="34" t="s">
        <v>6742</v>
      </c>
      <c s="35" t="s">
        <v>5</v>
      </c>
      <c s="6" t="s">
        <v>6743</v>
      </c>
      <c s="36" t="s">
        <v>65</v>
      </c>
      <c s="37">
        <v>8</v>
      </c>
      <c s="36">
        <v>0</v>
      </c>
      <c s="36">
        <f>ROUND(G2356*H2356,6)</f>
      </c>
      <c r="L2356" s="38">
        <v>0</v>
      </c>
      <c s="32">
        <f>ROUND(ROUND(L2356,2)*ROUND(G2356,3),2)</f>
      </c>
      <c s="36" t="s">
        <v>69</v>
      </c>
      <c>
        <f>(M2356*21)/100</f>
      </c>
      <c t="s">
        <v>28</v>
      </c>
    </row>
    <row r="2357" spans="1:5" ht="12.75">
      <c r="A2357" s="35" t="s">
        <v>56</v>
      </c>
      <c r="E2357" s="39" t="s">
        <v>6743</v>
      </c>
    </row>
    <row r="2358" spans="1:5" ht="25.5">
      <c r="A2358" s="35" t="s">
        <v>58</v>
      </c>
      <c r="E2358" s="40" t="s">
        <v>5851</v>
      </c>
    </row>
    <row r="2359" spans="1:5" ht="102">
      <c r="A2359" t="s">
        <v>59</v>
      </c>
      <c r="E2359" s="39" t="s">
        <v>6744</v>
      </c>
    </row>
    <row r="2360" spans="1:16" ht="12.75">
      <c r="A2360" t="s">
        <v>50</v>
      </c>
      <c s="34" t="s">
        <v>6745</v>
      </c>
      <c s="34" t="s">
        <v>6746</v>
      </c>
      <c s="35" t="s">
        <v>5</v>
      </c>
      <c s="6" t="s">
        <v>6747</v>
      </c>
      <c s="36" t="s">
        <v>65</v>
      </c>
      <c s="37">
        <v>1</v>
      </c>
      <c s="36">
        <v>0</v>
      </c>
      <c s="36">
        <f>ROUND(G2360*H2360,6)</f>
      </c>
      <c r="L2360" s="38">
        <v>0</v>
      </c>
      <c s="32">
        <f>ROUND(ROUND(L2360,2)*ROUND(G2360,3),2)</f>
      </c>
      <c s="36" t="s">
        <v>69</v>
      </c>
      <c>
        <f>(M2360*21)/100</f>
      </c>
      <c t="s">
        <v>28</v>
      </c>
    </row>
    <row r="2361" spans="1:5" ht="12.75">
      <c r="A2361" s="35" t="s">
        <v>56</v>
      </c>
      <c r="E2361" s="39" t="s">
        <v>6747</v>
      </c>
    </row>
    <row r="2362" spans="1:5" ht="25.5">
      <c r="A2362" s="35" t="s">
        <v>58</v>
      </c>
      <c r="E2362" s="40" t="s">
        <v>5863</v>
      </c>
    </row>
    <row r="2363" spans="1:5" ht="102">
      <c r="A2363" t="s">
        <v>59</v>
      </c>
      <c r="E2363" s="39" t="s">
        <v>6748</v>
      </c>
    </row>
    <row r="2364" spans="1:16" ht="12.75">
      <c r="A2364" t="s">
        <v>50</v>
      </c>
      <c s="34" t="s">
        <v>6749</v>
      </c>
      <c s="34" t="s">
        <v>6750</v>
      </c>
      <c s="35" t="s">
        <v>5</v>
      </c>
      <c s="6" t="s">
        <v>6751</v>
      </c>
      <c s="36" t="s">
        <v>65</v>
      </c>
      <c s="37">
        <v>1</v>
      </c>
      <c s="36">
        <v>0</v>
      </c>
      <c s="36">
        <f>ROUND(G2364*H2364,6)</f>
      </c>
      <c r="L2364" s="38">
        <v>0</v>
      </c>
      <c s="32">
        <f>ROUND(ROUND(L2364,2)*ROUND(G2364,3),2)</f>
      </c>
      <c s="36" t="s">
        <v>69</v>
      </c>
      <c>
        <f>(M2364*21)/100</f>
      </c>
      <c t="s">
        <v>28</v>
      </c>
    </row>
    <row r="2365" spans="1:5" ht="12.75">
      <c r="A2365" s="35" t="s">
        <v>56</v>
      </c>
      <c r="E2365" s="39" t="s">
        <v>6751</v>
      </c>
    </row>
    <row r="2366" spans="1:5" ht="25.5">
      <c r="A2366" s="35" t="s">
        <v>58</v>
      </c>
      <c r="E2366" s="40" t="s">
        <v>5867</v>
      </c>
    </row>
    <row r="2367" spans="1:5" ht="102">
      <c r="A2367" t="s">
        <v>59</v>
      </c>
      <c r="E2367" s="39" t="s">
        <v>6752</v>
      </c>
    </row>
    <row r="2368" spans="1:16" ht="12.75">
      <c r="A2368" t="s">
        <v>50</v>
      </c>
      <c s="34" t="s">
        <v>6753</v>
      </c>
      <c s="34" t="s">
        <v>6754</v>
      </c>
      <c s="35" t="s">
        <v>5</v>
      </c>
      <c s="6" t="s">
        <v>6755</v>
      </c>
      <c s="36" t="s">
        <v>65</v>
      </c>
      <c s="37">
        <v>1</v>
      </c>
      <c s="36">
        <v>0</v>
      </c>
      <c s="36">
        <f>ROUND(G2368*H2368,6)</f>
      </c>
      <c r="L2368" s="38">
        <v>0</v>
      </c>
      <c s="32">
        <f>ROUND(ROUND(L2368,2)*ROUND(G2368,3),2)</f>
      </c>
      <c s="36" t="s">
        <v>69</v>
      </c>
      <c>
        <f>(M2368*21)/100</f>
      </c>
      <c t="s">
        <v>28</v>
      </c>
    </row>
    <row r="2369" spans="1:5" ht="12.75">
      <c r="A2369" s="35" t="s">
        <v>56</v>
      </c>
      <c r="E2369" s="39" t="s">
        <v>6755</v>
      </c>
    </row>
    <row r="2370" spans="1:5" ht="25.5">
      <c r="A2370" s="35" t="s">
        <v>58</v>
      </c>
      <c r="E2370" s="40" t="s">
        <v>5871</v>
      </c>
    </row>
    <row r="2371" spans="1:5" ht="102">
      <c r="A2371" t="s">
        <v>59</v>
      </c>
      <c r="E2371" s="39" t="s">
        <v>6756</v>
      </c>
    </row>
    <row r="2372" spans="1:16" ht="12.75">
      <c r="A2372" t="s">
        <v>50</v>
      </c>
      <c s="34" t="s">
        <v>6757</v>
      </c>
      <c s="34" t="s">
        <v>6758</v>
      </c>
      <c s="35" t="s">
        <v>5</v>
      </c>
      <c s="6" t="s">
        <v>6759</v>
      </c>
      <c s="36" t="s">
        <v>65</v>
      </c>
      <c s="37">
        <v>3</v>
      </c>
      <c s="36">
        <v>0</v>
      </c>
      <c s="36">
        <f>ROUND(G2372*H2372,6)</f>
      </c>
      <c r="L2372" s="38">
        <v>0</v>
      </c>
      <c s="32">
        <f>ROUND(ROUND(L2372,2)*ROUND(G2372,3),2)</f>
      </c>
      <c s="36" t="s">
        <v>69</v>
      </c>
      <c>
        <f>(M2372*21)/100</f>
      </c>
      <c t="s">
        <v>28</v>
      </c>
    </row>
    <row r="2373" spans="1:5" ht="12.75">
      <c r="A2373" s="35" t="s">
        <v>56</v>
      </c>
      <c r="E2373" s="39" t="s">
        <v>6759</v>
      </c>
    </row>
    <row r="2374" spans="1:5" ht="25.5">
      <c r="A2374" s="35" t="s">
        <v>58</v>
      </c>
      <c r="E2374" s="40" t="s">
        <v>5875</v>
      </c>
    </row>
    <row r="2375" spans="1:5" ht="102">
      <c r="A2375" t="s">
        <v>59</v>
      </c>
      <c r="E2375" s="39" t="s">
        <v>6760</v>
      </c>
    </row>
    <row r="2376" spans="1:16" ht="12.75">
      <c r="A2376" t="s">
        <v>50</v>
      </c>
      <c s="34" t="s">
        <v>6761</v>
      </c>
      <c s="34" t="s">
        <v>6762</v>
      </c>
      <c s="35" t="s">
        <v>5</v>
      </c>
      <c s="6" t="s">
        <v>6763</v>
      </c>
      <c s="36" t="s">
        <v>65</v>
      </c>
      <c s="37">
        <v>1</v>
      </c>
      <c s="36">
        <v>0</v>
      </c>
      <c s="36">
        <f>ROUND(G2376*H2376,6)</f>
      </c>
      <c r="L2376" s="38">
        <v>0</v>
      </c>
      <c s="32">
        <f>ROUND(ROUND(L2376,2)*ROUND(G2376,3),2)</f>
      </c>
      <c s="36" t="s">
        <v>69</v>
      </c>
      <c>
        <f>(M2376*21)/100</f>
      </c>
      <c t="s">
        <v>28</v>
      </c>
    </row>
    <row r="2377" spans="1:5" ht="12.75">
      <c r="A2377" s="35" t="s">
        <v>56</v>
      </c>
      <c r="E2377" s="39" t="s">
        <v>6763</v>
      </c>
    </row>
    <row r="2378" spans="1:5" ht="25.5">
      <c r="A2378" s="35" t="s">
        <v>58</v>
      </c>
      <c r="E2378" s="40" t="s">
        <v>5879</v>
      </c>
    </row>
    <row r="2379" spans="1:5" ht="102">
      <c r="A2379" t="s">
        <v>59</v>
      </c>
      <c r="E2379" s="39" t="s">
        <v>6764</v>
      </c>
    </row>
    <row r="2380" spans="1:16" ht="12.75">
      <c r="A2380" t="s">
        <v>50</v>
      </c>
      <c s="34" t="s">
        <v>6765</v>
      </c>
      <c s="34" t="s">
        <v>6766</v>
      </c>
      <c s="35" t="s">
        <v>5</v>
      </c>
      <c s="6" t="s">
        <v>6767</v>
      </c>
      <c s="36" t="s">
        <v>65</v>
      </c>
      <c s="37">
        <v>2</v>
      </c>
      <c s="36">
        <v>0</v>
      </c>
      <c s="36">
        <f>ROUND(G2380*H2380,6)</f>
      </c>
      <c r="L2380" s="38">
        <v>0</v>
      </c>
      <c s="32">
        <f>ROUND(ROUND(L2380,2)*ROUND(G2380,3),2)</f>
      </c>
      <c s="36" t="s">
        <v>69</v>
      </c>
      <c>
        <f>(M2380*21)/100</f>
      </c>
      <c t="s">
        <v>28</v>
      </c>
    </row>
    <row r="2381" spans="1:5" ht="12.75">
      <c r="A2381" s="35" t="s">
        <v>56</v>
      </c>
      <c r="E2381" s="39" t="s">
        <v>6767</v>
      </c>
    </row>
    <row r="2382" spans="1:5" ht="25.5">
      <c r="A2382" s="35" t="s">
        <v>58</v>
      </c>
      <c r="E2382" s="40" t="s">
        <v>5883</v>
      </c>
    </row>
    <row r="2383" spans="1:5" ht="102">
      <c r="A2383" t="s">
        <v>59</v>
      </c>
      <c r="E2383" s="39" t="s">
        <v>6768</v>
      </c>
    </row>
    <row r="2384" spans="1:16" ht="12.75">
      <c r="A2384" t="s">
        <v>50</v>
      </c>
      <c s="34" t="s">
        <v>6769</v>
      </c>
      <c s="34" t="s">
        <v>6770</v>
      </c>
      <c s="35" t="s">
        <v>5</v>
      </c>
      <c s="6" t="s">
        <v>6771</v>
      </c>
      <c s="36" t="s">
        <v>65</v>
      </c>
      <c s="37">
        <v>1</v>
      </c>
      <c s="36">
        <v>0</v>
      </c>
      <c s="36">
        <f>ROUND(G2384*H2384,6)</f>
      </c>
      <c r="L2384" s="38">
        <v>0</v>
      </c>
      <c s="32">
        <f>ROUND(ROUND(L2384,2)*ROUND(G2384,3),2)</f>
      </c>
      <c s="36" t="s">
        <v>69</v>
      </c>
      <c>
        <f>(M2384*21)/100</f>
      </c>
      <c t="s">
        <v>28</v>
      </c>
    </row>
    <row r="2385" spans="1:5" ht="12.75">
      <c r="A2385" s="35" t="s">
        <v>56</v>
      </c>
      <c r="E2385" s="39" t="s">
        <v>6771</v>
      </c>
    </row>
    <row r="2386" spans="1:5" ht="25.5">
      <c r="A2386" s="35" t="s">
        <v>58</v>
      </c>
      <c r="E2386" s="40" t="s">
        <v>5887</v>
      </c>
    </row>
    <row r="2387" spans="1:5" ht="102">
      <c r="A2387" t="s">
        <v>59</v>
      </c>
      <c r="E2387" s="39" t="s">
        <v>6772</v>
      </c>
    </row>
    <row r="2388" spans="1:16" ht="12.75">
      <c r="A2388" t="s">
        <v>50</v>
      </c>
      <c s="34" t="s">
        <v>6773</v>
      </c>
      <c s="34" t="s">
        <v>6774</v>
      </c>
      <c s="35" t="s">
        <v>5</v>
      </c>
      <c s="6" t="s">
        <v>6775</v>
      </c>
      <c s="36" t="s">
        <v>65</v>
      </c>
      <c s="37">
        <v>1</v>
      </c>
      <c s="36">
        <v>0</v>
      </c>
      <c s="36">
        <f>ROUND(G2388*H2388,6)</f>
      </c>
      <c r="L2388" s="38">
        <v>0</v>
      </c>
      <c s="32">
        <f>ROUND(ROUND(L2388,2)*ROUND(G2388,3),2)</f>
      </c>
      <c s="36" t="s">
        <v>69</v>
      </c>
      <c>
        <f>(M2388*21)/100</f>
      </c>
      <c t="s">
        <v>28</v>
      </c>
    </row>
    <row r="2389" spans="1:5" ht="12.75">
      <c r="A2389" s="35" t="s">
        <v>56</v>
      </c>
      <c r="E2389" s="39" t="s">
        <v>6775</v>
      </c>
    </row>
    <row r="2390" spans="1:5" ht="25.5">
      <c r="A2390" s="35" t="s">
        <v>58</v>
      </c>
      <c r="E2390" s="40" t="s">
        <v>5891</v>
      </c>
    </row>
    <row r="2391" spans="1:5" ht="102">
      <c r="A2391" t="s">
        <v>59</v>
      </c>
      <c r="E2391" s="39" t="s">
        <v>6776</v>
      </c>
    </row>
    <row r="2392" spans="1:16" ht="12.75">
      <c r="A2392" t="s">
        <v>50</v>
      </c>
      <c s="34" t="s">
        <v>6777</v>
      </c>
      <c s="34" t="s">
        <v>6778</v>
      </c>
      <c s="35" t="s">
        <v>5</v>
      </c>
      <c s="6" t="s">
        <v>6779</v>
      </c>
      <c s="36" t="s">
        <v>65</v>
      </c>
      <c s="37">
        <v>1</v>
      </c>
      <c s="36">
        <v>0</v>
      </c>
      <c s="36">
        <f>ROUND(G2392*H2392,6)</f>
      </c>
      <c r="L2392" s="38">
        <v>0</v>
      </c>
      <c s="32">
        <f>ROUND(ROUND(L2392,2)*ROUND(G2392,3),2)</f>
      </c>
      <c s="36" t="s">
        <v>69</v>
      </c>
      <c>
        <f>(M2392*21)/100</f>
      </c>
      <c t="s">
        <v>28</v>
      </c>
    </row>
    <row r="2393" spans="1:5" ht="12.75">
      <c r="A2393" s="35" t="s">
        <v>56</v>
      </c>
      <c r="E2393" s="39" t="s">
        <v>6779</v>
      </c>
    </row>
    <row r="2394" spans="1:5" ht="25.5">
      <c r="A2394" s="35" t="s">
        <v>58</v>
      </c>
      <c r="E2394" s="40" t="s">
        <v>5895</v>
      </c>
    </row>
    <row r="2395" spans="1:5" ht="102">
      <c r="A2395" t="s">
        <v>59</v>
      </c>
      <c r="E2395" s="39" t="s">
        <v>6780</v>
      </c>
    </row>
    <row r="2396" spans="1:16" ht="12.75">
      <c r="A2396" t="s">
        <v>50</v>
      </c>
      <c s="34" t="s">
        <v>6781</v>
      </c>
      <c s="34" t="s">
        <v>6782</v>
      </c>
      <c s="35" t="s">
        <v>5</v>
      </c>
      <c s="6" t="s">
        <v>6783</v>
      </c>
      <c s="36" t="s">
        <v>65</v>
      </c>
      <c s="37">
        <v>1</v>
      </c>
      <c s="36">
        <v>0</v>
      </c>
      <c s="36">
        <f>ROUND(G2396*H2396,6)</f>
      </c>
      <c r="L2396" s="38">
        <v>0</v>
      </c>
      <c s="32">
        <f>ROUND(ROUND(L2396,2)*ROUND(G2396,3),2)</f>
      </c>
      <c s="36" t="s">
        <v>69</v>
      </c>
      <c>
        <f>(M2396*21)/100</f>
      </c>
      <c t="s">
        <v>28</v>
      </c>
    </row>
    <row r="2397" spans="1:5" ht="12.75">
      <c r="A2397" s="35" t="s">
        <v>56</v>
      </c>
      <c r="E2397" s="39" t="s">
        <v>6783</v>
      </c>
    </row>
    <row r="2398" spans="1:5" ht="25.5">
      <c r="A2398" s="35" t="s">
        <v>58</v>
      </c>
      <c r="E2398" s="40" t="s">
        <v>5899</v>
      </c>
    </row>
    <row r="2399" spans="1:5" ht="102">
      <c r="A2399" t="s">
        <v>59</v>
      </c>
      <c r="E2399" s="39" t="s">
        <v>6784</v>
      </c>
    </row>
    <row r="2400" spans="1:16" ht="12.75">
      <c r="A2400" t="s">
        <v>50</v>
      </c>
      <c s="34" t="s">
        <v>6785</v>
      </c>
      <c s="34" t="s">
        <v>6786</v>
      </c>
      <c s="35" t="s">
        <v>5</v>
      </c>
      <c s="6" t="s">
        <v>6787</v>
      </c>
      <c s="36" t="s">
        <v>65</v>
      </c>
      <c s="37">
        <v>2</v>
      </c>
      <c s="36">
        <v>0</v>
      </c>
      <c s="36">
        <f>ROUND(G2400*H2400,6)</f>
      </c>
      <c r="L2400" s="38">
        <v>0</v>
      </c>
      <c s="32">
        <f>ROUND(ROUND(L2400,2)*ROUND(G2400,3),2)</f>
      </c>
      <c s="36" t="s">
        <v>69</v>
      </c>
      <c>
        <f>(M2400*21)/100</f>
      </c>
      <c t="s">
        <v>28</v>
      </c>
    </row>
    <row r="2401" spans="1:5" ht="12.75">
      <c r="A2401" s="35" t="s">
        <v>56</v>
      </c>
      <c r="E2401" s="39" t="s">
        <v>6787</v>
      </c>
    </row>
    <row r="2402" spans="1:5" ht="25.5">
      <c r="A2402" s="35" t="s">
        <v>58</v>
      </c>
      <c r="E2402" s="40" t="s">
        <v>5903</v>
      </c>
    </row>
    <row r="2403" spans="1:5" ht="102">
      <c r="A2403" t="s">
        <v>59</v>
      </c>
      <c r="E2403" s="39" t="s">
        <v>6788</v>
      </c>
    </row>
    <row r="2404" spans="1:16" ht="12.75">
      <c r="A2404" t="s">
        <v>50</v>
      </c>
      <c s="34" t="s">
        <v>6789</v>
      </c>
      <c s="34" t="s">
        <v>6790</v>
      </c>
      <c s="35" t="s">
        <v>5</v>
      </c>
      <c s="6" t="s">
        <v>6791</v>
      </c>
      <c s="36" t="s">
        <v>65</v>
      </c>
      <c s="37">
        <v>1</v>
      </c>
      <c s="36">
        <v>0</v>
      </c>
      <c s="36">
        <f>ROUND(G2404*H2404,6)</f>
      </c>
      <c r="L2404" s="38">
        <v>0</v>
      </c>
      <c s="32">
        <f>ROUND(ROUND(L2404,2)*ROUND(G2404,3),2)</f>
      </c>
      <c s="36" t="s">
        <v>69</v>
      </c>
      <c>
        <f>(M2404*21)/100</f>
      </c>
      <c t="s">
        <v>28</v>
      </c>
    </row>
    <row r="2405" spans="1:5" ht="12.75">
      <c r="A2405" s="35" t="s">
        <v>56</v>
      </c>
      <c r="E2405" s="39" t="s">
        <v>6791</v>
      </c>
    </row>
    <row r="2406" spans="1:5" ht="25.5">
      <c r="A2406" s="35" t="s">
        <v>58</v>
      </c>
      <c r="E2406" s="40" t="s">
        <v>5907</v>
      </c>
    </row>
    <row r="2407" spans="1:5" ht="102">
      <c r="A2407" t="s">
        <v>59</v>
      </c>
      <c r="E2407" s="39" t="s">
        <v>6792</v>
      </c>
    </row>
    <row r="2408" spans="1:16" ht="12.75">
      <c r="A2408" t="s">
        <v>50</v>
      </c>
      <c s="34" t="s">
        <v>6793</v>
      </c>
      <c s="34" t="s">
        <v>6794</v>
      </c>
      <c s="35" t="s">
        <v>5</v>
      </c>
      <c s="6" t="s">
        <v>6795</v>
      </c>
      <c s="36" t="s">
        <v>65</v>
      </c>
      <c s="37">
        <v>2</v>
      </c>
      <c s="36">
        <v>0</v>
      </c>
      <c s="36">
        <f>ROUND(G2408*H2408,6)</f>
      </c>
      <c r="L2408" s="38">
        <v>0</v>
      </c>
      <c s="32">
        <f>ROUND(ROUND(L2408,2)*ROUND(G2408,3),2)</f>
      </c>
      <c s="36" t="s">
        <v>69</v>
      </c>
      <c>
        <f>(M2408*21)/100</f>
      </c>
      <c t="s">
        <v>28</v>
      </c>
    </row>
    <row r="2409" spans="1:5" ht="12.75">
      <c r="A2409" s="35" t="s">
        <v>56</v>
      </c>
      <c r="E2409" s="39" t="s">
        <v>6795</v>
      </c>
    </row>
    <row r="2410" spans="1:5" ht="25.5">
      <c r="A2410" s="35" t="s">
        <v>58</v>
      </c>
      <c r="E2410" s="40" t="s">
        <v>5911</v>
      </c>
    </row>
    <row r="2411" spans="1:5" ht="102">
      <c r="A2411" t="s">
        <v>59</v>
      </c>
      <c r="E2411" s="39" t="s">
        <v>6796</v>
      </c>
    </row>
    <row r="2412" spans="1:16" ht="12.75">
      <c r="A2412" t="s">
        <v>50</v>
      </c>
      <c s="34" t="s">
        <v>6797</v>
      </c>
      <c s="34" t="s">
        <v>6798</v>
      </c>
      <c s="35" t="s">
        <v>5</v>
      </c>
      <c s="6" t="s">
        <v>6799</v>
      </c>
      <c s="36" t="s">
        <v>65</v>
      </c>
      <c s="37">
        <v>2</v>
      </c>
      <c s="36">
        <v>0</v>
      </c>
      <c s="36">
        <f>ROUND(G2412*H2412,6)</f>
      </c>
      <c r="L2412" s="38">
        <v>0</v>
      </c>
      <c s="32">
        <f>ROUND(ROUND(L2412,2)*ROUND(G2412,3),2)</f>
      </c>
      <c s="36" t="s">
        <v>69</v>
      </c>
      <c>
        <f>(M2412*21)/100</f>
      </c>
      <c t="s">
        <v>28</v>
      </c>
    </row>
    <row r="2413" spans="1:5" ht="12.75">
      <c r="A2413" s="35" t="s">
        <v>56</v>
      </c>
      <c r="E2413" s="39" t="s">
        <v>6799</v>
      </c>
    </row>
    <row r="2414" spans="1:5" ht="25.5">
      <c r="A2414" s="35" t="s">
        <v>58</v>
      </c>
      <c r="E2414" s="40" t="s">
        <v>5915</v>
      </c>
    </row>
    <row r="2415" spans="1:5" ht="102">
      <c r="A2415" t="s">
        <v>59</v>
      </c>
      <c r="E2415" s="39" t="s">
        <v>6800</v>
      </c>
    </row>
    <row r="2416" spans="1:16" ht="12.75">
      <c r="A2416" t="s">
        <v>50</v>
      </c>
      <c s="34" t="s">
        <v>6801</v>
      </c>
      <c s="34" t="s">
        <v>6802</v>
      </c>
      <c s="35" t="s">
        <v>5</v>
      </c>
      <c s="6" t="s">
        <v>6803</v>
      </c>
      <c s="36" t="s">
        <v>65</v>
      </c>
      <c s="37">
        <v>1</v>
      </c>
      <c s="36">
        <v>0</v>
      </c>
      <c s="36">
        <f>ROUND(G2416*H2416,6)</f>
      </c>
      <c r="L2416" s="38">
        <v>0</v>
      </c>
      <c s="32">
        <f>ROUND(ROUND(L2416,2)*ROUND(G2416,3),2)</f>
      </c>
      <c s="36" t="s">
        <v>69</v>
      </c>
      <c>
        <f>(M2416*21)/100</f>
      </c>
      <c t="s">
        <v>28</v>
      </c>
    </row>
    <row r="2417" spans="1:5" ht="12.75">
      <c r="A2417" s="35" t="s">
        <v>56</v>
      </c>
      <c r="E2417" s="39" t="s">
        <v>6803</v>
      </c>
    </row>
    <row r="2418" spans="1:5" ht="25.5">
      <c r="A2418" s="35" t="s">
        <v>58</v>
      </c>
      <c r="E2418" s="40" t="s">
        <v>5919</v>
      </c>
    </row>
    <row r="2419" spans="1:5" ht="102">
      <c r="A2419" t="s">
        <v>59</v>
      </c>
      <c r="E2419" s="39" t="s">
        <v>6804</v>
      </c>
    </row>
    <row r="2420" spans="1:16" ht="12.75">
      <c r="A2420" t="s">
        <v>50</v>
      </c>
      <c s="34" t="s">
        <v>6805</v>
      </c>
      <c s="34" t="s">
        <v>6806</v>
      </c>
      <c s="35" t="s">
        <v>5</v>
      </c>
      <c s="6" t="s">
        <v>6807</v>
      </c>
      <c s="36" t="s">
        <v>65</v>
      </c>
      <c s="37">
        <v>1</v>
      </c>
      <c s="36">
        <v>0</v>
      </c>
      <c s="36">
        <f>ROUND(G2420*H2420,6)</f>
      </c>
      <c r="L2420" s="38">
        <v>0</v>
      </c>
      <c s="32">
        <f>ROUND(ROUND(L2420,2)*ROUND(G2420,3),2)</f>
      </c>
      <c s="36" t="s">
        <v>69</v>
      </c>
      <c>
        <f>(M2420*21)/100</f>
      </c>
      <c t="s">
        <v>28</v>
      </c>
    </row>
    <row r="2421" spans="1:5" ht="12.75">
      <c r="A2421" s="35" t="s">
        <v>56</v>
      </c>
      <c r="E2421" s="39" t="s">
        <v>6807</v>
      </c>
    </row>
    <row r="2422" spans="1:5" ht="25.5">
      <c r="A2422" s="35" t="s">
        <v>58</v>
      </c>
      <c r="E2422" s="40" t="s">
        <v>5931</v>
      </c>
    </row>
    <row r="2423" spans="1:5" ht="102">
      <c r="A2423" t="s">
        <v>59</v>
      </c>
      <c r="E2423" s="39" t="s">
        <v>6808</v>
      </c>
    </row>
    <row r="2424" spans="1:16" ht="12.75">
      <c r="A2424" t="s">
        <v>50</v>
      </c>
      <c s="34" t="s">
        <v>6809</v>
      </c>
      <c s="34" t="s">
        <v>6810</v>
      </c>
      <c s="35" t="s">
        <v>5</v>
      </c>
      <c s="6" t="s">
        <v>6811</v>
      </c>
      <c s="36" t="s">
        <v>65</v>
      </c>
      <c s="37">
        <v>1</v>
      </c>
      <c s="36">
        <v>0</v>
      </c>
      <c s="36">
        <f>ROUND(G2424*H2424,6)</f>
      </c>
      <c r="L2424" s="38">
        <v>0</v>
      </c>
      <c s="32">
        <f>ROUND(ROUND(L2424,2)*ROUND(G2424,3),2)</f>
      </c>
      <c s="36" t="s">
        <v>69</v>
      </c>
      <c>
        <f>(M2424*21)/100</f>
      </c>
      <c t="s">
        <v>28</v>
      </c>
    </row>
    <row r="2425" spans="1:5" ht="12.75">
      <c r="A2425" s="35" t="s">
        <v>56</v>
      </c>
      <c r="E2425" s="39" t="s">
        <v>6811</v>
      </c>
    </row>
    <row r="2426" spans="1:5" ht="25.5">
      <c r="A2426" s="35" t="s">
        <v>58</v>
      </c>
      <c r="E2426" s="40" t="s">
        <v>5935</v>
      </c>
    </row>
    <row r="2427" spans="1:5" ht="102">
      <c r="A2427" t="s">
        <v>59</v>
      </c>
      <c r="E2427" s="39" t="s">
        <v>6812</v>
      </c>
    </row>
    <row r="2428" spans="1:16" ht="12.75">
      <c r="A2428" t="s">
        <v>50</v>
      </c>
      <c s="34" t="s">
        <v>6813</v>
      </c>
      <c s="34" t="s">
        <v>6814</v>
      </c>
      <c s="35" t="s">
        <v>5</v>
      </c>
      <c s="6" t="s">
        <v>6815</v>
      </c>
      <c s="36" t="s">
        <v>65</v>
      </c>
      <c s="37">
        <v>1</v>
      </c>
      <c s="36">
        <v>0</v>
      </c>
      <c s="36">
        <f>ROUND(G2428*H2428,6)</f>
      </c>
      <c r="L2428" s="38">
        <v>0</v>
      </c>
      <c s="32">
        <f>ROUND(ROUND(L2428,2)*ROUND(G2428,3),2)</f>
      </c>
      <c s="36" t="s">
        <v>69</v>
      </c>
      <c>
        <f>(M2428*21)/100</f>
      </c>
      <c t="s">
        <v>28</v>
      </c>
    </row>
    <row r="2429" spans="1:5" ht="12.75">
      <c r="A2429" s="35" t="s">
        <v>56</v>
      </c>
      <c r="E2429" s="39" t="s">
        <v>6815</v>
      </c>
    </row>
    <row r="2430" spans="1:5" ht="25.5">
      <c r="A2430" s="35" t="s">
        <v>58</v>
      </c>
      <c r="E2430" s="40" t="s">
        <v>5939</v>
      </c>
    </row>
    <row r="2431" spans="1:5" ht="102">
      <c r="A2431" t="s">
        <v>59</v>
      </c>
      <c r="E2431" s="39" t="s">
        <v>6816</v>
      </c>
    </row>
    <row r="2432" spans="1:16" ht="12.75">
      <c r="A2432" t="s">
        <v>50</v>
      </c>
      <c s="34" t="s">
        <v>6817</v>
      </c>
      <c s="34" t="s">
        <v>6818</v>
      </c>
      <c s="35" t="s">
        <v>5</v>
      </c>
      <c s="6" t="s">
        <v>6819</v>
      </c>
      <c s="36" t="s">
        <v>65</v>
      </c>
      <c s="37">
        <v>1</v>
      </c>
      <c s="36">
        <v>0</v>
      </c>
      <c s="36">
        <f>ROUND(G2432*H2432,6)</f>
      </c>
      <c r="L2432" s="38">
        <v>0</v>
      </c>
      <c s="32">
        <f>ROUND(ROUND(L2432,2)*ROUND(G2432,3),2)</f>
      </c>
      <c s="36" t="s">
        <v>69</v>
      </c>
      <c>
        <f>(M2432*21)/100</f>
      </c>
      <c t="s">
        <v>28</v>
      </c>
    </row>
    <row r="2433" spans="1:5" ht="12.75">
      <c r="A2433" s="35" t="s">
        <v>56</v>
      </c>
      <c r="E2433" s="39" t="s">
        <v>6819</v>
      </c>
    </row>
    <row r="2434" spans="1:5" ht="25.5">
      <c r="A2434" s="35" t="s">
        <v>58</v>
      </c>
      <c r="E2434" s="40" t="s">
        <v>5943</v>
      </c>
    </row>
    <row r="2435" spans="1:5" ht="102">
      <c r="A2435" t="s">
        <v>59</v>
      </c>
      <c r="E2435" s="39" t="s">
        <v>6820</v>
      </c>
    </row>
    <row r="2436" spans="1:16" ht="12.75">
      <c r="A2436" t="s">
        <v>50</v>
      </c>
      <c s="34" t="s">
        <v>6821</v>
      </c>
      <c s="34" t="s">
        <v>6822</v>
      </c>
      <c s="35" t="s">
        <v>5</v>
      </c>
      <c s="6" t="s">
        <v>6823</v>
      </c>
      <c s="36" t="s">
        <v>65</v>
      </c>
      <c s="37">
        <v>1</v>
      </c>
      <c s="36">
        <v>0</v>
      </c>
      <c s="36">
        <f>ROUND(G2436*H2436,6)</f>
      </c>
      <c r="L2436" s="38">
        <v>0</v>
      </c>
      <c s="32">
        <f>ROUND(ROUND(L2436,2)*ROUND(G2436,3),2)</f>
      </c>
      <c s="36" t="s">
        <v>69</v>
      </c>
      <c>
        <f>(M2436*21)/100</f>
      </c>
      <c t="s">
        <v>28</v>
      </c>
    </row>
    <row r="2437" spans="1:5" ht="12.75">
      <c r="A2437" s="35" t="s">
        <v>56</v>
      </c>
      <c r="E2437" s="39" t="s">
        <v>6823</v>
      </c>
    </row>
    <row r="2438" spans="1:5" ht="25.5">
      <c r="A2438" s="35" t="s">
        <v>58</v>
      </c>
      <c r="E2438" s="40" t="s">
        <v>5947</v>
      </c>
    </row>
    <row r="2439" spans="1:5" ht="102">
      <c r="A2439" t="s">
        <v>59</v>
      </c>
      <c r="E2439" s="39" t="s">
        <v>6824</v>
      </c>
    </row>
    <row r="2440" spans="1:16" ht="12.75">
      <c r="A2440" t="s">
        <v>50</v>
      </c>
      <c s="34" t="s">
        <v>6825</v>
      </c>
      <c s="34" t="s">
        <v>6826</v>
      </c>
      <c s="35" t="s">
        <v>5</v>
      </c>
      <c s="6" t="s">
        <v>6827</v>
      </c>
      <c s="36" t="s">
        <v>65</v>
      </c>
      <c s="37">
        <v>1</v>
      </c>
      <c s="36">
        <v>0</v>
      </c>
      <c s="36">
        <f>ROUND(G2440*H2440,6)</f>
      </c>
      <c r="L2440" s="38">
        <v>0</v>
      </c>
      <c s="32">
        <f>ROUND(ROUND(L2440,2)*ROUND(G2440,3),2)</f>
      </c>
      <c s="36" t="s">
        <v>69</v>
      </c>
      <c>
        <f>(M2440*21)/100</f>
      </c>
      <c t="s">
        <v>28</v>
      </c>
    </row>
    <row r="2441" spans="1:5" ht="12.75">
      <c r="A2441" s="35" t="s">
        <v>56</v>
      </c>
      <c r="E2441" s="39" t="s">
        <v>6827</v>
      </c>
    </row>
    <row r="2442" spans="1:5" ht="25.5">
      <c r="A2442" s="35" t="s">
        <v>58</v>
      </c>
      <c r="E2442" s="40" t="s">
        <v>5951</v>
      </c>
    </row>
    <row r="2443" spans="1:5" ht="102">
      <c r="A2443" t="s">
        <v>59</v>
      </c>
      <c r="E2443" s="39" t="s">
        <v>6828</v>
      </c>
    </row>
    <row r="2444" spans="1:16" ht="12.75">
      <c r="A2444" t="s">
        <v>50</v>
      </c>
      <c s="34" t="s">
        <v>6829</v>
      </c>
      <c s="34" t="s">
        <v>6830</v>
      </c>
      <c s="35" t="s">
        <v>5</v>
      </c>
      <c s="6" t="s">
        <v>6831</v>
      </c>
      <c s="36" t="s">
        <v>65</v>
      </c>
      <c s="37">
        <v>1</v>
      </c>
      <c s="36">
        <v>0</v>
      </c>
      <c s="36">
        <f>ROUND(G2444*H2444,6)</f>
      </c>
      <c r="L2444" s="38">
        <v>0</v>
      </c>
      <c s="32">
        <f>ROUND(ROUND(L2444,2)*ROUND(G2444,3),2)</f>
      </c>
      <c s="36" t="s">
        <v>69</v>
      </c>
      <c>
        <f>(M2444*21)/100</f>
      </c>
      <c t="s">
        <v>28</v>
      </c>
    </row>
    <row r="2445" spans="1:5" ht="12.75">
      <c r="A2445" s="35" t="s">
        <v>56</v>
      </c>
      <c r="E2445" s="39" t="s">
        <v>6831</v>
      </c>
    </row>
    <row r="2446" spans="1:5" ht="25.5">
      <c r="A2446" s="35" t="s">
        <v>58</v>
      </c>
      <c r="E2446" s="40" t="s">
        <v>5955</v>
      </c>
    </row>
    <row r="2447" spans="1:5" ht="102">
      <c r="A2447" t="s">
        <v>59</v>
      </c>
      <c r="E2447" s="39" t="s">
        <v>6832</v>
      </c>
    </row>
    <row r="2448" spans="1:16" ht="12.75">
      <c r="A2448" t="s">
        <v>50</v>
      </c>
      <c s="34" t="s">
        <v>6833</v>
      </c>
      <c s="34" t="s">
        <v>6834</v>
      </c>
      <c s="35" t="s">
        <v>5</v>
      </c>
      <c s="6" t="s">
        <v>6835</v>
      </c>
      <c s="36" t="s">
        <v>2197</v>
      </c>
      <c s="37">
        <v>22.87</v>
      </c>
      <c s="36">
        <v>0</v>
      </c>
      <c s="36">
        <f>ROUND(G2448*H2448,6)</f>
      </c>
      <c r="L2448" s="38">
        <v>0</v>
      </c>
      <c s="32">
        <f>ROUND(ROUND(L2448,2)*ROUND(G2448,3),2)</f>
      </c>
      <c s="36" t="s">
        <v>55</v>
      </c>
      <c>
        <f>(M2448*21)/100</f>
      </c>
      <c t="s">
        <v>28</v>
      </c>
    </row>
    <row r="2449" spans="1:5" ht="12.75">
      <c r="A2449" s="35" t="s">
        <v>56</v>
      </c>
      <c r="E2449" s="39" t="s">
        <v>6835</v>
      </c>
    </row>
    <row r="2450" spans="1:5" ht="76.5">
      <c r="A2450" s="35" t="s">
        <v>58</v>
      </c>
      <c r="E2450" s="40" t="s">
        <v>6836</v>
      </c>
    </row>
    <row r="2451" spans="1:5" ht="191.25">
      <c r="A2451" t="s">
        <v>59</v>
      </c>
      <c r="E2451" s="39" t="s">
        <v>6837</v>
      </c>
    </row>
    <row r="2452" spans="1:16" ht="12.75">
      <c r="A2452" t="s">
        <v>50</v>
      </c>
      <c s="34" t="s">
        <v>6838</v>
      </c>
      <c s="34" t="s">
        <v>6839</v>
      </c>
      <c s="35" t="s">
        <v>5</v>
      </c>
      <c s="6" t="s">
        <v>6840</v>
      </c>
      <c s="36" t="s">
        <v>209</v>
      </c>
      <c s="37">
        <v>143.22</v>
      </c>
      <c s="36">
        <v>0</v>
      </c>
      <c s="36">
        <f>ROUND(G2452*H2452,6)</f>
      </c>
      <c r="L2452" s="38">
        <v>0</v>
      </c>
      <c s="32">
        <f>ROUND(ROUND(L2452,2)*ROUND(G2452,3),2)</f>
      </c>
      <c s="36" t="s">
        <v>55</v>
      </c>
      <c>
        <f>(M2452*21)/100</f>
      </c>
      <c t="s">
        <v>28</v>
      </c>
    </row>
    <row r="2453" spans="1:5" ht="12.75">
      <c r="A2453" s="35" t="s">
        <v>56</v>
      </c>
      <c r="E2453" s="39" t="s">
        <v>6840</v>
      </c>
    </row>
    <row r="2454" spans="1:5" ht="127.5">
      <c r="A2454" s="35" t="s">
        <v>58</v>
      </c>
      <c r="E2454" s="40" t="s">
        <v>6841</v>
      </c>
    </row>
    <row r="2455" spans="1:5" ht="204">
      <c r="A2455" t="s">
        <v>59</v>
      </c>
      <c r="E2455" s="39" t="s">
        <v>6842</v>
      </c>
    </row>
    <row r="2456" spans="1:16" ht="25.5">
      <c r="A2456" t="s">
        <v>50</v>
      </c>
      <c s="34" t="s">
        <v>6843</v>
      </c>
      <c s="34" t="s">
        <v>6844</v>
      </c>
      <c s="35" t="s">
        <v>5</v>
      </c>
      <c s="6" t="s">
        <v>6845</v>
      </c>
      <c s="36" t="s">
        <v>2197</v>
      </c>
      <c s="37">
        <v>6.143</v>
      </c>
      <c s="36">
        <v>0</v>
      </c>
      <c s="36">
        <f>ROUND(G2456*H2456,6)</f>
      </c>
      <c r="L2456" s="38">
        <v>0</v>
      </c>
      <c s="32">
        <f>ROUND(ROUND(L2456,2)*ROUND(G2456,3),2)</f>
      </c>
      <c s="36" t="s">
        <v>69</v>
      </c>
      <c>
        <f>(M2456*21)/100</f>
      </c>
      <c t="s">
        <v>28</v>
      </c>
    </row>
    <row r="2457" spans="1:5" ht="25.5">
      <c r="A2457" s="35" t="s">
        <v>56</v>
      </c>
      <c r="E2457" s="39" t="s">
        <v>6845</v>
      </c>
    </row>
    <row r="2458" spans="1:5" ht="102">
      <c r="A2458" s="35" t="s">
        <v>58</v>
      </c>
      <c r="E2458" s="40" t="s">
        <v>6846</v>
      </c>
    </row>
    <row r="2459" spans="1:5" ht="102">
      <c r="A2459" t="s">
        <v>59</v>
      </c>
      <c r="E2459" s="39" t="s">
        <v>6847</v>
      </c>
    </row>
    <row r="2460" spans="1:16" ht="25.5">
      <c r="A2460" t="s">
        <v>50</v>
      </c>
      <c s="34" t="s">
        <v>6848</v>
      </c>
      <c s="34" t="s">
        <v>6849</v>
      </c>
      <c s="35" t="s">
        <v>5</v>
      </c>
      <c s="6" t="s">
        <v>6850</v>
      </c>
      <c s="36" t="s">
        <v>2197</v>
      </c>
      <c s="37">
        <v>32.143</v>
      </c>
      <c s="36">
        <v>0</v>
      </c>
      <c s="36">
        <f>ROUND(G2460*H2460,6)</f>
      </c>
      <c r="L2460" s="38">
        <v>0</v>
      </c>
      <c s="32">
        <f>ROUND(ROUND(L2460,2)*ROUND(G2460,3),2)</f>
      </c>
      <c s="36" t="s">
        <v>69</v>
      </c>
      <c>
        <f>(M2460*21)/100</f>
      </c>
      <c t="s">
        <v>28</v>
      </c>
    </row>
    <row r="2461" spans="1:5" ht="25.5">
      <c r="A2461" s="35" t="s">
        <v>56</v>
      </c>
      <c r="E2461" s="39" t="s">
        <v>6850</v>
      </c>
    </row>
    <row r="2462" spans="1:5" ht="102">
      <c r="A2462" s="35" t="s">
        <v>58</v>
      </c>
      <c r="E2462" s="40" t="s">
        <v>6851</v>
      </c>
    </row>
    <row r="2463" spans="1:5" ht="102">
      <c r="A2463" t="s">
        <v>59</v>
      </c>
      <c r="E2463" s="39" t="s">
        <v>6852</v>
      </c>
    </row>
    <row r="2464" spans="1:16" ht="12.75">
      <c r="A2464" t="s">
        <v>50</v>
      </c>
      <c s="34" t="s">
        <v>6853</v>
      </c>
      <c s="34" t="s">
        <v>6854</v>
      </c>
      <c s="35" t="s">
        <v>5</v>
      </c>
      <c s="6" t="s">
        <v>6855</v>
      </c>
      <c s="36" t="s">
        <v>2197</v>
      </c>
      <c s="37">
        <v>5.512</v>
      </c>
      <c s="36">
        <v>0</v>
      </c>
      <c s="36">
        <f>ROUND(G2464*H2464,6)</f>
      </c>
      <c r="L2464" s="38">
        <v>0</v>
      </c>
      <c s="32">
        <f>ROUND(ROUND(L2464,2)*ROUND(G2464,3),2)</f>
      </c>
      <c s="36" t="s">
        <v>55</v>
      </c>
      <c>
        <f>(M2464*21)/100</f>
      </c>
      <c t="s">
        <v>28</v>
      </c>
    </row>
    <row r="2465" spans="1:5" ht="12.75">
      <c r="A2465" s="35" t="s">
        <v>56</v>
      </c>
      <c r="E2465" s="39" t="s">
        <v>6855</v>
      </c>
    </row>
    <row r="2466" spans="1:5" ht="25.5">
      <c r="A2466" s="35" t="s">
        <v>58</v>
      </c>
      <c r="E2466" s="40" t="s">
        <v>6856</v>
      </c>
    </row>
    <row r="2467" spans="1:5" ht="140.25">
      <c r="A2467" t="s">
        <v>59</v>
      </c>
      <c r="E2467" s="39" t="s">
        <v>6857</v>
      </c>
    </row>
    <row r="2468" spans="1:16" ht="12.75">
      <c r="A2468" t="s">
        <v>50</v>
      </c>
      <c s="34" t="s">
        <v>6858</v>
      </c>
      <c s="34" t="s">
        <v>6859</v>
      </c>
      <c s="35" t="s">
        <v>5</v>
      </c>
      <c s="6" t="s">
        <v>6860</v>
      </c>
      <c s="36" t="s">
        <v>2197</v>
      </c>
      <c s="37">
        <v>6.143</v>
      </c>
      <c s="36">
        <v>0</v>
      </c>
      <c s="36">
        <f>ROUND(G2468*H2468,6)</f>
      </c>
      <c r="L2468" s="38">
        <v>0</v>
      </c>
      <c s="32">
        <f>ROUND(ROUND(L2468,2)*ROUND(G2468,3),2)</f>
      </c>
      <c s="36" t="s">
        <v>55</v>
      </c>
      <c>
        <f>(M2468*21)/100</f>
      </c>
      <c t="s">
        <v>28</v>
      </c>
    </row>
    <row r="2469" spans="1:5" ht="12.75">
      <c r="A2469" s="35" t="s">
        <v>56</v>
      </c>
      <c r="E2469" s="39" t="s">
        <v>6860</v>
      </c>
    </row>
    <row r="2470" spans="1:5" ht="102">
      <c r="A2470" s="35" t="s">
        <v>58</v>
      </c>
      <c r="E2470" s="40" t="s">
        <v>6861</v>
      </c>
    </row>
    <row r="2471" spans="1:5" ht="204">
      <c r="A2471" t="s">
        <v>59</v>
      </c>
      <c r="E2471" s="39" t="s">
        <v>6862</v>
      </c>
    </row>
    <row r="2472" spans="1:16" ht="12.75">
      <c r="A2472" t="s">
        <v>50</v>
      </c>
      <c s="34" t="s">
        <v>6863</v>
      </c>
      <c s="34" t="s">
        <v>6864</v>
      </c>
      <c s="35" t="s">
        <v>5</v>
      </c>
      <c s="6" t="s">
        <v>6865</v>
      </c>
      <c s="36" t="s">
        <v>2197</v>
      </c>
      <c s="37">
        <v>32.143</v>
      </c>
      <c s="36">
        <v>0</v>
      </c>
      <c s="36">
        <f>ROUND(G2472*H2472,6)</f>
      </c>
      <c r="L2472" s="38">
        <v>0</v>
      </c>
      <c s="32">
        <f>ROUND(ROUND(L2472,2)*ROUND(G2472,3),2)</f>
      </c>
      <c s="36" t="s">
        <v>55</v>
      </c>
      <c>
        <f>(M2472*21)/100</f>
      </c>
      <c t="s">
        <v>28</v>
      </c>
    </row>
    <row r="2473" spans="1:5" ht="12.75">
      <c r="A2473" s="35" t="s">
        <v>56</v>
      </c>
      <c r="E2473" s="39" t="s">
        <v>6865</v>
      </c>
    </row>
    <row r="2474" spans="1:5" ht="102">
      <c r="A2474" s="35" t="s">
        <v>58</v>
      </c>
      <c r="E2474" s="40" t="s">
        <v>6866</v>
      </c>
    </row>
    <row r="2475" spans="1:5" ht="191.25">
      <c r="A2475" t="s">
        <v>59</v>
      </c>
      <c r="E2475" s="39" t="s">
        <v>6867</v>
      </c>
    </row>
    <row r="2476" spans="1:16" ht="12.75">
      <c r="A2476" t="s">
        <v>50</v>
      </c>
      <c s="34" t="s">
        <v>6868</v>
      </c>
      <c s="34" t="s">
        <v>6869</v>
      </c>
      <c s="35" t="s">
        <v>5</v>
      </c>
      <c s="6" t="s">
        <v>6870</v>
      </c>
      <c s="36" t="s">
        <v>2197</v>
      </c>
      <c s="37">
        <v>8.67</v>
      </c>
      <c s="36">
        <v>0</v>
      </c>
      <c s="36">
        <f>ROUND(G2476*H2476,6)</f>
      </c>
      <c r="L2476" s="38">
        <v>0</v>
      </c>
      <c s="32">
        <f>ROUND(ROUND(L2476,2)*ROUND(G2476,3),2)</f>
      </c>
      <c s="36" t="s">
        <v>55</v>
      </c>
      <c>
        <f>(M2476*21)/100</f>
      </c>
      <c t="s">
        <v>28</v>
      </c>
    </row>
    <row r="2477" spans="1:5" ht="12.75">
      <c r="A2477" s="35" t="s">
        <v>56</v>
      </c>
      <c r="E2477" s="39" t="s">
        <v>6870</v>
      </c>
    </row>
    <row r="2478" spans="1:5" ht="25.5">
      <c r="A2478" s="35" t="s">
        <v>58</v>
      </c>
      <c r="E2478" s="40" t="s">
        <v>6871</v>
      </c>
    </row>
    <row r="2479" spans="1:5" ht="153">
      <c r="A2479" t="s">
        <v>59</v>
      </c>
      <c r="E2479" s="39" t="s">
        <v>6872</v>
      </c>
    </row>
    <row r="2480" spans="1:16" ht="25.5">
      <c r="A2480" t="s">
        <v>50</v>
      </c>
      <c s="34" t="s">
        <v>6873</v>
      </c>
      <c s="34" t="s">
        <v>6874</v>
      </c>
      <c s="35" t="s">
        <v>5</v>
      </c>
      <c s="6" t="s">
        <v>6875</v>
      </c>
      <c s="36" t="s">
        <v>2197</v>
      </c>
      <c s="37">
        <v>108.33</v>
      </c>
      <c s="36">
        <v>0</v>
      </c>
      <c s="36">
        <f>ROUND(G2480*H2480,6)</f>
      </c>
      <c r="L2480" s="38">
        <v>0</v>
      </c>
      <c s="32">
        <f>ROUND(ROUND(L2480,2)*ROUND(G2480,3),2)</f>
      </c>
      <c s="36" t="s">
        <v>55</v>
      </c>
      <c>
        <f>(M2480*21)/100</f>
      </c>
      <c t="s">
        <v>28</v>
      </c>
    </row>
    <row r="2481" spans="1:5" ht="25.5">
      <c r="A2481" s="35" t="s">
        <v>56</v>
      </c>
      <c r="E2481" s="39" t="s">
        <v>6875</v>
      </c>
    </row>
    <row r="2482" spans="1:5" ht="318.75">
      <c r="A2482" s="35" t="s">
        <v>58</v>
      </c>
      <c r="E2482" s="40" t="s">
        <v>6876</v>
      </c>
    </row>
    <row r="2483" spans="1:5" ht="204">
      <c r="A2483" t="s">
        <v>59</v>
      </c>
      <c r="E2483" s="39" t="s">
        <v>6877</v>
      </c>
    </row>
    <row r="2484" spans="1:16" ht="25.5">
      <c r="A2484" t="s">
        <v>50</v>
      </c>
      <c s="34" t="s">
        <v>6878</v>
      </c>
      <c s="34" t="s">
        <v>6879</v>
      </c>
      <c s="35" t="s">
        <v>5</v>
      </c>
      <c s="6" t="s">
        <v>6880</v>
      </c>
      <c s="36" t="s">
        <v>2197</v>
      </c>
      <c s="37">
        <v>7.511</v>
      </c>
      <c s="36">
        <v>0</v>
      </c>
      <c s="36">
        <f>ROUND(G2484*H2484,6)</f>
      </c>
      <c r="L2484" s="38">
        <v>0</v>
      </c>
      <c s="32">
        <f>ROUND(ROUND(L2484,2)*ROUND(G2484,3),2)</f>
      </c>
      <c s="36" t="s">
        <v>55</v>
      </c>
      <c>
        <f>(M2484*21)/100</f>
      </c>
      <c t="s">
        <v>28</v>
      </c>
    </row>
    <row r="2485" spans="1:5" ht="25.5">
      <c r="A2485" s="35" t="s">
        <v>56</v>
      </c>
      <c r="E2485" s="39" t="s">
        <v>6880</v>
      </c>
    </row>
    <row r="2486" spans="1:5" ht="89.25">
      <c r="A2486" s="35" t="s">
        <v>58</v>
      </c>
      <c r="E2486" s="40" t="s">
        <v>6881</v>
      </c>
    </row>
    <row r="2487" spans="1:5" ht="204">
      <c r="A2487" t="s">
        <v>59</v>
      </c>
      <c r="E2487" s="39" t="s">
        <v>6882</v>
      </c>
    </row>
    <row r="2488" spans="1:16" ht="25.5">
      <c r="A2488" t="s">
        <v>50</v>
      </c>
      <c s="34" t="s">
        <v>6883</v>
      </c>
      <c s="34" t="s">
        <v>6884</v>
      </c>
      <c s="35" t="s">
        <v>5</v>
      </c>
      <c s="6" t="s">
        <v>6885</v>
      </c>
      <c s="36" t="s">
        <v>2197</v>
      </c>
      <c s="37">
        <v>4.54</v>
      </c>
      <c s="36">
        <v>0</v>
      </c>
      <c s="36">
        <f>ROUND(G2488*H2488,6)</f>
      </c>
      <c r="L2488" s="38">
        <v>0</v>
      </c>
      <c s="32">
        <f>ROUND(ROUND(L2488,2)*ROUND(G2488,3),2)</f>
      </c>
      <c s="36" t="s">
        <v>55</v>
      </c>
      <c>
        <f>(M2488*21)/100</f>
      </c>
      <c t="s">
        <v>28</v>
      </c>
    </row>
    <row r="2489" spans="1:5" ht="25.5">
      <c r="A2489" s="35" t="s">
        <v>56</v>
      </c>
      <c r="E2489" s="39" t="s">
        <v>6885</v>
      </c>
    </row>
    <row r="2490" spans="1:5" ht="25.5">
      <c r="A2490" s="35" t="s">
        <v>58</v>
      </c>
      <c r="E2490" s="40" t="s">
        <v>6886</v>
      </c>
    </row>
    <row r="2491" spans="1:5" ht="204">
      <c r="A2491" t="s">
        <v>59</v>
      </c>
      <c r="E2491" s="39" t="s">
        <v>6887</v>
      </c>
    </row>
    <row r="2492" spans="1:16" ht="12.75">
      <c r="A2492" t="s">
        <v>50</v>
      </c>
      <c s="34" t="s">
        <v>6888</v>
      </c>
      <c s="34" t="s">
        <v>6889</v>
      </c>
      <c s="35" t="s">
        <v>5</v>
      </c>
      <c s="6" t="s">
        <v>6890</v>
      </c>
      <c s="36" t="s">
        <v>65</v>
      </c>
      <c s="37">
        <v>5</v>
      </c>
      <c s="36">
        <v>0</v>
      </c>
      <c s="36">
        <f>ROUND(G2492*H2492,6)</f>
      </c>
      <c r="L2492" s="38">
        <v>0</v>
      </c>
      <c s="32">
        <f>ROUND(ROUND(L2492,2)*ROUND(G2492,3),2)</f>
      </c>
      <c s="36" t="s">
        <v>55</v>
      </c>
      <c>
        <f>(M2492*21)/100</f>
      </c>
      <c t="s">
        <v>28</v>
      </c>
    </row>
    <row r="2493" spans="1:5" ht="12.75">
      <c r="A2493" s="35" t="s">
        <v>56</v>
      </c>
      <c r="E2493" s="39" t="s">
        <v>6890</v>
      </c>
    </row>
    <row r="2494" spans="1:5" ht="63.75">
      <c r="A2494" s="35" t="s">
        <v>58</v>
      </c>
      <c r="E2494" s="40" t="s">
        <v>6891</v>
      </c>
    </row>
    <row r="2495" spans="1:5" ht="204">
      <c r="A2495" t="s">
        <v>59</v>
      </c>
      <c r="E2495" s="39" t="s">
        <v>6892</v>
      </c>
    </row>
    <row r="2496" spans="1:16" ht="12.75">
      <c r="A2496" t="s">
        <v>50</v>
      </c>
      <c s="34" t="s">
        <v>6893</v>
      </c>
      <c s="34" t="s">
        <v>6894</v>
      </c>
      <c s="35" t="s">
        <v>5</v>
      </c>
      <c s="6" t="s">
        <v>6895</v>
      </c>
      <c s="36" t="s">
        <v>65</v>
      </c>
      <c s="37">
        <v>2</v>
      </c>
      <c s="36">
        <v>0</v>
      </c>
      <c s="36">
        <f>ROUND(G2496*H2496,6)</f>
      </c>
      <c r="L2496" s="38">
        <v>0</v>
      </c>
      <c s="32">
        <f>ROUND(ROUND(L2496,2)*ROUND(G2496,3),2)</f>
      </c>
      <c s="36" t="s">
        <v>55</v>
      </c>
      <c>
        <f>(M2496*21)/100</f>
      </c>
      <c t="s">
        <v>28</v>
      </c>
    </row>
    <row r="2497" spans="1:5" ht="12.75">
      <c r="A2497" s="35" t="s">
        <v>56</v>
      </c>
      <c r="E2497" s="39" t="s">
        <v>6895</v>
      </c>
    </row>
    <row r="2498" spans="1:5" ht="25.5">
      <c r="A2498" s="35" t="s">
        <v>58</v>
      </c>
      <c r="E2498" s="40" t="s">
        <v>6896</v>
      </c>
    </row>
    <row r="2499" spans="1:5" ht="153">
      <c r="A2499" t="s">
        <v>59</v>
      </c>
      <c r="E2499" s="39" t="s">
        <v>6897</v>
      </c>
    </row>
    <row r="2500" spans="1:16" ht="12.75">
      <c r="A2500" t="s">
        <v>50</v>
      </c>
      <c s="34" t="s">
        <v>6898</v>
      </c>
      <c s="34" t="s">
        <v>6899</v>
      </c>
      <c s="35" t="s">
        <v>5</v>
      </c>
      <c s="6" t="s">
        <v>6900</v>
      </c>
      <c s="36" t="s">
        <v>65</v>
      </c>
      <c s="37">
        <v>2</v>
      </c>
      <c s="36">
        <v>0</v>
      </c>
      <c s="36">
        <f>ROUND(G2500*H2500,6)</f>
      </c>
      <c r="L2500" s="38">
        <v>0</v>
      </c>
      <c s="32">
        <f>ROUND(ROUND(L2500,2)*ROUND(G2500,3),2)</f>
      </c>
      <c s="36" t="s">
        <v>55</v>
      </c>
      <c>
        <f>(M2500*21)/100</f>
      </c>
      <c t="s">
        <v>28</v>
      </c>
    </row>
    <row r="2501" spans="1:5" ht="12.75">
      <c r="A2501" s="35" t="s">
        <v>56</v>
      </c>
      <c r="E2501" s="39" t="s">
        <v>6900</v>
      </c>
    </row>
    <row r="2502" spans="1:5" ht="25.5">
      <c r="A2502" s="35" t="s">
        <v>58</v>
      </c>
      <c r="E2502" s="40" t="s">
        <v>6901</v>
      </c>
    </row>
    <row r="2503" spans="1:5" ht="153">
      <c r="A2503" t="s">
        <v>59</v>
      </c>
      <c r="E2503" s="39" t="s">
        <v>6902</v>
      </c>
    </row>
    <row r="2504" spans="1:16" ht="12.75">
      <c r="A2504" t="s">
        <v>50</v>
      </c>
      <c s="34" t="s">
        <v>6903</v>
      </c>
      <c s="34" t="s">
        <v>6904</v>
      </c>
      <c s="35" t="s">
        <v>5</v>
      </c>
      <c s="6" t="s">
        <v>6905</v>
      </c>
      <c s="36" t="s">
        <v>65</v>
      </c>
      <c s="37">
        <v>140</v>
      </c>
      <c s="36">
        <v>0</v>
      </c>
      <c s="36">
        <f>ROUND(G2504*H2504,6)</f>
      </c>
      <c r="L2504" s="38">
        <v>0</v>
      </c>
      <c s="32">
        <f>ROUND(ROUND(L2504,2)*ROUND(G2504,3),2)</f>
      </c>
      <c s="36" t="s">
        <v>69</v>
      </c>
      <c>
        <f>(M2504*21)/100</f>
      </c>
      <c t="s">
        <v>28</v>
      </c>
    </row>
    <row r="2505" spans="1:5" ht="12.75">
      <c r="A2505" s="35" t="s">
        <v>56</v>
      </c>
      <c r="E2505" s="39" t="s">
        <v>6905</v>
      </c>
    </row>
    <row r="2506" spans="1:5" ht="38.25">
      <c r="A2506" s="35" t="s">
        <v>58</v>
      </c>
      <c r="E2506" s="40" t="s">
        <v>6906</v>
      </c>
    </row>
    <row r="2507" spans="1:5" ht="102">
      <c r="A2507" t="s">
        <v>59</v>
      </c>
      <c r="E2507" s="39" t="s">
        <v>6907</v>
      </c>
    </row>
    <row r="2508" spans="1:16" ht="12.75">
      <c r="A2508" t="s">
        <v>50</v>
      </c>
      <c s="34" t="s">
        <v>6908</v>
      </c>
      <c s="34" t="s">
        <v>6909</v>
      </c>
      <c s="35" t="s">
        <v>5</v>
      </c>
      <c s="6" t="s">
        <v>6910</v>
      </c>
      <c s="36" t="s">
        <v>2197</v>
      </c>
      <c s="37">
        <v>1.058</v>
      </c>
      <c s="36">
        <v>0</v>
      </c>
      <c s="36">
        <f>ROUND(G2508*H2508,6)</f>
      </c>
      <c r="L2508" s="38">
        <v>0</v>
      </c>
      <c s="32">
        <f>ROUND(ROUND(L2508,2)*ROUND(G2508,3),2)</f>
      </c>
      <c s="36" t="s">
        <v>69</v>
      </c>
      <c>
        <f>(M2508*21)/100</f>
      </c>
      <c t="s">
        <v>28</v>
      </c>
    </row>
    <row r="2509" spans="1:5" ht="12.75">
      <c r="A2509" s="35" t="s">
        <v>56</v>
      </c>
      <c r="E2509" s="39" t="s">
        <v>6910</v>
      </c>
    </row>
    <row r="2510" spans="1:5" ht="25.5">
      <c r="A2510" s="35" t="s">
        <v>58</v>
      </c>
      <c r="E2510" s="40" t="s">
        <v>6911</v>
      </c>
    </row>
    <row r="2511" spans="1:5" ht="102">
      <c r="A2511" t="s">
        <v>59</v>
      </c>
      <c r="E2511" s="39" t="s">
        <v>6912</v>
      </c>
    </row>
    <row r="2512" spans="1:16" ht="12.75">
      <c r="A2512" t="s">
        <v>50</v>
      </c>
      <c s="34" t="s">
        <v>6913</v>
      </c>
      <c s="34" t="s">
        <v>6914</v>
      </c>
      <c s="35" t="s">
        <v>5</v>
      </c>
      <c s="6" t="s">
        <v>6915</v>
      </c>
      <c s="36" t="s">
        <v>2197</v>
      </c>
      <c s="37">
        <v>2.385</v>
      </c>
      <c s="36">
        <v>0</v>
      </c>
      <c s="36">
        <f>ROUND(G2512*H2512,6)</f>
      </c>
      <c r="L2512" s="38">
        <v>0</v>
      </c>
      <c s="32">
        <f>ROUND(ROUND(L2512,2)*ROUND(G2512,3),2)</f>
      </c>
      <c s="36" t="s">
        <v>69</v>
      </c>
      <c>
        <f>(M2512*21)/100</f>
      </c>
      <c t="s">
        <v>28</v>
      </c>
    </row>
    <row r="2513" spans="1:5" ht="12.75">
      <c r="A2513" s="35" t="s">
        <v>56</v>
      </c>
      <c r="E2513" s="39" t="s">
        <v>6915</v>
      </c>
    </row>
    <row r="2514" spans="1:5" ht="25.5">
      <c r="A2514" s="35" t="s">
        <v>58</v>
      </c>
      <c r="E2514" s="40" t="s">
        <v>6916</v>
      </c>
    </row>
    <row r="2515" spans="1:5" ht="102">
      <c r="A2515" t="s">
        <v>59</v>
      </c>
      <c r="E2515" s="39" t="s">
        <v>6917</v>
      </c>
    </row>
    <row r="2516" spans="1:16" ht="12.75">
      <c r="A2516" t="s">
        <v>50</v>
      </c>
      <c s="34" t="s">
        <v>6918</v>
      </c>
      <c s="34" t="s">
        <v>6919</v>
      </c>
      <c s="35" t="s">
        <v>5</v>
      </c>
      <c s="6" t="s">
        <v>6920</v>
      </c>
      <c s="36" t="s">
        <v>2197</v>
      </c>
      <c s="37">
        <v>4.68</v>
      </c>
      <c s="36">
        <v>0</v>
      </c>
      <c s="36">
        <f>ROUND(G2516*H2516,6)</f>
      </c>
      <c r="L2516" s="38">
        <v>0</v>
      </c>
      <c s="32">
        <f>ROUND(ROUND(L2516,2)*ROUND(G2516,3),2)</f>
      </c>
      <c s="36" t="s">
        <v>69</v>
      </c>
      <c>
        <f>(M2516*21)/100</f>
      </c>
      <c t="s">
        <v>28</v>
      </c>
    </row>
    <row r="2517" spans="1:5" ht="12.75">
      <c r="A2517" s="35" t="s">
        <v>56</v>
      </c>
      <c r="E2517" s="39" t="s">
        <v>6920</v>
      </c>
    </row>
    <row r="2518" spans="1:5" ht="25.5">
      <c r="A2518" s="35" t="s">
        <v>58</v>
      </c>
      <c r="E2518" s="40" t="s">
        <v>6921</v>
      </c>
    </row>
    <row r="2519" spans="1:5" ht="102">
      <c r="A2519" t="s">
        <v>59</v>
      </c>
      <c r="E2519" s="39" t="s">
        <v>6922</v>
      </c>
    </row>
    <row r="2520" spans="1:16" ht="12.75">
      <c r="A2520" t="s">
        <v>50</v>
      </c>
      <c s="34" t="s">
        <v>6923</v>
      </c>
      <c s="34" t="s">
        <v>6924</v>
      </c>
      <c s="35" t="s">
        <v>5</v>
      </c>
      <c s="6" t="s">
        <v>6925</v>
      </c>
      <c s="36" t="s">
        <v>65</v>
      </c>
      <c s="37">
        <v>1</v>
      </c>
      <c s="36">
        <v>0</v>
      </c>
      <c s="36">
        <f>ROUND(G2520*H2520,6)</f>
      </c>
      <c r="L2520" s="38">
        <v>0</v>
      </c>
      <c s="32">
        <f>ROUND(ROUND(L2520,2)*ROUND(G2520,3),2)</f>
      </c>
      <c s="36" t="s">
        <v>69</v>
      </c>
      <c>
        <f>(M2520*21)/100</f>
      </c>
      <c t="s">
        <v>28</v>
      </c>
    </row>
    <row r="2521" spans="1:5" ht="12.75">
      <c r="A2521" s="35" t="s">
        <v>56</v>
      </c>
      <c r="E2521" s="39" t="s">
        <v>6925</v>
      </c>
    </row>
    <row r="2522" spans="1:5" ht="38.25">
      <c r="A2522" s="35" t="s">
        <v>58</v>
      </c>
      <c r="E2522" s="40" t="s">
        <v>6926</v>
      </c>
    </row>
    <row r="2523" spans="1:5" ht="102">
      <c r="A2523" t="s">
        <v>59</v>
      </c>
      <c r="E2523" s="39" t="s">
        <v>6927</v>
      </c>
    </row>
    <row r="2524" spans="1:16" ht="12.75">
      <c r="A2524" t="s">
        <v>50</v>
      </c>
      <c s="34" t="s">
        <v>6928</v>
      </c>
      <c s="34" t="s">
        <v>6929</v>
      </c>
      <c s="35" t="s">
        <v>5</v>
      </c>
      <c s="6" t="s">
        <v>6930</v>
      </c>
      <c s="36" t="s">
        <v>2197</v>
      </c>
      <c s="37">
        <v>2.7</v>
      </c>
      <c s="36">
        <v>0</v>
      </c>
      <c s="36">
        <f>ROUND(G2524*H2524,6)</f>
      </c>
      <c r="L2524" s="38">
        <v>0</v>
      </c>
      <c s="32">
        <f>ROUND(ROUND(L2524,2)*ROUND(G2524,3),2)</f>
      </c>
      <c s="36" t="s">
        <v>69</v>
      </c>
      <c>
        <f>(M2524*21)/100</f>
      </c>
      <c t="s">
        <v>28</v>
      </c>
    </row>
    <row r="2525" spans="1:5" ht="12.75">
      <c r="A2525" s="35" t="s">
        <v>56</v>
      </c>
      <c r="E2525" s="39" t="s">
        <v>6930</v>
      </c>
    </row>
    <row r="2526" spans="1:5" ht="25.5">
      <c r="A2526" s="35" t="s">
        <v>58</v>
      </c>
      <c r="E2526" s="40" t="s">
        <v>6931</v>
      </c>
    </row>
    <row r="2527" spans="1:5" ht="102">
      <c r="A2527" t="s">
        <v>59</v>
      </c>
      <c r="E2527" s="39" t="s">
        <v>6932</v>
      </c>
    </row>
    <row r="2528" spans="1:16" ht="12.75">
      <c r="A2528" t="s">
        <v>50</v>
      </c>
      <c s="34" t="s">
        <v>6933</v>
      </c>
      <c s="34" t="s">
        <v>6934</v>
      </c>
      <c s="35" t="s">
        <v>5</v>
      </c>
      <c s="6" t="s">
        <v>6935</v>
      </c>
      <c s="36" t="s">
        <v>2197</v>
      </c>
      <c s="37">
        <v>8.518</v>
      </c>
      <c s="36">
        <v>0</v>
      </c>
      <c s="36">
        <f>ROUND(G2528*H2528,6)</f>
      </c>
      <c r="L2528" s="38">
        <v>0</v>
      </c>
      <c s="32">
        <f>ROUND(ROUND(L2528,2)*ROUND(G2528,3),2)</f>
      </c>
      <c s="36" t="s">
        <v>69</v>
      </c>
      <c>
        <f>(M2528*21)/100</f>
      </c>
      <c t="s">
        <v>28</v>
      </c>
    </row>
    <row r="2529" spans="1:5" ht="12.75">
      <c r="A2529" s="35" t="s">
        <v>56</v>
      </c>
      <c r="E2529" s="39" t="s">
        <v>6935</v>
      </c>
    </row>
    <row r="2530" spans="1:5" ht="25.5">
      <c r="A2530" s="35" t="s">
        <v>58</v>
      </c>
      <c r="E2530" s="40" t="s">
        <v>6936</v>
      </c>
    </row>
    <row r="2531" spans="1:5" ht="102">
      <c r="A2531" t="s">
        <v>59</v>
      </c>
      <c r="E2531" s="39" t="s">
        <v>6937</v>
      </c>
    </row>
    <row r="2532" spans="1:16" ht="12.75">
      <c r="A2532" t="s">
        <v>50</v>
      </c>
      <c s="34" t="s">
        <v>6938</v>
      </c>
      <c s="34" t="s">
        <v>6939</v>
      </c>
      <c s="35" t="s">
        <v>5</v>
      </c>
      <c s="6" t="s">
        <v>6940</v>
      </c>
      <c s="36" t="s">
        <v>65</v>
      </c>
      <c s="37">
        <v>1</v>
      </c>
      <c s="36">
        <v>0</v>
      </c>
      <c s="36">
        <f>ROUND(G2532*H2532,6)</f>
      </c>
      <c r="L2532" s="38">
        <v>0</v>
      </c>
      <c s="32">
        <f>ROUND(ROUND(L2532,2)*ROUND(G2532,3),2)</f>
      </c>
      <c s="36" t="s">
        <v>69</v>
      </c>
      <c>
        <f>(M2532*21)/100</f>
      </c>
      <c t="s">
        <v>28</v>
      </c>
    </row>
    <row r="2533" spans="1:5" ht="12.75">
      <c r="A2533" s="35" t="s">
        <v>56</v>
      </c>
      <c r="E2533" s="39" t="s">
        <v>6940</v>
      </c>
    </row>
    <row r="2534" spans="1:5" ht="38.25">
      <c r="A2534" s="35" t="s">
        <v>58</v>
      </c>
      <c r="E2534" s="40" t="s">
        <v>6941</v>
      </c>
    </row>
    <row r="2535" spans="1:5" ht="102">
      <c r="A2535" t="s">
        <v>59</v>
      </c>
      <c r="E2535" s="39" t="s">
        <v>6942</v>
      </c>
    </row>
    <row r="2536" spans="1:16" ht="12.75">
      <c r="A2536" t="s">
        <v>50</v>
      </c>
      <c s="34" t="s">
        <v>6943</v>
      </c>
      <c s="34" t="s">
        <v>6944</v>
      </c>
      <c s="35" t="s">
        <v>5</v>
      </c>
      <c s="6" t="s">
        <v>6945</v>
      </c>
      <c s="36" t="s">
        <v>2197</v>
      </c>
      <c s="37">
        <v>18.945</v>
      </c>
      <c s="36">
        <v>0</v>
      </c>
      <c s="36">
        <f>ROUND(G2536*H2536,6)</f>
      </c>
      <c r="L2536" s="38">
        <v>0</v>
      </c>
      <c s="32">
        <f>ROUND(ROUND(L2536,2)*ROUND(G2536,3),2)</f>
      </c>
      <c s="36" t="s">
        <v>69</v>
      </c>
      <c>
        <f>(M2536*21)/100</f>
      </c>
      <c t="s">
        <v>28</v>
      </c>
    </row>
    <row r="2537" spans="1:5" ht="12.75">
      <c r="A2537" s="35" t="s">
        <v>56</v>
      </c>
      <c r="E2537" s="39" t="s">
        <v>6945</v>
      </c>
    </row>
    <row r="2538" spans="1:5" ht="25.5">
      <c r="A2538" s="35" t="s">
        <v>58</v>
      </c>
      <c r="E2538" s="40" t="s">
        <v>6946</v>
      </c>
    </row>
    <row r="2539" spans="1:5" ht="102">
      <c r="A2539" t="s">
        <v>59</v>
      </c>
      <c r="E2539" s="39" t="s">
        <v>6947</v>
      </c>
    </row>
    <row r="2540" spans="1:16" ht="12.75">
      <c r="A2540" t="s">
        <v>50</v>
      </c>
      <c s="34" t="s">
        <v>6948</v>
      </c>
      <c s="34" t="s">
        <v>6949</v>
      </c>
      <c s="35" t="s">
        <v>5</v>
      </c>
      <c s="6" t="s">
        <v>6950</v>
      </c>
      <c s="36" t="s">
        <v>65</v>
      </c>
      <c s="37">
        <v>1</v>
      </c>
      <c s="36">
        <v>0</v>
      </c>
      <c s="36">
        <f>ROUND(G2540*H2540,6)</f>
      </c>
      <c r="L2540" s="38">
        <v>0</v>
      </c>
      <c s="32">
        <f>ROUND(ROUND(L2540,2)*ROUND(G2540,3),2)</f>
      </c>
      <c s="36" t="s">
        <v>69</v>
      </c>
      <c>
        <f>(M2540*21)/100</f>
      </c>
      <c t="s">
        <v>28</v>
      </c>
    </row>
    <row r="2541" spans="1:5" ht="12.75">
      <c r="A2541" s="35" t="s">
        <v>56</v>
      </c>
      <c r="E2541" s="39" t="s">
        <v>6950</v>
      </c>
    </row>
    <row r="2542" spans="1:5" ht="38.25">
      <c r="A2542" s="35" t="s">
        <v>58</v>
      </c>
      <c r="E2542" s="40" t="s">
        <v>6951</v>
      </c>
    </row>
    <row r="2543" spans="1:5" ht="102">
      <c r="A2543" t="s">
        <v>59</v>
      </c>
      <c r="E2543" s="39" t="s">
        <v>6952</v>
      </c>
    </row>
    <row r="2544" spans="1:16" ht="12.75">
      <c r="A2544" t="s">
        <v>50</v>
      </c>
      <c s="34" t="s">
        <v>6953</v>
      </c>
      <c s="34" t="s">
        <v>6954</v>
      </c>
      <c s="35" t="s">
        <v>5</v>
      </c>
      <c s="6" t="s">
        <v>6955</v>
      </c>
      <c s="36" t="s">
        <v>65</v>
      </c>
      <c s="37">
        <v>1</v>
      </c>
      <c s="36">
        <v>0</v>
      </c>
      <c s="36">
        <f>ROUND(G2544*H2544,6)</f>
      </c>
      <c r="L2544" s="38">
        <v>0</v>
      </c>
      <c s="32">
        <f>ROUND(ROUND(L2544,2)*ROUND(G2544,3),2)</f>
      </c>
      <c s="36" t="s">
        <v>69</v>
      </c>
      <c>
        <f>(M2544*21)/100</f>
      </c>
      <c t="s">
        <v>28</v>
      </c>
    </row>
    <row r="2545" spans="1:5" ht="12.75">
      <c r="A2545" s="35" t="s">
        <v>56</v>
      </c>
      <c r="E2545" s="39" t="s">
        <v>6955</v>
      </c>
    </row>
    <row r="2546" spans="1:5" ht="25.5">
      <c r="A2546" s="35" t="s">
        <v>58</v>
      </c>
      <c r="E2546" s="40" t="s">
        <v>6956</v>
      </c>
    </row>
    <row r="2547" spans="1:5" ht="102">
      <c r="A2547" t="s">
        <v>59</v>
      </c>
      <c r="E2547" s="39" t="s">
        <v>6957</v>
      </c>
    </row>
    <row r="2548" spans="1:16" ht="12.75">
      <c r="A2548" t="s">
        <v>50</v>
      </c>
      <c s="34" t="s">
        <v>6958</v>
      </c>
      <c s="34" t="s">
        <v>6959</v>
      </c>
      <c s="35" t="s">
        <v>5</v>
      </c>
      <c s="6" t="s">
        <v>6960</v>
      </c>
      <c s="36" t="s">
        <v>65</v>
      </c>
      <c s="37">
        <v>1</v>
      </c>
      <c s="36">
        <v>0</v>
      </c>
      <c s="36">
        <f>ROUND(G2548*H2548,6)</f>
      </c>
      <c r="L2548" s="38">
        <v>0</v>
      </c>
      <c s="32">
        <f>ROUND(ROUND(L2548,2)*ROUND(G2548,3),2)</f>
      </c>
      <c s="36" t="s">
        <v>69</v>
      </c>
      <c>
        <f>(M2548*21)/100</f>
      </c>
      <c t="s">
        <v>28</v>
      </c>
    </row>
    <row r="2549" spans="1:5" ht="12.75">
      <c r="A2549" s="35" t="s">
        <v>56</v>
      </c>
      <c r="E2549" s="39" t="s">
        <v>6960</v>
      </c>
    </row>
    <row r="2550" spans="1:5" ht="25.5">
      <c r="A2550" s="35" t="s">
        <v>58</v>
      </c>
      <c r="E2550" s="40" t="s">
        <v>6961</v>
      </c>
    </row>
    <row r="2551" spans="1:5" ht="102">
      <c r="A2551" t="s">
        <v>59</v>
      </c>
      <c r="E2551" s="39" t="s">
        <v>6962</v>
      </c>
    </row>
    <row r="2552" spans="1:16" ht="12.75">
      <c r="A2552" t="s">
        <v>50</v>
      </c>
      <c s="34" t="s">
        <v>6963</v>
      </c>
      <c s="34" t="s">
        <v>6964</v>
      </c>
      <c s="35" t="s">
        <v>5</v>
      </c>
      <c s="6" t="s">
        <v>6965</v>
      </c>
      <c s="36" t="s">
        <v>65</v>
      </c>
      <c s="37">
        <v>4</v>
      </c>
      <c s="36">
        <v>0</v>
      </c>
      <c s="36">
        <f>ROUND(G2552*H2552,6)</f>
      </c>
      <c r="L2552" s="38">
        <v>0</v>
      </c>
      <c s="32">
        <f>ROUND(ROUND(L2552,2)*ROUND(G2552,3),2)</f>
      </c>
      <c s="36" t="s">
        <v>69</v>
      </c>
      <c>
        <f>(M2552*21)/100</f>
      </c>
      <c t="s">
        <v>28</v>
      </c>
    </row>
    <row r="2553" spans="1:5" ht="12.75">
      <c r="A2553" s="35" t="s">
        <v>56</v>
      </c>
      <c r="E2553" s="39" t="s">
        <v>6965</v>
      </c>
    </row>
    <row r="2554" spans="1:5" ht="38.25">
      <c r="A2554" s="35" t="s">
        <v>58</v>
      </c>
      <c r="E2554" s="40" t="s">
        <v>6966</v>
      </c>
    </row>
    <row r="2555" spans="1:5" ht="102">
      <c r="A2555" t="s">
        <v>59</v>
      </c>
      <c r="E2555" s="39" t="s">
        <v>6967</v>
      </c>
    </row>
    <row r="2556" spans="1:16" ht="12.75">
      <c r="A2556" t="s">
        <v>50</v>
      </c>
      <c s="34" t="s">
        <v>6968</v>
      </c>
      <c s="34" t="s">
        <v>6969</v>
      </c>
      <c s="35" t="s">
        <v>5</v>
      </c>
      <c s="6" t="s">
        <v>6970</v>
      </c>
      <c s="36" t="s">
        <v>65</v>
      </c>
      <c s="37">
        <v>11</v>
      </c>
      <c s="36">
        <v>0</v>
      </c>
      <c s="36">
        <f>ROUND(G2556*H2556,6)</f>
      </c>
      <c r="L2556" s="38">
        <v>0</v>
      </c>
      <c s="32">
        <f>ROUND(ROUND(L2556,2)*ROUND(G2556,3),2)</f>
      </c>
      <c s="36" t="s">
        <v>69</v>
      </c>
      <c>
        <f>(M2556*21)/100</f>
      </c>
      <c t="s">
        <v>28</v>
      </c>
    </row>
    <row r="2557" spans="1:5" ht="12.75">
      <c r="A2557" s="35" t="s">
        <v>56</v>
      </c>
      <c r="E2557" s="39" t="s">
        <v>6970</v>
      </c>
    </row>
    <row r="2558" spans="1:5" ht="38.25">
      <c r="A2558" s="35" t="s">
        <v>58</v>
      </c>
      <c r="E2558" s="40" t="s">
        <v>6971</v>
      </c>
    </row>
    <row r="2559" spans="1:5" ht="102">
      <c r="A2559" t="s">
        <v>59</v>
      </c>
      <c r="E2559" s="39" t="s">
        <v>6972</v>
      </c>
    </row>
    <row r="2560" spans="1:16" ht="25.5">
      <c r="A2560" t="s">
        <v>50</v>
      </c>
      <c s="34" t="s">
        <v>6973</v>
      </c>
      <c s="34" t="s">
        <v>6974</v>
      </c>
      <c s="35" t="s">
        <v>5</v>
      </c>
      <c s="6" t="s">
        <v>6975</v>
      </c>
      <c s="36" t="s">
        <v>65</v>
      </c>
      <c s="37">
        <v>1</v>
      </c>
      <c s="36">
        <v>0</v>
      </c>
      <c s="36">
        <f>ROUND(G2560*H2560,6)</f>
      </c>
      <c r="L2560" s="38">
        <v>0</v>
      </c>
      <c s="32">
        <f>ROUND(ROUND(L2560,2)*ROUND(G2560,3),2)</f>
      </c>
      <c s="36" t="s">
        <v>69</v>
      </c>
      <c>
        <f>(M2560*21)/100</f>
      </c>
      <c t="s">
        <v>28</v>
      </c>
    </row>
    <row r="2561" spans="1:5" ht="25.5">
      <c r="A2561" s="35" t="s">
        <v>56</v>
      </c>
      <c r="E2561" s="39" t="s">
        <v>6975</v>
      </c>
    </row>
    <row r="2562" spans="1:5" ht="25.5">
      <c r="A2562" s="35" t="s">
        <v>58</v>
      </c>
      <c r="E2562" s="40" t="s">
        <v>6976</v>
      </c>
    </row>
    <row r="2563" spans="1:5" ht="153">
      <c r="A2563" t="s">
        <v>59</v>
      </c>
      <c r="E2563" s="39" t="s">
        <v>6977</v>
      </c>
    </row>
    <row r="2564" spans="1:16" ht="25.5">
      <c r="A2564" t="s">
        <v>50</v>
      </c>
      <c s="34" t="s">
        <v>6978</v>
      </c>
      <c s="34" t="s">
        <v>6979</v>
      </c>
      <c s="35" t="s">
        <v>5</v>
      </c>
      <c s="6" t="s">
        <v>6980</v>
      </c>
      <c s="36" t="s">
        <v>65</v>
      </c>
      <c s="37">
        <v>1</v>
      </c>
      <c s="36">
        <v>0</v>
      </c>
      <c s="36">
        <f>ROUND(G2564*H2564,6)</f>
      </c>
      <c r="L2564" s="38">
        <v>0</v>
      </c>
      <c s="32">
        <f>ROUND(ROUND(L2564,2)*ROUND(G2564,3),2)</f>
      </c>
      <c s="36" t="s">
        <v>69</v>
      </c>
      <c>
        <f>(M2564*21)/100</f>
      </c>
      <c t="s">
        <v>28</v>
      </c>
    </row>
    <row r="2565" spans="1:5" ht="25.5">
      <c r="A2565" s="35" t="s">
        <v>56</v>
      </c>
      <c r="E2565" s="39" t="s">
        <v>6980</v>
      </c>
    </row>
    <row r="2566" spans="1:5" ht="25.5">
      <c r="A2566" s="35" t="s">
        <v>58</v>
      </c>
      <c r="E2566" s="40" t="s">
        <v>6981</v>
      </c>
    </row>
    <row r="2567" spans="1:5" ht="153">
      <c r="A2567" t="s">
        <v>59</v>
      </c>
      <c r="E2567" s="39" t="s">
        <v>6982</v>
      </c>
    </row>
    <row r="2568" spans="1:16" ht="12.75">
      <c r="A2568" t="s">
        <v>50</v>
      </c>
      <c s="34" t="s">
        <v>6983</v>
      </c>
      <c s="34" t="s">
        <v>6984</v>
      </c>
      <c s="35" t="s">
        <v>5</v>
      </c>
      <c s="6" t="s">
        <v>6985</v>
      </c>
      <c s="36" t="s">
        <v>65</v>
      </c>
      <c s="37">
        <v>1</v>
      </c>
      <c s="36">
        <v>0</v>
      </c>
      <c s="36">
        <f>ROUND(G2568*H2568,6)</f>
      </c>
      <c r="L2568" s="38">
        <v>0</v>
      </c>
      <c s="32">
        <f>ROUND(ROUND(L2568,2)*ROUND(G2568,3),2)</f>
      </c>
      <c s="36" t="s">
        <v>69</v>
      </c>
      <c>
        <f>(M2568*21)/100</f>
      </c>
      <c t="s">
        <v>28</v>
      </c>
    </row>
    <row r="2569" spans="1:5" ht="12.75">
      <c r="A2569" s="35" t="s">
        <v>56</v>
      </c>
      <c r="E2569" s="39" t="s">
        <v>6985</v>
      </c>
    </row>
    <row r="2570" spans="1:5" ht="25.5">
      <c r="A2570" s="35" t="s">
        <v>58</v>
      </c>
      <c r="E2570" s="40" t="s">
        <v>5855</v>
      </c>
    </row>
    <row r="2571" spans="1:5" ht="102">
      <c r="A2571" t="s">
        <v>59</v>
      </c>
      <c r="E2571" s="39" t="s">
        <v>6986</v>
      </c>
    </row>
    <row r="2572" spans="1:16" ht="12.75">
      <c r="A2572" t="s">
        <v>50</v>
      </c>
      <c s="34" t="s">
        <v>6987</v>
      </c>
      <c s="34" t="s">
        <v>6988</v>
      </c>
      <c s="35" t="s">
        <v>5</v>
      </c>
      <c s="6" t="s">
        <v>6989</v>
      </c>
      <c s="36" t="s">
        <v>65</v>
      </c>
      <c s="37">
        <v>1</v>
      </c>
      <c s="36">
        <v>0</v>
      </c>
      <c s="36">
        <f>ROUND(G2572*H2572,6)</f>
      </c>
      <c r="L2572" s="38">
        <v>0</v>
      </c>
      <c s="32">
        <f>ROUND(ROUND(L2572,2)*ROUND(G2572,3),2)</f>
      </c>
      <c s="36" t="s">
        <v>69</v>
      </c>
      <c>
        <f>(M2572*21)/100</f>
      </c>
      <c t="s">
        <v>28</v>
      </c>
    </row>
    <row r="2573" spans="1:5" ht="12.75">
      <c r="A2573" s="35" t="s">
        <v>56</v>
      </c>
      <c r="E2573" s="39" t="s">
        <v>6989</v>
      </c>
    </row>
    <row r="2574" spans="1:5" ht="25.5">
      <c r="A2574" s="35" t="s">
        <v>58</v>
      </c>
      <c r="E2574" s="40" t="s">
        <v>5859</v>
      </c>
    </row>
    <row r="2575" spans="1:5" ht="102">
      <c r="A2575" t="s">
        <v>59</v>
      </c>
      <c r="E2575" s="39" t="s">
        <v>6990</v>
      </c>
    </row>
    <row r="2576" spans="1:16" ht="25.5">
      <c r="A2576" t="s">
        <v>50</v>
      </c>
      <c s="34" t="s">
        <v>6991</v>
      </c>
      <c s="34" t="s">
        <v>6992</v>
      </c>
      <c s="35" t="s">
        <v>5</v>
      </c>
      <c s="6" t="s">
        <v>6993</v>
      </c>
      <c s="36" t="s">
        <v>65</v>
      </c>
      <c s="37">
        <v>1</v>
      </c>
      <c s="36">
        <v>0</v>
      </c>
      <c s="36">
        <f>ROUND(G2576*H2576,6)</f>
      </c>
      <c r="L2576" s="38">
        <v>0</v>
      </c>
      <c s="32">
        <f>ROUND(ROUND(L2576,2)*ROUND(G2576,3),2)</f>
      </c>
      <c s="36" t="s">
        <v>69</v>
      </c>
      <c>
        <f>(M2576*21)/100</f>
      </c>
      <c t="s">
        <v>28</v>
      </c>
    </row>
    <row r="2577" spans="1:5" ht="25.5">
      <c r="A2577" s="35" t="s">
        <v>56</v>
      </c>
      <c r="E2577" s="39" t="s">
        <v>6993</v>
      </c>
    </row>
    <row r="2578" spans="1:5" ht="25.5">
      <c r="A2578" s="35" t="s">
        <v>58</v>
      </c>
      <c r="E2578" s="40" t="s">
        <v>6994</v>
      </c>
    </row>
    <row r="2579" spans="1:5" ht="153">
      <c r="A2579" t="s">
        <v>59</v>
      </c>
      <c r="E2579" s="39" t="s">
        <v>6995</v>
      </c>
    </row>
    <row r="2580" spans="1:16" ht="12.75">
      <c r="A2580" t="s">
        <v>50</v>
      </c>
      <c s="34" t="s">
        <v>6996</v>
      </c>
      <c s="34" t="s">
        <v>6997</v>
      </c>
      <c s="35" t="s">
        <v>5</v>
      </c>
      <c s="6" t="s">
        <v>6998</v>
      </c>
      <c s="36" t="s">
        <v>65</v>
      </c>
      <c s="37">
        <v>1</v>
      </c>
      <c s="36">
        <v>0</v>
      </c>
      <c s="36">
        <f>ROUND(G2580*H2580,6)</f>
      </c>
      <c r="L2580" s="38">
        <v>0</v>
      </c>
      <c s="32">
        <f>ROUND(ROUND(L2580,2)*ROUND(G2580,3),2)</f>
      </c>
      <c s="36" t="s">
        <v>69</v>
      </c>
      <c>
        <f>(M2580*21)/100</f>
      </c>
      <c t="s">
        <v>28</v>
      </c>
    </row>
    <row r="2581" spans="1:5" ht="12.75">
      <c r="A2581" s="35" t="s">
        <v>56</v>
      </c>
      <c r="E2581" s="39" t="s">
        <v>6998</v>
      </c>
    </row>
    <row r="2582" spans="1:5" ht="38.25">
      <c r="A2582" s="35" t="s">
        <v>58</v>
      </c>
      <c r="E2582" s="40" t="s">
        <v>6999</v>
      </c>
    </row>
    <row r="2583" spans="1:5" ht="102">
      <c r="A2583" t="s">
        <v>59</v>
      </c>
      <c r="E2583" s="39" t="s">
        <v>7000</v>
      </c>
    </row>
    <row r="2584" spans="1:16" ht="12.75">
      <c r="A2584" t="s">
        <v>50</v>
      </c>
      <c s="34" t="s">
        <v>7001</v>
      </c>
      <c s="34" t="s">
        <v>7002</v>
      </c>
      <c s="35" t="s">
        <v>5</v>
      </c>
      <c s="6" t="s">
        <v>7003</v>
      </c>
      <c s="36" t="s">
        <v>65</v>
      </c>
      <c s="37">
        <v>1</v>
      </c>
      <c s="36">
        <v>0</v>
      </c>
      <c s="36">
        <f>ROUND(G2584*H2584,6)</f>
      </c>
      <c r="L2584" s="38">
        <v>0</v>
      </c>
      <c s="32">
        <f>ROUND(ROUND(L2584,2)*ROUND(G2584,3),2)</f>
      </c>
      <c s="36" t="s">
        <v>69</v>
      </c>
      <c>
        <f>(M2584*21)/100</f>
      </c>
      <c t="s">
        <v>28</v>
      </c>
    </row>
    <row r="2585" spans="1:5" ht="12.75">
      <c r="A2585" s="35" t="s">
        <v>56</v>
      </c>
      <c r="E2585" s="39" t="s">
        <v>7003</v>
      </c>
    </row>
    <row r="2586" spans="1:5" ht="38.25">
      <c r="A2586" s="35" t="s">
        <v>58</v>
      </c>
      <c r="E2586" s="40" t="s">
        <v>7004</v>
      </c>
    </row>
    <row r="2587" spans="1:5" ht="102">
      <c r="A2587" t="s">
        <v>59</v>
      </c>
      <c r="E2587" s="39" t="s">
        <v>7005</v>
      </c>
    </row>
    <row r="2588" spans="1:16" ht="12.75">
      <c r="A2588" t="s">
        <v>50</v>
      </c>
      <c s="34" t="s">
        <v>7006</v>
      </c>
      <c s="34" t="s">
        <v>7007</v>
      </c>
      <c s="35" t="s">
        <v>5</v>
      </c>
      <c s="6" t="s">
        <v>7008</v>
      </c>
      <c s="36" t="s">
        <v>65</v>
      </c>
      <c s="37">
        <v>2</v>
      </c>
      <c s="36">
        <v>0</v>
      </c>
      <c s="36">
        <f>ROUND(G2588*H2588,6)</f>
      </c>
      <c r="L2588" s="38">
        <v>0</v>
      </c>
      <c s="32">
        <f>ROUND(ROUND(L2588,2)*ROUND(G2588,3),2)</f>
      </c>
      <c s="36" t="s">
        <v>69</v>
      </c>
      <c>
        <f>(M2588*21)/100</f>
      </c>
      <c t="s">
        <v>28</v>
      </c>
    </row>
    <row r="2589" spans="1:5" ht="12.75">
      <c r="A2589" s="35" t="s">
        <v>56</v>
      </c>
      <c r="E2589" s="39" t="s">
        <v>7008</v>
      </c>
    </row>
    <row r="2590" spans="1:5" ht="38.25">
      <c r="A2590" s="35" t="s">
        <v>58</v>
      </c>
      <c r="E2590" s="40" t="s">
        <v>7009</v>
      </c>
    </row>
    <row r="2591" spans="1:5" ht="102">
      <c r="A2591" t="s">
        <v>59</v>
      </c>
      <c r="E2591" s="39" t="s">
        <v>7010</v>
      </c>
    </row>
    <row r="2592" spans="1:16" ht="12.75">
      <c r="A2592" t="s">
        <v>50</v>
      </c>
      <c s="34" t="s">
        <v>7011</v>
      </c>
      <c s="34" t="s">
        <v>7012</v>
      </c>
      <c s="35" t="s">
        <v>5</v>
      </c>
      <c s="6" t="s">
        <v>7013</v>
      </c>
      <c s="36" t="s">
        <v>65</v>
      </c>
      <c s="37">
        <v>1</v>
      </c>
      <c s="36">
        <v>0</v>
      </c>
      <c s="36">
        <f>ROUND(G2592*H2592,6)</f>
      </c>
      <c r="L2592" s="38">
        <v>0</v>
      </c>
      <c s="32">
        <f>ROUND(ROUND(L2592,2)*ROUND(G2592,3),2)</f>
      </c>
      <c s="36" t="s">
        <v>69</v>
      </c>
      <c>
        <f>(M2592*21)/100</f>
      </c>
      <c t="s">
        <v>28</v>
      </c>
    </row>
    <row r="2593" spans="1:5" ht="12.75">
      <c r="A2593" s="35" t="s">
        <v>56</v>
      </c>
      <c r="E2593" s="39" t="s">
        <v>7013</v>
      </c>
    </row>
    <row r="2594" spans="1:5" ht="38.25">
      <c r="A2594" s="35" t="s">
        <v>58</v>
      </c>
      <c r="E2594" s="40" t="s">
        <v>7014</v>
      </c>
    </row>
    <row r="2595" spans="1:5" ht="102">
      <c r="A2595" t="s">
        <v>59</v>
      </c>
      <c r="E2595" s="39" t="s">
        <v>7015</v>
      </c>
    </row>
    <row r="2596" spans="1:16" ht="12.75">
      <c r="A2596" t="s">
        <v>50</v>
      </c>
      <c s="34" t="s">
        <v>7016</v>
      </c>
      <c s="34" t="s">
        <v>7017</v>
      </c>
      <c s="35" t="s">
        <v>5</v>
      </c>
      <c s="6" t="s">
        <v>7018</v>
      </c>
      <c s="36" t="s">
        <v>65</v>
      </c>
      <c s="37">
        <v>1</v>
      </c>
      <c s="36">
        <v>0</v>
      </c>
      <c s="36">
        <f>ROUND(G2596*H2596,6)</f>
      </c>
      <c r="L2596" s="38">
        <v>0</v>
      </c>
      <c s="32">
        <f>ROUND(ROUND(L2596,2)*ROUND(G2596,3),2)</f>
      </c>
      <c s="36" t="s">
        <v>69</v>
      </c>
      <c>
        <f>(M2596*21)/100</f>
      </c>
      <c t="s">
        <v>28</v>
      </c>
    </row>
    <row r="2597" spans="1:5" ht="12.75">
      <c r="A2597" s="35" t="s">
        <v>56</v>
      </c>
      <c r="E2597" s="39" t="s">
        <v>7018</v>
      </c>
    </row>
    <row r="2598" spans="1:5" ht="38.25">
      <c r="A2598" s="35" t="s">
        <v>58</v>
      </c>
      <c r="E2598" s="40" t="s">
        <v>7019</v>
      </c>
    </row>
    <row r="2599" spans="1:5" ht="102">
      <c r="A2599" t="s">
        <v>59</v>
      </c>
      <c r="E2599" s="39" t="s">
        <v>7020</v>
      </c>
    </row>
    <row r="2600" spans="1:16" ht="12.75">
      <c r="A2600" t="s">
        <v>50</v>
      </c>
      <c s="34" t="s">
        <v>7021</v>
      </c>
      <c s="34" t="s">
        <v>7022</v>
      </c>
      <c s="35" t="s">
        <v>5</v>
      </c>
      <c s="6" t="s">
        <v>7023</v>
      </c>
      <c s="36" t="s">
        <v>65</v>
      </c>
      <c s="37">
        <v>1</v>
      </c>
      <c s="36">
        <v>0</v>
      </c>
      <c s="36">
        <f>ROUND(G2600*H2600,6)</f>
      </c>
      <c r="L2600" s="38">
        <v>0</v>
      </c>
      <c s="32">
        <f>ROUND(ROUND(L2600,2)*ROUND(G2600,3),2)</f>
      </c>
      <c s="36" t="s">
        <v>69</v>
      </c>
      <c>
        <f>(M2600*21)/100</f>
      </c>
      <c t="s">
        <v>28</v>
      </c>
    </row>
    <row r="2601" spans="1:5" ht="12.75">
      <c r="A2601" s="35" t="s">
        <v>56</v>
      </c>
      <c r="E2601" s="39" t="s">
        <v>7023</v>
      </c>
    </row>
    <row r="2602" spans="1:5" ht="38.25">
      <c r="A2602" s="35" t="s">
        <v>58</v>
      </c>
      <c r="E2602" s="40" t="s">
        <v>7024</v>
      </c>
    </row>
    <row r="2603" spans="1:5" ht="102">
      <c r="A2603" t="s">
        <v>59</v>
      </c>
      <c r="E2603" s="39" t="s">
        <v>7025</v>
      </c>
    </row>
    <row r="2604" spans="1:16" ht="12.75">
      <c r="A2604" t="s">
        <v>50</v>
      </c>
      <c s="34" t="s">
        <v>7026</v>
      </c>
      <c s="34" t="s">
        <v>7027</v>
      </c>
      <c s="35" t="s">
        <v>5</v>
      </c>
      <c s="6" t="s">
        <v>7028</v>
      </c>
      <c s="36" t="s">
        <v>65</v>
      </c>
      <c s="37">
        <v>1</v>
      </c>
      <c s="36">
        <v>0</v>
      </c>
      <c s="36">
        <f>ROUND(G2604*H2604,6)</f>
      </c>
      <c r="L2604" s="38">
        <v>0</v>
      </c>
      <c s="32">
        <f>ROUND(ROUND(L2604,2)*ROUND(G2604,3),2)</f>
      </c>
      <c s="36" t="s">
        <v>69</v>
      </c>
      <c>
        <f>(M2604*21)/100</f>
      </c>
      <c t="s">
        <v>28</v>
      </c>
    </row>
    <row r="2605" spans="1:5" ht="12.75">
      <c r="A2605" s="35" t="s">
        <v>56</v>
      </c>
      <c r="E2605" s="39" t="s">
        <v>7028</v>
      </c>
    </row>
    <row r="2606" spans="1:5" ht="38.25">
      <c r="A2606" s="35" t="s">
        <v>58</v>
      </c>
      <c r="E2606" s="40" t="s">
        <v>7029</v>
      </c>
    </row>
    <row r="2607" spans="1:5" ht="102">
      <c r="A2607" t="s">
        <v>59</v>
      </c>
      <c r="E2607" s="39" t="s">
        <v>7030</v>
      </c>
    </row>
    <row r="2608" spans="1:16" ht="12.75">
      <c r="A2608" t="s">
        <v>50</v>
      </c>
      <c s="34" t="s">
        <v>7031</v>
      </c>
      <c s="34" t="s">
        <v>7032</v>
      </c>
      <c s="35" t="s">
        <v>5</v>
      </c>
      <c s="6" t="s">
        <v>7033</v>
      </c>
      <c s="36" t="s">
        <v>65</v>
      </c>
      <c s="37">
        <v>1</v>
      </c>
      <c s="36">
        <v>0</v>
      </c>
      <c s="36">
        <f>ROUND(G2608*H2608,6)</f>
      </c>
      <c r="L2608" s="38">
        <v>0</v>
      </c>
      <c s="32">
        <f>ROUND(ROUND(L2608,2)*ROUND(G2608,3),2)</f>
      </c>
      <c s="36" t="s">
        <v>69</v>
      </c>
      <c>
        <f>(M2608*21)/100</f>
      </c>
      <c t="s">
        <v>28</v>
      </c>
    </row>
    <row r="2609" spans="1:5" ht="12.75">
      <c r="A2609" s="35" t="s">
        <v>56</v>
      </c>
      <c r="E2609" s="39" t="s">
        <v>7033</v>
      </c>
    </row>
    <row r="2610" spans="1:5" ht="38.25">
      <c r="A2610" s="35" t="s">
        <v>58</v>
      </c>
      <c r="E2610" s="40" t="s">
        <v>7034</v>
      </c>
    </row>
    <row r="2611" spans="1:5" ht="102">
      <c r="A2611" t="s">
        <v>59</v>
      </c>
      <c r="E2611" s="39" t="s">
        <v>7035</v>
      </c>
    </row>
    <row r="2612" spans="1:16" ht="12.75">
      <c r="A2612" t="s">
        <v>50</v>
      </c>
      <c s="34" t="s">
        <v>7036</v>
      </c>
      <c s="34" t="s">
        <v>7037</v>
      </c>
      <c s="35" t="s">
        <v>5</v>
      </c>
      <c s="6" t="s">
        <v>7038</v>
      </c>
      <c s="36" t="s">
        <v>65</v>
      </c>
      <c s="37">
        <v>1</v>
      </c>
      <c s="36">
        <v>0</v>
      </c>
      <c s="36">
        <f>ROUND(G2612*H2612,6)</f>
      </c>
      <c r="L2612" s="38">
        <v>0</v>
      </c>
      <c s="32">
        <f>ROUND(ROUND(L2612,2)*ROUND(G2612,3),2)</f>
      </c>
      <c s="36" t="s">
        <v>69</v>
      </c>
      <c>
        <f>(M2612*21)/100</f>
      </c>
      <c t="s">
        <v>28</v>
      </c>
    </row>
    <row r="2613" spans="1:5" ht="12.75">
      <c r="A2613" s="35" t="s">
        <v>56</v>
      </c>
      <c r="E2613" s="39" t="s">
        <v>7038</v>
      </c>
    </row>
    <row r="2614" spans="1:5" ht="38.25">
      <c r="A2614" s="35" t="s">
        <v>58</v>
      </c>
      <c r="E2614" s="40" t="s">
        <v>7039</v>
      </c>
    </row>
    <row r="2615" spans="1:5" ht="102">
      <c r="A2615" t="s">
        <v>59</v>
      </c>
      <c r="E2615" s="39" t="s">
        <v>7040</v>
      </c>
    </row>
    <row r="2616" spans="1:16" ht="12.75">
      <c r="A2616" t="s">
        <v>50</v>
      </c>
      <c s="34" t="s">
        <v>7041</v>
      </c>
      <c s="34" t="s">
        <v>7042</v>
      </c>
      <c s="35" t="s">
        <v>5</v>
      </c>
      <c s="6" t="s">
        <v>7043</v>
      </c>
      <c s="36" t="s">
        <v>65</v>
      </c>
      <c s="37">
        <v>1</v>
      </c>
      <c s="36">
        <v>0</v>
      </c>
      <c s="36">
        <f>ROUND(G2616*H2616,6)</f>
      </c>
      <c r="L2616" s="38">
        <v>0</v>
      </c>
      <c s="32">
        <f>ROUND(ROUND(L2616,2)*ROUND(G2616,3),2)</f>
      </c>
      <c s="36" t="s">
        <v>69</v>
      </c>
      <c>
        <f>(M2616*21)/100</f>
      </c>
      <c t="s">
        <v>28</v>
      </c>
    </row>
    <row r="2617" spans="1:5" ht="12.75">
      <c r="A2617" s="35" t="s">
        <v>56</v>
      </c>
      <c r="E2617" s="39" t="s">
        <v>7043</v>
      </c>
    </row>
    <row r="2618" spans="1:5" ht="38.25">
      <c r="A2618" s="35" t="s">
        <v>58</v>
      </c>
      <c r="E2618" s="40" t="s">
        <v>7044</v>
      </c>
    </row>
    <row r="2619" spans="1:5" ht="102">
      <c r="A2619" t="s">
        <v>59</v>
      </c>
      <c r="E2619" s="39" t="s">
        <v>7045</v>
      </c>
    </row>
    <row r="2620" spans="1:16" ht="12.75">
      <c r="A2620" t="s">
        <v>50</v>
      </c>
      <c s="34" t="s">
        <v>7046</v>
      </c>
      <c s="34" t="s">
        <v>7047</v>
      </c>
      <c s="35" t="s">
        <v>5</v>
      </c>
      <c s="6" t="s">
        <v>7048</v>
      </c>
      <c s="36" t="s">
        <v>65</v>
      </c>
      <c s="37">
        <v>3</v>
      </c>
      <c s="36">
        <v>0</v>
      </c>
      <c s="36">
        <f>ROUND(G2620*H2620,6)</f>
      </c>
      <c r="L2620" s="38">
        <v>0</v>
      </c>
      <c s="32">
        <f>ROUND(ROUND(L2620,2)*ROUND(G2620,3),2)</f>
      </c>
      <c s="36" t="s">
        <v>69</v>
      </c>
      <c>
        <f>(M2620*21)/100</f>
      </c>
      <c t="s">
        <v>28</v>
      </c>
    </row>
    <row r="2621" spans="1:5" ht="12.75">
      <c r="A2621" s="35" t="s">
        <v>56</v>
      </c>
      <c r="E2621" s="39" t="s">
        <v>7048</v>
      </c>
    </row>
    <row r="2622" spans="1:5" ht="38.25">
      <c r="A2622" s="35" t="s">
        <v>58</v>
      </c>
      <c r="E2622" s="40" t="s">
        <v>7049</v>
      </c>
    </row>
    <row r="2623" spans="1:5" ht="102">
      <c r="A2623" t="s">
        <v>59</v>
      </c>
      <c r="E2623" s="39" t="s">
        <v>7050</v>
      </c>
    </row>
    <row r="2624" spans="1:16" ht="12.75">
      <c r="A2624" t="s">
        <v>50</v>
      </c>
      <c s="34" t="s">
        <v>7051</v>
      </c>
      <c s="34" t="s">
        <v>7052</v>
      </c>
      <c s="35" t="s">
        <v>5</v>
      </c>
      <c s="6" t="s">
        <v>7053</v>
      </c>
      <c s="36" t="s">
        <v>65</v>
      </c>
      <c s="37">
        <v>2</v>
      </c>
      <c s="36">
        <v>0</v>
      </c>
      <c s="36">
        <f>ROUND(G2624*H2624,6)</f>
      </c>
      <c r="L2624" s="38">
        <v>0</v>
      </c>
      <c s="32">
        <f>ROUND(ROUND(L2624,2)*ROUND(G2624,3),2)</f>
      </c>
      <c s="36" t="s">
        <v>69</v>
      </c>
      <c>
        <f>(M2624*21)/100</f>
      </c>
      <c t="s">
        <v>28</v>
      </c>
    </row>
    <row r="2625" spans="1:5" ht="12.75">
      <c r="A2625" s="35" t="s">
        <v>56</v>
      </c>
      <c r="E2625" s="39" t="s">
        <v>7053</v>
      </c>
    </row>
    <row r="2626" spans="1:5" ht="38.25">
      <c r="A2626" s="35" t="s">
        <v>58</v>
      </c>
      <c r="E2626" s="40" t="s">
        <v>7054</v>
      </c>
    </row>
    <row r="2627" spans="1:5" ht="102">
      <c r="A2627" t="s">
        <v>59</v>
      </c>
      <c r="E2627" s="39" t="s">
        <v>7055</v>
      </c>
    </row>
    <row r="2628" spans="1:16" ht="12.75">
      <c r="A2628" t="s">
        <v>50</v>
      </c>
      <c s="34" t="s">
        <v>7056</v>
      </c>
      <c s="34" t="s">
        <v>7057</v>
      </c>
      <c s="35" t="s">
        <v>5</v>
      </c>
      <c s="6" t="s">
        <v>7058</v>
      </c>
      <c s="36" t="s">
        <v>65</v>
      </c>
      <c s="37">
        <v>1</v>
      </c>
      <c s="36">
        <v>0</v>
      </c>
      <c s="36">
        <f>ROUND(G2628*H2628,6)</f>
      </c>
      <c r="L2628" s="38">
        <v>0</v>
      </c>
      <c s="32">
        <f>ROUND(ROUND(L2628,2)*ROUND(G2628,3),2)</f>
      </c>
      <c s="36" t="s">
        <v>69</v>
      </c>
      <c>
        <f>(M2628*21)/100</f>
      </c>
      <c t="s">
        <v>28</v>
      </c>
    </row>
    <row r="2629" spans="1:5" ht="12.75">
      <c r="A2629" s="35" t="s">
        <v>56</v>
      </c>
      <c r="E2629" s="39" t="s">
        <v>7058</v>
      </c>
    </row>
    <row r="2630" spans="1:5" ht="38.25">
      <c r="A2630" s="35" t="s">
        <v>58</v>
      </c>
      <c r="E2630" s="40" t="s">
        <v>7059</v>
      </c>
    </row>
    <row r="2631" spans="1:5" ht="102">
      <c r="A2631" t="s">
        <v>59</v>
      </c>
      <c r="E2631" s="39" t="s">
        <v>7060</v>
      </c>
    </row>
    <row r="2632" spans="1:16" ht="12.75">
      <c r="A2632" t="s">
        <v>50</v>
      </c>
      <c s="34" t="s">
        <v>7061</v>
      </c>
      <c s="34" t="s">
        <v>7062</v>
      </c>
      <c s="35" t="s">
        <v>5</v>
      </c>
      <c s="6" t="s">
        <v>7063</v>
      </c>
      <c s="36" t="s">
        <v>65</v>
      </c>
      <c s="37">
        <v>1</v>
      </c>
      <c s="36">
        <v>0</v>
      </c>
      <c s="36">
        <f>ROUND(G2632*H2632,6)</f>
      </c>
      <c r="L2632" s="38">
        <v>0</v>
      </c>
      <c s="32">
        <f>ROUND(ROUND(L2632,2)*ROUND(G2632,3),2)</f>
      </c>
      <c s="36" t="s">
        <v>69</v>
      </c>
      <c>
        <f>(M2632*21)/100</f>
      </c>
      <c t="s">
        <v>28</v>
      </c>
    </row>
    <row r="2633" spans="1:5" ht="12.75">
      <c r="A2633" s="35" t="s">
        <v>56</v>
      </c>
      <c r="E2633" s="39" t="s">
        <v>7063</v>
      </c>
    </row>
    <row r="2634" spans="1:5" ht="38.25">
      <c r="A2634" s="35" t="s">
        <v>58</v>
      </c>
      <c r="E2634" s="40" t="s">
        <v>7064</v>
      </c>
    </row>
    <row r="2635" spans="1:5" ht="102">
      <c r="A2635" t="s">
        <v>59</v>
      </c>
      <c r="E2635" s="39" t="s">
        <v>7065</v>
      </c>
    </row>
    <row r="2636" spans="1:16" ht="12.75">
      <c r="A2636" t="s">
        <v>50</v>
      </c>
      <c s="34" t="s">
        <v>7066</v>
      </c>
      <c s="34" t="s">
        <v>7067</v>
      </c>
      <c s="35" t="s">
        <v>5</v>
      </c>
      <c s="6" t="s">
        <v>7068</v>
      </c>
      <c s="36" t="s">
        <v>65</v>
      </c>
      <c s="37">
        <v>2</v>
      </c>
      <c s="36">
        <v>0</v>
      </c>
      <c s="36">
        <f>ROUND(G2636*H2636,6)</f>
      </c>
      <c r="L2636" s="38">
        <v>0</v>
      </c>
      <c s="32">
        <f>ROUND(ROUND(L2636,2)*ROUND(G2636,3),2)</f>
      </c>
      <c s="36" t="s">
        <v>69</v>
      </c>
      <c>
        <f>(M2636*21)/100</f>
      </c>
      <c t="s">
        <v>28</v>
      </c>
    </row>
    <row r="2637" spans="1:5" ht="12.75">
      <c r="A2637" s="35" t="s">
        <v>56</v>
      </c>
      <c r="E2637" s="39" t="s">
        <v>7068</v>
      </c>
    </row>
    <row r="2638" spans="1:5" ht="38.25">
      <c r="A2638" s="35" t="s">
        <v>58</v>
      </c>
      <c r="E2638" s="40" t="s">
        <v>7069</v>
      </c>
    </row>
    <row r="2639" spans="1:5" ht="102">
      <c r="A2639" t="s">
        <v>59</v>
      </c>
      <c r="E2639" s="39" t="s">
        <v>7070</v>
      </c>
    </row>
    <row r="2640" spans="1:16" ht="12.75">
      <c r="A2640" t="s">
        <v>50</v>
      </c>
      <c s="34" t="s">
        <v>7071</v>
      </c>
      <c s="34" t="s">
        <v>7072</v>
      </c>
      <c s="35" t="s">
        <v>5</v>
      </c>
      <c s="6" t="s">
        <v>7073</v>
      </c>
      <c s="36" t="s">
        <v>65</v>
      </c>
      <c s="37">
        <v>2</v>
      </c>
      <c s="36">
        <v>0</v>
      </c>
      <c s="36">
        <f>ROUND(G2640*H2640,6)</f>
      </c>
      <c r="L2640" s="38">
        <v>0</v>
      </c>
      <c s="32">
        <f>ROUND(ROUND(L2640,2)*ROUND(G2640,3),2)</f>
      </c>
      <c s="36" t="s">
        <v>69</v>
      </c>
      <c>
        <f>(M2640*21)/100</f>
      </c>
      <c t="s">
        <v>28</v>
      </c>
    </row>
    <row r="2641" spans="1:5" ht="12.75">
      <c r="A2641" s="35" t="s">
        <v>56</v>
      </c>
      <c r="E2641" s="39" t="s">
        <v>7073</v>
      </c>
    </row>
    <row r="2642" spans="1:5" ht="38.25">
      <c r="A2642" s="35" t="s">
        <v>58</v>
      </c>
      <c r="E2642" s="40" t="s">
        <v>7074</v>
      </c>
    </row>
    <row r="2643" spans="1:5" ht="102">
      <c r="A2643" t="s">
        <v>59</v>
      </c>
      <c r="E2643" s="39" t="s">
        <v>7075</v>
      </c>
    </row>
    <row r="2644" spans="1:16" ht="12.75">
      <c r="A2644" t="s">
        <v>50</v>
      </c>
      <c s="34" t="s">
        <v>7076</v>
      </c>
      <c s="34" t="s">
        <v>7077</v>
      </c>
      <c s="35" t="s">
        <v>5</v>
      </c>
      <c s="6" t="s">
        <v>7078</v>
      </c>
      <c s="36" t="s">
        <v>65</v>
      </c>
      <c s="37">
        <v>1</v>
      </c>
      <c s="36">
        <v>0</v>
      </c>
      <c s="36">
        <f>ROUND(G2644*H2644,6)</f>
      </c>
      <c r="L2644" s="38">
        <v>0</v>
      </c>
      <c s="32">
        <f>ROUND(ROUND(L2644,2)*ROUND(G2644,3),2)</f>
      </c>
      <c s="36" t="s">
        <v>69</v>
      </c>
      <c>
        <f>(M2644*21)/100</f>
      </c>
      <c t="s">
        <v>28</v>
      </c>
    </row>
    <row r="2645" spans="1:5" ht="12.75">
      <c r="A2645" s="35" t="s">
        <v>56</v>
      </c>
      <c r="E2645" s="39" t="s">
        <v>7078</v>
      </c>
    </row>
    <row r="2646" spans="1:5" ht="38.25">
      <c r="A2646" s="35" t="s">
        <v>58</v>
      </c>
      <c r="E2646" s="40" t="s">
        <v>7079</v>
      </c>
    </row>
    <row r="2647" spans="1:5" ht="102">
      <c r="A2647" t="s">
        <v>59</v>
      </c>
      <c r="E2647" s="39" t="s">
        <v>7080</v>
      </c>
    </row>
    <row r="2648" spans="1:16" ht="12.75">
      <c r="A2648" t="s">
        <v>50</v>
      </c>
      <c s="34" t="s">
        <v>7081</v>
      </c>
      <c s="34" t="s">
        <v>7082</v>
      </c>
      <c s="35" t="s">
        <v>5</v>
      </c>
      <c s="6" t="s">
        <v>7083</v>
      </c>
      <c s="36" t="s">
        <v>65</v>
      </c>
      <c s="37">
        <v>1</v>
      </c>
      <c s="36">
        <v>0</v>
      </c>
      <c s="36">
        <f>ROUND(G2648*H2648,6)</f>
      </c>
      <c r="L2648" s="38">
        <v>0</v>
      </c>
      <c s="32">
        <f>ROUND(ROUND(L2648,2)*ROUND(G2648,3),2)</f>
      </c>
      <c s="36" t="s">
        <v>69</v>
      </c>
      <c>
        <f>(M2648*21)/100</f>
      </c>
      <c t="s">
        <v>28</v>
      </c>
    </row>
    <row r="2649" spans="1:5" ht="12.75">
      <c r="A2649" s="35" t="s">
        <v>56</v>
      </c>
      <c r="E2649" s="39" t="s">
        <v>7083</v>
      </c>
    </row>
    <row r="2650" spans="1:5" ht="38.25">
      <c r="A2650" s="35" t="s">
        <v>58</v>
      </c>
      <c r="E2650" s="40" t="s">
        <v>7084</v>
      </c>
    </row>
    <row r="2651" spans="1:5" ht="102">
      <c r="A2651" t="s">
        <v>59</v>
      </c>
      <c r="E2651" s="39" t="s">
        <v>7085</v>
      </c>
    </row>
    <row r="2652" spans="1:16" ht="12.75">
      <c r="A2652" t="s">
        <v>50</v>
      </c>
      <c s="34" t="s">
        <v>7086</v>
      </c>
      <c s="34" t="s">
        <v>7087</v>
      </c>
      <c s="35" t="s">
        <v>5</v>
      </c>
      <c s="6" t="s">
        <v>7088</v>
      </c>
      <c s="36" t="s">
        <v>65</v>
      </c>
      <c s="37">
        <v>2</v>
      </c>
      <c s="36">
        <v>0</v>
      </c>
      <c s="36">
        <f>ROUND(G2652*H2652,6)</f>
      </c>
      <c r="L2652" s="38">
        <v>0</v>
      </c>
      <c s="32">
        <f>ROUND(ROUND(L2652,2)*ROUND(G2652,3),2)</f>
      </c>
      <c s="36" t="s">
        <v>69</v>
      </c>
      <c>
        <f>(M2652*21)/100</f>
      </c>
      <c t="s">
        <v>28</v>
      </c>
    </row>
    <row r="2653" spans="1:5" ht="12.75">
      <c r="A2653" s="35" t="s">
        <v>56</v>
      </c>
      <c r="E2653" s="39" t="s">
        <v>7088</v>
      </c>
    </row>
    <row r="2654" spans="1:5" ht="38.25">
      <c r="A2654" s="35" t="s">
        <v>58</v>
      </c>
      <c r="E2654" s="40" t="s">
        <v>7089</v>
      </c>
    </row>
    <row r="2655" spans="1:5" ht="102">
      <c r="A2655" t="s">
        <v>59</v>
      </c>
      <c r="E2655" s="39" t="s">
        <v>7090</v>
      </c>
    </row>
    <row r="2656" spans="1:16" ht="12.75">
      <c r="A2656" t="s">
        <v>50</v>
      </c>
      <c s="34" t="s">
        <v>7091</v>
      </c>
      <c s="34" t="s">
        <v>7092</v>
      </c>
      <c s="35" t="s">
        <v>5</v>
      </c>
      <c s="6" t="s">
        <v>7093</v>
      </c>
      <c s="36" t="s">
        <v>65</v>
      </c>
      <c s="37">
        <v>1</v>
      </c>
      <c s="36">
        <v>0</v>
      </c>
      <c s="36">
        <f>ROUND(G2656*H2656,6)</f>
      </c>
      <c r="L2656" s="38">
        <v>0</v>
      </c>
      <c s="32">
        <f>ROUND(ROUND(L2656,2)*ROUND(G2656,3),2)</f>
      </c>
      <c s="36" t="s">
        <v>69</v>
      </c>
      <c>
        <f>(M2656*21)/100</f>
      </c>
      <c t="s">
        <v>28</v>
      </c>
    </row>
    <row r="2657" spans="1:5" ht="12.75">
      <c r="A2657" s="35" t="s">
        <v>56</v>
      </c>
      <c r="E2657" s="39" t="s">
        <v>7093</v>
      </c>
    </row>
    <row r="2658" spans="1:5" ht="38.25">
      <c r="A2658" s="35" t="s">
        <v>58</v>
      </c>
      <c r="E2658" s="40" t="s">
        <v>7094</v>
      </c>
    </row>
    <row r="2659" spans="1:5" ht="102">
      <c r="A2659" t="s">
        <v>59</v>
      </c>
      <c r="E2659" s="39" t="s">
        <v>7095</v>
      </c>
    </row>
    <row r="2660" spans="1:16" ht="12.75">
      <c r="A2660" t="s">
        <v>50</v>
      </c>
      <c s="34" t="s">
        <v>7096</v>
      </c>
      <c s="34" t="s">
        <v>7097</v>
      </c>
      <c s="35" t="s">
        <v>5</v>
      </c>
      <c s="6" t="s">
        <v>7098</v>
      </c>
      <c s="36" t="s">
        <v>65</v>
      </c>
      <c s="37">
        <v>1</v>
      </c>
      <c s="36">
        <v>0</v>
      </c>
      <c s="36">
        <f>ROUND(G2660*H2660,6)</f>
      </c>
      <c r="L2660" s="38">
        <v>0</v>
      </c>
      <c s="32">
        <f>ROUND(ROUND(L2660,2)*ROUND(G2660,3),2)</f>
      </c>
      <c s="36" t="s">
        <v>69</v>
      </c>
      <c>
        <f>(M2660*21)/100</f>
      </c>
      <c t="s">
        <v>28</v>
      </c>
    </row>
    <row r="2661" spans="1:5" ht="12.75">
      <c r="A2661" s="35" t="s">
        <v>56</v>
      </c>
      <c r="E2661" s="39" t="s">
        <v>7098</v>
      </c>
    </row>
    <row r="2662" spans="1:5" ht="38.25">
      <c r="A2662" s="35" t="s">
        <v>58</v>
      </c>
      <c r="E2662" s="40" t="s">
        <v>7099</v>
      </c>
    </row>
    <row r="2663" spans="1:5" ht="102">
      <c r="A2663" t="s">
        <v>59</v>
      </c>
      <c r="E2663" s="39" t="s">
        <v>7100</v>
      </c>
    </row>
    <row r="2664" spans="1:16" ht="12.75">
      <c r="A2664" t="s">
        <v>50</v>
      </c>
      <c s="34" t="s">
        <v>7101</v>
      </c>
      <c s="34" t="s">
        <v>7102</v>
      </c>
      <c s="35" t="s">
        <v>5</v>
      </c>
      <c s="6" t="s">
        <v>7103</v>
      </c>
      <c s="36" t="s">
        <v>65</v>
      </c>
      <c s="37">
        <v>1</v>
      </c>
      <c s="36">
        <v>0</v>
      </c>
      <c s="36">
        <f>ROUND(G2664*H2664,6)</f>
      </c>
      <c r="L2664" s="38">
        <v>0</v>
      </c>
      <c s="32">
        <f>ROUND(ROUND(L2664,2)*ROUND(G2664,3),2)</f>
      </c>
      <c s="36" t="s">
        <v>69</v>
      </c>
      <c>
        <f>(M2664*21)/100</f>
      </c>
      <c t="s">
        <v>28</v>
      </c>
    </row>
    <row r="2665" spans="1:5" ht="12.75">
      <c r="A2665" s="35" t="s">
        <v>56</v>
      </c>
      <c r="E2665" s="39" t="s">
        <v>7103</v>
      </c>
    </row>
    <row r="2666" spans="1:5" ht="38.25">
      <c r="A2666" s="35" t="s">
        <v>58</v>
      </c>
      <c r="E2666" s="40" t="s">
        <v>7104</v>
      </c>
    </row>
    <row r="2667" spans="1:5" ht="102">
      <c r="A2667" t="s">
        <v>59</v>
      </c>
      <c r="E2667" s="39" t="s">
        <v>7105</v>
      </c>
    </row>
    <row r="2668" spans="1:16" ht="12.75">
      <c r="A2668" t="s">
        <v>50</v>
      </c>
      <c s="34" t="s">
        <v>7106</v>
      </c>
      <c s="34" t="s">
        <v>7107</v>
      </c>
      <c s="35" t="s">
        <v>5</v>
      </c>
      <c s="6" t="s">
        <v>7108</v>
      </c>
      <c s="36" t="s">
        <v>65</v>
      </c>
      <c s="37">
        <v>1</v>
      </c>
      <c s="36">
        <v>0</v>
      </c>
      <c s="36">
        <f>ROUND(G2668*H2668,6)</f>
      </c>
      <c r="L2668" s="38">
        <v>0</v>
      </c>
      <c s="32">
        <f>ROUND(ROUND(L2668,2)*ROUND(G2668,3),2)</f>
      </c>
      <c s="36" t="s">
        <v>69</v>
      </c>
      <c>
        <f>(M2668*21)/100</f>
      </c>
      <c t="s">
        <v>28</v>
      </c>
    </row>
    <row r="2669" spans="1:5" ht="12.75">
      <c r="A2669" s="35" t="s">
        <v>56</v>
      </c>
      <c r="E2669" s="39" t="s">
        <v>7108</v>
      </c>
    </row>
    <row r="2670" spans="1:5" ht="38.25">
      <c r="A2670" s="35" t="s">
        <v>58</v>
      </c>
      <c r="E2670" s="40" t="s">
        <v>7109</v>
      </c>
    </row>
    <row r="2671" spans="1:5" ht="102">
      <c r="A2671" t="s">
        <v>59</v>
      </c>
      <c r="E2671" s="39" t="s">
        <v>7110</v>
      </c>
    </row>
    <row r="2672" spans="1:16" ht="12.75">
      <c r="A2672" t="s">
        <v>50</v>
      </c>
      <c s="34" t="s">
        <v>7111</v>
      </c>
      <c s="34" t="s">
        <v>7112</v>
      </c>
      <c s="35" t="s">
        <v>5</v>
      </c>
      <c s="6" t="s">
        <v>7113</v>
      </c>
      <c s="36" t="s">
        <v>65</v>
      </c>
      <c s="37">
        <v>2</v>
      </c>
      <c s="36">
        <v>0</v>
      </c>
      <c s="36">
        <f>ROUND(G2672*H2672,6)</f>
      </c>
      <c r="L2672" s="38">
        <v>0</v>
      </c>
      <c s="32">
        <f>ROUND(ROUND(L2672,2)*ROUND(G2672,3),2)</f>
      </c>
      <c s="36" t="s">
        <v>69</v>
      </c>
      <c>
        <f>(M2672*21)/100</f>
      </c>
      <c t="s">
        <v>28</v>
      </c>
    </row>
    <row r="2673" spans="1:5" ht="12.75">
      <c r="A2673" s="35" t="s">
        <v>56</v>
      </c>
      <c r="E2673" s="39" t="s">
        <v>7113</v>
      </c>
    </row>
    <row r="2674" spans="1:5" ht="38.25">
      <c r="A2674" s="35" t="s">
        <v>58</v>
      </c>
      <c r="E2674" s="40" t="s">
        <v>7114</v>
      </c>
    </row>
    <row r="2675" spans="1:5" ht="102">
      <c r="A2675" t="s">
        <v>59</v>
      </c>
      <c r="E2675" s="39" t="s">
        <v>7115</v>
      </c>
    </row>
    <row r="2676" spans="1:16" ht="12.75">
      <c r="A2676" t="s">
        <v>50</v>
      </c>
      <c s="34" t="s">
        <v>7116</v>
      </c>
      <c s="34" t="s">
        <v>7117</v>
      </c>
      <c s="35" t="s">
        <v>5</v>
      </c>
      <c s="6" t="s">
        <v>7118</v>
      </c>
      <c s="36" t="s">
        <v>65</v>
      </c>
      <c s="37">
        <v>1</v>
      </c>
      <c s="36">
        <v>0</v>
      </c>
      <c s="36">
        <f>ROUND(G2676*H2676,6)</f>
      </c>
      <c r="L2676" s="38">
        <v>0</v>
      </c>
      <c s="32">
        <f>ROUND(ROUND(L2676,2)*ROUND(G2676,3),2)</f>
      </c>
      <c s="36" t="s">
        <v>69</v>
      </c>
      <c>
        <f>(M2676*21)/100</f>
      </c>
      <c t="s">
        <v>28</v>
      </c>
    </row>
    <row r="2677" spans="1:5" ht="12.75">
      <c r="A2677" s="35" t="s">
        <v>56</v>
      </c>
      <c r="E2677" s="39" t="s">
        <v>7118</v>
      </c>
    </row>
    <row r="2678" spans="1:5" ht="38.25">
      <c r="A2678" s="35" t="s">
        <v>58</v>
      </c>
      <c r="E2678" s="40" t="s">
        <v>7119</v>
      </c>
    </row>
    <row r="2679" spans="1:5" ht="102">
      <c r="A2679" t="s">
        <v>59</v>
      </c>
      <c r="E2679" s="39" t="s">
        <v>7120</v>
      </c>
    </row>
    <row r="2680" spans="1:16" ht="12.75">
      <c r="A2680" t="s">
        <v>50</v>
      </c>
      <c s="34" t="s">
        <v>7121</v>
      </c>
      <c s="34" t="s">
        <v>7122</v>
      </c>
      <c s="35" t="s">
        <v>5</v>
      </c>
      <c s="6" t="s">
        <v>7123</v>
      </c>
      <c s="36" t="s">
        <v>65</v>
      </c>
      <c s="37">
        <v>2</v>
      </c>
      <c s="36">
        <v>0</v>
      </c>
      <c s="36">
        <f>ROUND(G2680*H2680,6)</f>
      </c>
      <c r="L2680" s="38">
        <v>0</v>
      </c>
      <c s="32">
        <f>ROUND(ROUND(L2680,2)*ROUND(G2680,3),2)</f>
      </c>
      <c s="36" t="s">
        <v>69</v>
      </c>
      <c>
        <f>(M2680*21)/100</f>
      </c>
      <c t="s">
        <v>28</v>
      </c>
    </row>
    <row r="2681" spans="1:5" ht="12.75">
      <c r="A2681" s="35" t="s">
        <v>56</v>
      </c>
      <c r="E2681" s="39" t="s">
        <v>7123</v>
      </c>
    </row>
    <row r="2682" spans="1:5" ht="38.25">
      <c r="A2682" s="35" t="s">
        <v>58</v>
      </c>
      <c r="E2682" s="40" t="s">
        <v>7124</v>
      </c>
    </row>
    <row r="2683" spans="1:5" ht="102">
      <c r="A2683" t="s">
        <v>59</v>
      </c>
      <c r="E2683" s="39" t="s">
        <v>7125</v>
      </c>
    </row>
    <row r="2684" spans="1:16" ht="12.75">
      <c r="A2684" t="s">
        <v>50</v>
      </c>
      <c s="34" t="s">
        <v>7126</v>
      </c>
      <c s="34" t="s">
        <v>7127</v>
      </c>
      <c s="35" t="s">
        <v>5</v>
      </c>
      <c s="6" t="s">
        <v>7128</v>
      </c>
      <c s="36" t="s">
        <v>65</v>
      </c>
      <c s="37">
        <v>1</v>
      </c>
      <c s="36">
        <v>0</v>
      </c>
      <c s="36">
        <f>ROUND(G2684*H2684,6)</f>
      </c>
      <c r="L2684" s="38">
        <v>0</v>
      </c>
      <c s="32">
        <f>ROUND(ROUND(L2684,2)*ROUND(G2684,3),2)</f>
      </c>
      <c s="36" t="s">
        <v>69</v>
      </c>
      <c>
        <f>(M2684*21)/100</f>
      </c>
      <c t="s">
        <v>28</v>
      </c>
    </row>
    <row r="2685" spans="1:5" ht="12.75">
      <c r="A2685" s="35" t="s">
        <v>56</v>
      </c>
      <c r="E2685" s="39" t="s">
        <v>7128</v>
      </c>
    </row>
    <row r="2686" spans="1:5" ht="38.25">
      <c r="A2686" s="35" t="s">
        <v>58</v>
      </c>
      <c r="E2686" s="40" t="s">
        <v>7129</v>
      </c>
    </row>
    <row r="2687" spans="1:5" ht="102">
      <c r="A2687" t="s">
        <v>59</v>
      </c>
      <c r="E2687" s="39" t="s">
        <v>7130</v>
      </c>
    </row>
    <row r="2688" spans="1:16" ht="12.75">
      <c r="A2688" t="s">
        <v>50</v>
      </c>
      <c s="34" t="s">
        <v>7131</v>
      </c>
      <c s="34" t="s">
        <v>7132</v>
      </c>
      <c s="35" t="s">
        <v>5</v>
      </c>
      <c s="6" t="s">
        <v>7133</v>
      </c>
      <c s="36" t="s">
        <v>65</v>
      </c>
      <c s="37">
        <v>5</v>
      </c>
      <c s="36">
        <v>0</v>
      </c>
      <c s="36">
        <f>ROUND(G2688*H2688,6)</f>
      </c>
      <c r="L2688" s="38">
        <v>0</v>
      </c>
      <c s="32">
        <f>ROUND(ROUND(L2688,2)*ROUND(G2688,3),2)</f>
      </c>
      <c s="36" t="s">
        <v>69</v>
      </c>
      <c>
        <f>(M2688*21)/100</f>
      </c>
      <c t="s">
        <v>28</v>
      </c>
    </row>
    <row r="2689" spans="1:5" ht="12.75">
      <c r="A2689" s="35" t="s">
        <v>56</v>
      </c>
      <c r="E2689" s="39" t="s">
        <v>7133</v>
      </c>
    </row>
    <row r="2690" spans="1:5" ht="38.25">
      <c r="A2690" s="35" t="s">
        <v>58</v>
      </c>
      <c r="E2690" s="40" t="s">
        <v>7134</v>
      </c>
    </row>
    <row r="2691" spans="1:5" ht="102">
      <c r="A2691" t="s">
        <v>59</v>
      </c>
      <c r="E2691" s="39" t="s">
        <v>7135</v>
      </c>
    </row>
    <row r="2692" spans="1:16" ht="12.75">
      <c r="A2692" t="s">
        <v>50</v>
      </c>
      <c s="34" t="s">
        <v>7136</v>
      </c>
      <c s="34" t="s">
        <v>7137</v>
      </c>
      <c s="35" t="s">
        <v>5</v>
      </c>
      <c s="6" t="s">
        <v>7138</v>
      </c>
      <c s="36" t="s">
        <v>65</v>
      </c>
      <c s="37">
        <v>1</v>
      </c>
      <c s="36">
        <v>0</v>
      </c>
      <c s="36">
        <f>ROUND(G2692*H2692,6)</f>
      </c>
      <c r="L2692" s="38">
        <v>0</v>
      </c>
      <c s="32">
        <f>ROUND(ROUND(L2692,2)*ROUND(G2692,3),2)</f>
      </c>
      <c s="36" t="s">
        <v>69</v>
      </c>
      <c>
        <f>(M2692*21)/100</f>
      </c>
      <c t="s">
        <v>28</v>
      </c>
    </row>
    <row r="2693" spans="1:5" ht="12.75">
      <c r="A2693" s="35" t="s">
        <v>56</v>
      </c>
      <c r="E2693" s="39" t="s">
        <v>7138</v>
      </c>
    </row>
    <row r="2694" spans="1:5" ht="38.25">
      <c r="A2694" s="35" t="s">
        <v>58</v>
      </c>
      <c r="E2694" s="40" t="s">
        <v>7139</v>
      </c>
    </row>
    <row r="2695" spans="1:5" ht="102">
      <c r="A2695" t="s">
        <v>59</v>
      </c>
      <c r="E2695" s="39" t="s">
        <v>7140</v>
      </c>
    </row>
    <row r="2696" spans="1:16" ht="12.75">
      <c r="A2696" t="s">
        <v>50</v>
      </c>
      <c s="34" t="s">
        <v>7141</v>
      </c>
      <c s="34" t="s">
        <v>7142</v>
      </c>
      <c s="35" t="s">
        <v>5</v>
      </c>
      <c s="6" t="s">
        <v>7143</v>
      </c>
      <c s="36" t="s">
        <v>65</v>
      </c>
      <c s="37">
        <v>1</v>
      </c>
      <c s="36">
        <v>0</v>
      </c>
      <c s="36">
        <f>ROUND(G2696*H2696,6)</f>
      </c>
      <c r="L2696" s="38">
        <v>0</v>
      </c>
      <c s="32">
        <f>ROUND(ROUND(L2696,2)*ROUND(G2696,3),2)</f>
      </c>
      <c s="36" t="s">
        <v>69</v>
      </c>
      <c>
        <f>(M2696*21)/100</f>
      </c>
      <c t="s">
        <v>28</v>
      </c>
    </row>
    <row r="2697" spans="1:5" ht="12.75">
      <c r="A2697" s="35" t="s">
        <v>56</v>
      </c>
      <c r="E2697" s="39" t="s">
        <v>7143</v>
      </c>
    </row>
    <row r="2698" spans="1:5" ht="38.25">
      <c r="A2698" s="35" t="s">
        <v>58</v>
      </c>
      <c r="E2698" s="40" t="s">
        <v>7144</v>
      </c>
    </row>
    <row r="2699" spans="1:5" ht="102">
      <c r="A2699" t="s">
        <v>59</v>
      </c>
      <c r="E2699" s="39" t="s">
        <v>7145</v>
      </c>
    </row>
    <row r="2700" spans="1:16" ht="12.75">
      <c r="A2700" t="s">
        <v>50</v>
      </c>
      <c s="34" t="s">
        <v>7146</v>
      </c>
      <c s="34" t="s">
        <v>7147</v>
      </c>
      <c s="35" t="s">
        <v>5</v>
      </c>
      <c s="6" t="s">
        <v>7148</v>
      </c>
      <c s="36" t="s">
        <v>65</v>
      </c>
      <c s="37">
        <v>1</v>
      </c>
      <c s="36">
        <v>0</v>
      </c>
      <c s="36">
        <f>ROUND(G2700*H2700,6)</f>
      </c>
      <c r="L2700" s="38">
        <v>0</v>
      </c>
      <c s="32">
        <f>ROUND(ROUND(L2700,2)*ROUND(G2700,3),2)</f>
      </c>
      <c s="36" t="s">
        <v>69</v>
      </c>
      <c>
        <f>(M2700*21)/100</f>
      </c>
      <c t="s">
        <v>28</v>
      </c>
    </row>
    <row r="2701" spans="1:5" ht="12.75">
      <c r="A2701" s="35" t="s">
        <v>56</v>
      </c>
      <c r="E2701" s="39" t="s">
        <v>7148</v>
      </c>
    </row>
    <row r="2702" spans="1:5" ht="38.25">
      <c r="A2702" s="35" t="s">
        <v>58</v>
      </c>
      <c r="E2702" s="40" t="s">
        <v>7149</v>
      </c>
    </row>
    <row r="2703" spans="1:5" ht="102">
      <c r="A2703" t="s">
        <v>59</v>
      </c>
      <c r="E2703" s="39" t="s">
        <v>7150</v>
      </c>
    </row>
    <row r="2704" spans="1:16" ht="12.75">
      <c r="A2704" t="s">
        <v>50</v>
      </c>
      <c s="34" t="s">
        <v>7151</v>
      </c>
      <c s="34" t="s">
        <v>7152</v>
      </c>
      <c s="35" t="s">
        <v>5</v>
      </c>
      <c s="6" t="s">
        <v>7153</v>
      </c>
      <c s="36" t="s">
        <v>65</v>
      </c>
      <c s="37">
        <v>2</v>
      </c>
      <c s="36">
        <v>0</v>
      </c>
      <c s="36">
        <f>ROUND(G2704*H2704,6)</f>
      </c>
      <c r="L2704" s="38">
        <v>0</v>
      </c>
      <c s="32">
        <f>ROUND(ROUND(L2704,2)*ROUND(G2704,3),2)</f>
      </c>
      <c s="36" t="s">
        <v>69</v>
      </c>
      <c>
        <f>(M2704*21)/100</f>
      </c>
      <c t="s">
        <v>28</v>
      </c>
    </row>
    <row r="2705" spans="1:5" ht="12.75">
      <c r="A2705" s="35" t="s">
        <v>56</v>
      </c>
      <c r="E2705" s="39" t="s">
        <v>7153</v>
      </c>
    </row>
    <row r="2706" spans="1:5" ht="38.25">
      <c r="A2706" s="35" t="s">
        <v>58</v>
      </c>
      <c r="E2706" s="40" t="s">
        <v>7154</v>
      </c>
    </row>
    <row r="2707" spans="1:5" ht="102">
      <c r="A2707" t="s">
        <v>59</v>
      </c>
      <c r="E2707" s="39" t="s">
        <v>7155</v>
      </c>
    </row>
    <row r="2708" spans="1:16" ht="12.75">
      <c r="A2708" t="s">
        <v>50</v>
      </c>
      <c s="34" t="s">
        <v>7156</v>
      </c>
      <c s="34" t="s">
        <v>7157</v>
      </c>
      <c s="35" t="s">
        <v>5</v>
      </c>
      <c s="6" t="s">
        <v>7158</v>
      </c>
      <c s="36" t="s">
        <v>65</v>
      </c>
      <c s="37">
        <v>2</v>
      </c>
      <c s="36">
        <v>0</v>
      </c>
      <c s="36">
        <f>ROUND(G2708*H2708,6)</f>
      </c>
      <c r="L2708" s="38">
        <v>0</v>
      </c>
      <c s="32">
        <f>ROUND(ROUND(L2708,2)*ROUND(G2708,3),2)</f>
      </c>
      <c s="36" t="s">
        <v>69</v>
      </c>
      <c>
        <f>(M2708*21)/100</f>
      </c>
      <c t="s">
        <v>28</v>
      </c>
    </row>
    <row r="2709" spans="1:5" ht="12.75">
      <c r="A2709" s="35" t="s">
        <v>56</v>
      </c>
      <c r="E2709" s="39" t="s">
        <v>7158</v>
      </c>
    </row>
    <row r="2710" spans="1:5" ht="38.25">
      <c r="A2710" s="35" t="s">
        <v>58</v>
      </c>
      <c r="E2710" s="40" t="s">
        <v>7159</v>
      </c>
    </row>
    <row r="2711" spans="1:5" ht="102">
      <c r="A2711" t="s">
        <v>59</v>
      </c>
      <c r="E2711" s="39" t="s">
        <v>7160</v>
      </c>
    </row>
    <row r="2712" spans="1:16" ht="12.75">
      <c r="A2712" t="s">
        <v>50</v>
      </c>
      <c s="34" t="s">
        <v>7161</v>
      </c>
      <c s="34" t="s">
        <v>7162</v>
      </c>
      <c s="35" t="s">
        <v>5</v>
      </c>
      <c s="6" t="s">
        <v>7163</v>
      </c>
      <c s="36" t="s">
        <v>65</v>
      </c>
      <c s="37">
        <v>12</v>
      </c>
      <c s="36">
        <v>0</v>
      </c>
      <c s="36">
        <f>ROUND(G2712*H2712,6)</f>
      </c>
      <c r="L2712" s="38">
        <v>0</v>
      </c>
      <c s="32">
        <f>ROUND(ROUND(L2712,2)*ROUND(G2712,3),2)</f>
      </c>
      <c s="36" t="s">
        <v>69</v>
      </c>
      <c>
        <f>(M2712*21)/100</f>
      </c>
      <c t="s">
        <v>28</v>
      </c>
    </row>
    <row r="2713" spans="1:5" ht="12.75">
      <c r="A2713" s="35" t="s">
        <v>56</v>
      </c>
      <c r="E2713" s="39" t="s">
        <v>7163</v>
      </c>
    </row>
    <row r="2714" spans="1:5" ht="38.25">
      <c r="A2714" s="35" t="s">
        <v>58</v>
      </c>
      <c r="E2714" s="40" t="s">
        <v>7164</v>
      </c>
    </row>
    <row r="2715" spans="1:5" ht="102">
      <c r="A2715" t="s">
        <v>59</v>
      </c>
      <c r="E2715" s="39" t="s">
        <v>7165</v>
      </c>
    </row>
    <row r="2716" spans="1:16" ht="12.75">
      <c r="A2716" t="s">
        <v>50</v>
      </c>
      <c s="34" t="s">
        <v>7166</v>
      </c>
      <c s="34" t="s">
        <v>7167</v>
      </c>
      <c s="35" t="s">
        <v>5</v>
      </c>
      <c s="6" t="s">
        <v>7168</v>
      </c>
      <c s="36" t="s">
        <v>65</v>
      </c>
      <c s="37">
        <v>3</v>
      </c>
      <c s="36">
        <v>0</v>
      </c>
      <c s="36">
        <f>ROUND(G2716*H2716,6)</f>
      </c>
      <c r="L2716" s="38">
        <v>0</v>
      </c>
      <c s="32">
        <f>ROUND(ROUND(L2716,2)*ROUND(G2716,3),2)</f>
      </c>
      <c s="36" t="s">
        <v>69</v>
      </c>
      <c>
        <f>(M2716*21)/100</f>
      </c>
      <c t="s">
        <v>28</v>
      </c>
    </row>
    <row r="2717" spans="1:5" ht="12.75">
      <c r="A2717" s="35" t="s">
        <v>56</v>
      </c>
      <c r="E2717" s="39" t="s">
        <v>7168</v>
      </c>
    </row>
    <row r="2718" spans="1:5" ht="38.25">
      <c r="A2718" s="35" t="s">
        <v>58</v>
      </c>
      <c r="E2718" s="40" t="s">
        <v>7169</v>
      </c>
    </row>
    <row r="2719" spans="1:5" ht="102">
      <c r="A2719" t="s">
        <v>59</v>
      </c>
      <c r="E2719" s="39" t="s">
        <v>7170</v>
      </c>
    </row>
    <row r="2720" spans="1:16" ht="12.75">
      <c r="A2720" t="s">
        <v>50</v>
      </c>
      <c s="34" t="s">
        <v>7171</v>
      </c>
      <c s="34" t="s">
        <v>7172</v>
      </c>
      <c s="35" t="s">
        <v>5</v>
      </c>
      <c s="6" t="s">
        <v>7173</v>
      </c>
      <c s="36" t="s">
        <v>65</v>
      </c>
      <c s="37">
        <v>1</v>
      </c>
      <c s="36">
        <v>0</v>
      </c>
      <c s="36">
        <f>ROUND(G2720*H2720,6)</f>
      </c>
      <c r="L2720" s="38">
        <v>0</v>
      </c>
      <c s="32">
        <f>ROUND(ROUND(L2720,2)*ROUND(G2720,3),2)</f>
      </c>
      <c s="36" t="s">
        <v>69</v>
      </c>
      <c>
        <f>(M2720*21)/100</f>
      </c>
      <c t="s">
        <v>28</v>
      </c>
    </row>
    <row r="2721" spans="1:5" ht="12.75">
      <c r="A2721" s="35" t="s">
        <v>56</v>
      </c>
      <c r="E2721" s="39" t="s">
        <v>7173</v>
      </c>
    </row>
    <row r="2722" spans="1:5" ht="38.25">
      <c r="A2722" s="35" t="s">
        <v>58</v>
      </c>
      <c r="E2722" s="40" t="s">
        <v>7174</v>
      </c>
    </row>
    <row r="2723" spans="1:5" ht="102">
      <c r="A2723" t="s">
        <v>59</v>
      </c>
      <c r="E2723" s="39" t="s">
        <v>7175</v>
      </c>
    </row>
    <row r="2724" spans="1:16" ht="12.75">
      <c r="A2724" t="s">
        <v>50</v>
      </c>
      <c s="34" t="s">
        <v>7176</v>
      </c>
      <c s="34" t="s">
        <v>7177</v>
      </c>
      <c s="35" t="s">
        <v>5</v>
      </c>
      <c s="6" t="s">
        <v>7178</v>
      </c>
      <c s="36" t="s">
        <v>65</v>
      </c>
      <c s="37">
        <v>1</v>
      </c>
      <c s="36">
        <v>0</v>
      </c>
      <c s="36">
        <f>ROUND(G2724*H2724,6)</f>
      </c>
      <c r="L2724" s="38">
        <v>0</v>
      </c>
      <c s="32">
        <f>ROUND(ROUND(L2724,2)*ROUND(G2724,3),2)</f>
      </c>
      <c s="36" t="s">
        <v>69</v>
      </c>
      <c>
        <f>(M2724*21)/100</f>
      </c>
      <c t="s">
        <v>28</v>
      </c>
    </row>
    <row r="2725" spans="1:5" ht="12.75">
      <c r="A2725" s="35" t="s">
        <v>56</v>
      </c>
      <c r="E2725" s="39" t="s">
        <v>7178</v>
      </c>
    </row>
    <row r="2726" spans="1:5" ht="38.25">
      <c r="A2726" s="35" t="s">
        <v>58</v>
      </c>
      <c r="E2726" s="40" t="s">
        <v>7179</v>
      </c>
    </row>
    <row r="2727" spans="1:5" ht="102">
      <c r="A2727" t="s">
        <v>59</v>
      </c>
      <c r="E2727" s="39" t="s">
        <v>7180</v>
      </c>
    </row>
    <row r="2728" spans="1:16" ht="12.75">
      <c r="A2728" t="s">
        <v>50</v>
      </c>
      <c s="34" t="s">
        <v>7181</v>
      </c>
      <c s="34" t="s">
        <v>7182</v>
      </c>
      <c s="35" t="s">
        <v>5</v>
      </c>
      <c s="6" t="s">
        <v>7183</v>
      </c>
      <c s="36" t="s">
        <v>65</v>
      </c>
      <c s="37">
        <v>2</v>
      </c>
      <c s="36">
        <v>0</v>
      </c>
      <c s="36">
        <f>ROUND(G2728*H2728,6)</f>
      </c>
      <c r="L2728" s="38">
        <v>0</v>
      </c>
      <c s="32">
        <f>ROUND(ROUND(L2728,2)*ROUND(G2728,3),2)</f>
      </c>
      <c s="36" t="s">
        <v>69</v>
      </c>
      <c>
        <f>(M2728*21)/100</f>
      </c>
      <c t="s">
        <v>28</v>
      </c>
    </row>
    <row r="2729" spans="1:5" ht="12.75">
      <c r="A2729" s="35" t="s">
        <v>56</v>
      </c>
      <c r="E2729" s="39" t="s">
        <v>7183</v>
      </c>
    </row>
    <row r="2730" spans="1:5" ht="38.25">
      <c r="A2730" s="35" t="s">
        <v>58</v>
      </c>
      <c r="E2730" s="40" t="s">
        <v>7184</v>
      </c>
    </row>
    <row r="2731" spans="1:5" ht="102">
      <c r="A2731" t="s">
        <v>59</v>
      </c>
      <c r="E2731" s="39" t="s">
        <v>7185</v>
      </c>
    </row>
    <row r="2732" spans="1:16" ht="12.75">
      <c r="A2732" t="s">
        <v>50</v>
      </c>
      <c s="34" t="s">
        <v>7186</v>
      </c>
      <c s="34" t="s">
        <v>7187</v>
      </c>
      <c s="35" t="s">
        <v>5</v>
      </c>
      <c s="6" t="s">
        <v>7188</v>
      </c>
      <c s="36" t="s">
        <v>65</v>
      </c>
      <c s="37">
        <v>1</v>
      </c>
      <c s="36">
        <v>0</v>
      </c>
      <c s="36">
        <f>ROUND(G2732*H2732,6)</f>
      </c>
      <c r="L2732" s="38">
        <v>0</v>
      </c>
      <c s="32">
        <f>ROUND(ROUND(L2732,2)*ROUND(G2732,3),2)</f>
      </c>
      <c s="36" t="s">
        <v>69</v>
      </c>
      <c>
        <f>(M2732*21)/100</f>
      </c>
      <c t="s">
        <v>28</v>
      </c>
    </row>
    <row r="2733" spans="1:5" ht="12.75">
      <c r="A2733" s="35" t="s">
        <v>56</v>
      </c>
      <c r="E2733" s="39" t="s">
        <v>7188</v>
      </c>
    </row>
    <row r="2734" spans="1:5" ht="38.25">
      <c r="A2734" s="35" t="s">
        <v>58</v>
      </c>
      <c r="E2734" s="40" t="s">
        <v>7189</v>
      </c>
    </row>
    <row r="2735" spans="1:5" ht="102">
      <c r="A2735" t="s">
        <v>59</v>
      </c>
      <c r="E2735" s="39" t="s">
        <v>7190</v>
      </c>
    </row>
    <row r="2736" spans="1:16" ht="12.75">
      <c r="A2736" t="s">
        <v>50</v>
      </c>
      <c s="34" t="s">
        <v>7191</v>
      </c>
      <c s="34" t="s">
        <v>7192</v>
      </c>
      <c s="35" t="s">
        <v>5</v>
      </c>
      <c s="6" t="s">
        <v>7193</v>
      </c>
      <c s="36" t="s">
        <v>65</v>
      </c>
      <c s="37">
        <v>1</v>
      </c>
      <c s="36">
        <v>0</v>
      </c>
      <c s="36">
        <f>ROUND(G2736*H2736,6)</f>
      </c>
      <c r="L2736" s="38">
        <v>0</v>
      </c>
      <c s="32">
        <f>ROUND(ROUND(L2736,2)*ROUND(G2736,3),2)</f>
      </c>
      <c s="36" t="s">
        <v>69</v>
      </c>
      <c>
        <f>(M2736*21)/100</f>
      </c>
      <c t="s">
        <v>28</v>
      </c>
    </row>
    <row r="2737" spans="1:5" ht="12.75">
      <c r="A2737" s="35" t="s">
        <v>56</v>
      </c>
      <c r="E2737" s="39" t="s">
        <v>7193</v>
      </c>
    </row>
    <row r="2738" spans="1:5" ht="38.25">
      <c r="A2738" s="35" t="s">
        <v>58</v>
      </c>
      <c r="E2738" s="40" t="s">
        <v>7194</v>
      </c>
    </row>
    <row r="2739" spans="1:5" ht="102">
      <c r="A2739" t="s">
        <v>59</v>
      </c>
      <c r="E2739" s="39" t="s">
        <v>7195</v>
      </c>
    </row>
    <row r="2740" spans="1:16" ht="12.75">
      <c r="A2740" t="s">
        <v>50</v>
      </c>
      <c s="34" t="s">
        <v>7196</v>
      </c>
      <c s="34" t="s">
        <v>7197</v>
      </c>
      <c s="35" t="s">
        <v>5</v>
      </c>
      <c s="6" t="s">
        <v>7198</v>
      </c>
      <c s="36" t="s">
        <v>65</v>
      </c>
      <c s="37">
        <v>2</v>
      </c>
      <c s="36">
        <v>0</v>
      </c>
      <c s="36">
        <f>ROUND(G2740*H2740,6)</f>
      </c>
      <c r="L2740" s="38">
        <v>0</v>
      </c>
      <c s="32">
        <f>ROUND(ROUND(L2740,2)*ROUND(G2740,3),2)</f>
      </c>
      <c s="36" t="s">
        <v>69</v>
      </c>
      <c>
        <f>(M2740*21)/100</f>
      </c>
      <c t="s">
        <v>28</v>
      </c>
    </row>
    <row r="2741" spans="1:5" ht="12.75">
      <c r="A2741" s="35" t="s">
        <v>56</v>
      </c>
      <c r="E2741" s="39" t="s">
        <v>7198</v>
      </c>
    </row>
    <row r="2742" spans="1:5" ht="38.25">
      <c r="A2742" s="35" t="s">
        <v>58</v>
      </c>
      <c r="E2742" s="40" t="s">
        <v>7199</v>
      </c>
    </row>
    <row r="2743" spans="1:5" ht="102">
      <c r="A2743" t="s">
        <v>59</v>
      </c>
      <c r="E2743" s="39" t="s">
        <v>7200</v>
      </c>
    </row>
    <row r="2744" spans="1:16" ht="12.75">
      <c r="A2744" t="s">
        <v>50</v>
      </c>
      <c s="34" t="s">
        <v>7201</v>
      </c>
      <c s="34" t="s">
        <v>7202</v>
      </c>
      <c s="35" t="s">
        <v>5</v>
      </c>
      <c s="6" t="s">
        <v>7203</v>
      </c>
      <c s="36" t="s">
        <v>65</v>
      </c>
      <c s="37">
        <v>1</v>
      </c>
      <c s="36">
        <v>0</v>
      </c>
      <c s="36">
        <f>ROUND(G2744*H2744,6)</f>
      </c>
      <c r="L2744" s="38">
        <v>0</v>
      </c>
      <c s="32">
        <f>ROUND(ROUND(L2744,2)*ROUND(G2744,3),2)</f>
      </c>
      <c s="36" t="s">
        <v>69</v>
      </c>
      <c>
        <f>(M2744*21)/100</f>
      </c>
      <c t="s">
        <v>28</v>
      </c>
    </row>
    <row r="2745" spans="1:5" ht="12.75">
      <c r="A2745" s="35" t="s">
        <v>56</v>
      </c>
      <c r="E2745" s="39" t="s">
        <v>7203</v>
      </c>
    </row>
    <row r="2746" spans="1:5" ht="38.25">
      <c r="A2746" s="35" t="s">
        <v>58</v>
      </c>
      <c r="E2746" s="40" t="s">
        <v>7204</v>
      </c>
    </row>
    <row r="2747" spans="1:5" ht="102">
      <c r="A2747" t="s">
        <v>59</v>
      </c>
      <c r="E2747" s="39" t="s">
        <v>7205</v>
      </c>
    </row>
    <row r="2748" spans="1:16" ht="12.75">
      <c r="A2748" t="s">
        <v>50</v>
      </c>
      <c s="34" t="s">
        <v>7206</v>
      </c>
      <c s="34" t="s">
        <v>7207</v>
      </c>
      <c s="35" t="s">
        <v>5</v>
      </c>
      <c s="6" t="s">
        <v>7208</v>
      </c>
      <c s="36" t="s">
        <v>65</v>
      </c>
      <c s="37">
        <v>1</v>
      </c>
      <c s="36">
        <v>0</v>
      </c>
      <c s="36">
        <f>ROUND(G2748*H2748,6)</f>
      </c>
      <c r="L2748" s="38">
        <v>0</v>
      </c>
      <c s="32">
        <f>ROUND(ROUND(L2748,2)*ROUND(G2748,3),2)</f>
      </c>
      <c s="36" t="s">
        <v>69</v>
      </c>
      <c>
        <f>(M2748*21)/100</f>
      </c>
      <c t="s">
        <v>28</v>
      </c>
    </row>
    <row r="2749" spans="1:5" ht="12.75">
      <c r="A2749" s="35" t="s">
        <v>56</v>
      </c>
      <c r="E2749" s="39" t="s">
        <v>7208</v>
      </c>
    </row>
    <row r="2750" spans="1:5" ht="38.25">
      <c r="A2750" s="35" t="s">
        <v>58</v>
      </c>
      <c r="E2750" s="40" t="s">
        <v>7209</v>
      </c>
    </row>
    <row r="2751" spans="1:5" ht="102">
      <c r="A2751" t="s">
        <v>59</v>
      </c>
      <c r="E2751" s="39" t="s">
        <v>7210</v>
      </c>
    </row>
    <row r="2752" spans="1:16" ht="12.75">
      <c r="A2752" t="s">
        <v>50</v>
      </c>
      <c s="34" t="s">
        <v>7211</v>
      </c>
      <c s="34" t="s">
        <v>7212</v>
      </c>
      <c s="35" t="s">
        <v>5</v>
      </c>
      <c s="6" t="s">
        <v>7213</v>
      </c>
      <c s="36" t="s">
        <v>65</v>
      </c>
      <c s="37">
        <v>1</v>
      </c>
      <c s="36">
        <v>0</v>
      </c>
      <c s="36">
        <f>ROUND(G2752*H2752,6)</f>
      </c>
      <c r="L2752" s="38">
        <v>0</v>
      </c>
      <c s="32">
        <f>ROUND(ROUND(L2752,2)*ROUND(G2752,3),2)</f>
      </c>
      <c s="36" t="s">
        <v>69</v>
      </c>
      <c>
        <f>(M2752*21)/100</f>
      </c>
      <c t="s">
        <v>28</v>
      </c>
    </row>
    <row r="2753" spans="1:5" ht="12.75">
      <c r="A2753" s="35" t="s">
        <v>56</v>
      </c>
      <c r="E2753" s="39" t="s">
        <v>7213</v>
      </c>
    </row>
    <row r="2754" spans="1:5" ht="38.25">
      <c r="A2754" s="35" t="s">
        <v>58</v>
      </c>
      <c r="E2754" s="40" t="s">
        <v>7214</v>
      </c>
    </row>
    <row r="2755" spans="1:5" ht="102">
      <c r="A2755" t="s">
        <v>59</v>
      </c>
      <c r="E2755" s="39" t="s">
        <v>7215</v>
      </c>
    </row>
    <row r="2756" spans="1:16" ht="12.75">
      <c r="A2756" t="s">
        <v>50</v>
      </c>
      <c s="34" t="s">
        <v>7216</v>
      </c>
      <c s="34" t="s">
        <v>7217</v>
      </c>
      <c s="35" t="s">
        <v>5</v>
      </c>
      <c s="6" t="s">
        <v>7218</v>
      </c>
      <c s="36" t="s">
        <v>65</v>
      </c>
      <c s="37">
        <v>1</v>
      </c>
      <c s="36">
        <v>0</v>
      </c>
      <c s="36">
        <f>ROUND(G2756*H2756,6)</f>
      </c>
      <c r="L2756" s="38">
        <v>0</v>
      </c>
      <c s="32">
        <f>ROUND(ROUND(L2756,2)*ROUND(G2756,3),2)</f>
      </c>
      <c s="36" t="s">
        <v>69</v>
      </c>
      <c>
        <f>(M2756*21)/100</f>
      </c>
      <c t="s">
        <v>28</v>
      </c>
    </row>
    <row r="2757" spans="1:5" ht="12.75">
      <c r="A2757" s="35" t="s">
        <v>56</v>
      </c>
      <c r="E2757" s="39" t="s">
        <v>7218</v>
      </c>
    </row>
    <row r="2758" spans="1:5" ht="38.25">
      <c r="A2758" s="35" t="s">
        <v>58</v>
      </c>
      <c r="E2758" s="40" t="s">
        <v>7219</v>
      </c>
    </row>
    <row r="2759" spans="1:5" ht="102">
      <c r="A2759" t="s">
        <v>59</v>
      </c>
      <c r="E2759" s="39" t="s">
        <v>7220</v>
      </c>
    </row>
    <row r="2760" spans="1:16" ht="12.75">
      <c r="A2760" t="s">
        <v>50</v>
      </c>
      <c s="34" t="s">
        <v>7221</v>
      </c>
      <c s="34" t="s">
        <v>7222</v>
      </c>
      <c s="35" t="s">
        <v>5</v>
      </c>
      <c s="6" t="s">
        <v>7223</v>
      </c>
      <c s="36" t="s">
        <v>65</v>
      </c>
      <c s="37">
        <v>2</v>
      </c>
      <c s="36">
        <v>0</v>
      </c>
      <c s="36">
        <f>ROUND(G2760*H2760,6)</f>
      </c>
      <c r="L2760" s="38">
        <v>0</v>
      </c>
      <c s="32">
        <f>ROUND(ROUND(L2760,2)*ROUND(G2760,3),2)</f>
      </c>
      <c s="36" t="s">
        <v>69</v>
      </c>
      <c>
        <f>(M2760*21)/100</f>
      </c>
      <c t="s">
        <v>28</v>
      </c>
    </row>
    <row r="2761" spans="1:5" ht="12.75">
      <c r="A2761" s="35" t="s">
        <v>56</v>
      </c>
      <c r="E2761" s="39" t="s">
        <v>7223</v>
      </c>
    </row>
    <row r="2762" spans="1:5" ht="38.25">
      <c r="A2762" s="35" t="s">
        <v>58</v>
      </c>
      <c r="E2762" s="40" t="s">
        <v>7224</v>
      </c>
    </row>
    <row r="2763" spans="1:5" ht="102">
      <c r="A2763" t="s">
        <v>59</v>
      </c>
      <c r="E2763" s="39" t="s">
        <v>7225</v>
      </c>
    </row>
    <row r="2764" spans="1:16" ht="12.75">
      <c r="A2764" t="s">
        <v>50</v>
      </c>
      <c s="34" t="s">
        <v>7226</v>
      </c>
      <c s="34" t="s">
        <v>7227</v>
      </c>
      <c s="35" t="s">
        <v>5</v>
      </c>
      <c s="6" t="s">
        <v>7228</v>
      </c>
      <c s="36" t="s">
        <v>65</v>
      </c>
      <c s="37">
        <v>1</v>
      </c>
      <c s="36">
        <v>0</v>
      </c>
      <c s="36">
        <f>ROUND(G2764*H2764,6)</f>
      </c>
      <c r="L2764" s="38">
        <v>0</v>
      </c>
      <c s="32">
        <f>ROUND(ROUND(L2764,2)*ROUND(G2764,3),2)</f>
      </c>
      <c s="36" t="s">
        <v>69</v>
      </c>
      <c>
        <f>(M2764*21)/100</f>
      </c>
      <c t="s">
        <v>28</v>
      </c>
    </row>
    <row r="2765" spans="1:5" ht="12.75">
      <c r="A2765" s="35" t="s">
        <v>56</v>
      </c>
      <c r="E2765" s="39" t="s">
        <v>7228</v>
      </c>
    </row>
    <row r="2766" spans="1:5" ht="38.25">
      <c r="A2766" s="35" t="s">
        <v>58</v>
      </c>
      <c r="E2766" s="40" t="s">
        <v>7229</v>
      </c>
    </row>
    <row r="2767" spans="1:5" ht="102">
      <c r="A2767" t="s">
        <v>59</v>
      </c>
      <c r="E2767" s="39" t="s">
        <v>7230</v>
      </c>
    </row>
    <row r="2768" spans="1:16" ht="12.75">
      <c r="A2768" t="s">
        <v>50</v>
      </c>
      <c s="34" t="s">
        <v>7231</v>
      </c>
      <c s="34" t="s">
        <v>7232</v>
      </c>
      <c s="35" t="s">
        <v>5</v>
      </c>
      <c s="6" t="s">
        <v>7233</v>
      </c>
      <c s="36" t="s">
        <v>65</v>
      </c>
      <c s="37">
        <v>1</v>
      </c>
      <c s="36">
        <v>0</v>
      </c>
      <c s="36">
        <f>ROUND(G2768*H2768,6)</f>
      </c>
      <c r="L2768" s="38">
        <v>0</v>
      </c>
      <c s="32">
        <f>ROUND(ROUND(L2768,2)*ROUND(G2768,3),2)</f>
      </c>
      <c s="36" t="s">
        <v>69</v>
      </c>
      <c>
        <f>(M2768*21)/100</f>
      </c>
      <c t="s">
        <v>28</v>
      </c>
    </row>
    <row r="2769" spans="1:5" ht="12.75">
      <c r="A2769" s="35" t="s">
        <v>56</v>
      </c>
      <c r="E2769" s="39" t="s">
        <v>7233</v>
      </c>
    </row>
    <row r="2770" spans="1:5" ht="38.25">
      <c r="A2770" s="35" t="s">
        <v>58</v>
      </c>
      <c r="E2770" s="40" t="s">
        <v>7234</v>
      </c>
    </row>
    <row r="2771" spans="1:5" ht="102">
      <c r="A2771" t="s">
        <v>59</v>
      </c>
      <c r="E2771" s="39" t="s">
        <v>7235</v>
      </c>
    </row>
    <row r="2772" spans="1:16" ht="12.75">
      <c r="A2772" t="s">
        <v>50</v>
      </c>
      <c s="34" t="s">
        <v>7236</v>
      </c>
      <c s="34" t="s">
        <v>7237</v>
      </c>
      <c s="35" t="s">
        <v>5</v>
      </c>
      <c s="6" t="s">
        <v>7238</v>
      </c>
      <c s="36" t="s">
        <v>65</v>
      </c>
      <c s="37">
        <v>1</v>
      </c>
      <c s="36">
        <v>0</v>
      </c>
      <c s="36">
        <f>ROUND(G2772*H2772,6)</f>
      </c>
      <c r="L2772" s="38">
        <v>0</v>
      </c>
      <c s="32">
        <f>ROUND(ROUND(L2772,2)*ROUND(G2772,3),2)</f>
      </c>
      <c s="36" t="s">
        <v>69</v>
      </c>
      <c>
        <f>(M2772*21)/100</f>
      </c>
      <c t="s">
        <v>28</v>
      </c>
    </row>
    <row r="2773" spans="1:5" ht="12.75">
      <c r="A2773" s="35" t="s">
        <v>56</v>
      </c>
      <c r="E2773" s="39" t="s">
        <v>7238</v>
      </c>
    </row>
    <row r="2774" spans="1:5" ht="38.25">
      <c r="A2774" s="35" t="s">
        <v>58</v>
      </c>
      <c r="E2774" s="40" t="s">
        <v>7239</v>
      </c>
    </row>
    <row r="2775" spans="1:5" ht="102">
      <c r="A2775" t="s">
        <v>59</v>
      </c>
      <c r="E2775" s="39" t="s">
        <v>7240</v>
      </c>
    </row>
    <row r="2776" spans="1:16" ht="12.75">
      <c r="A2776" t="s">
        <v>50</v>
      </c>
      <c s="34" t="s">
        <v>7241</v>
      </c>
      <c s="34" t="s">
        <v>7242</v>
      </c>
      <c s="35" t="s">
        <v>5</v>
      </c>
      <c s="6" t="s">
        <v>7243</v>
      </c>
      <c s="36" t="s">
        <v>65</v>
      </c>
      <c s="37">
        <v>4</v>
      </c>
      <c s="36">
        <v>0</v>
      </c>
      <c s="36">
        <f>ROUND(G2776*H2776,6)</f>
      </c>
      <c r="L2776" s="38">
        <v>0</v>
      </c>
      <c s="32">
        <f>ROUND(ROUND(L2776,2)*ROUND(G2776,3),2)</f>
      </c>
      <c s="36" t="s">
        <v>69</v>
      </c>
      <c>
        <f>(M2776*21)/100</f>
      </c>
      <c t="s">
        <v>28</v>
      </c>
    </row>
    <row r="2777" spans="1:5" ht="12.75">
      <c r="A2777" s="35" t="s">
        <v>56</v>
      </c>
      <c r="E2777" s="39" t="s">
        <v>7243</v>
      </c>
    </row>
    <row r="2778" spans="1:5" ht="38.25">
      <c r="A2778" s="35" t="s">
        <v>58</v>
      </c>
      <c r="E2778" s="40" t="s">
        <v>7244</v>
      </c>
    </row>
    <row r="2779" spans="1:5" ht="102">
      <c r="A2779" t="s">
        <v>59</v>
      </c>
      <c r="E2779" s="39" t="s">
        <v>7245</v>
      </c>
    </row>
    <row r="2780" spans="1:16" ht="12.75">
      <c r="A2780" t="s">
        <v>50</v>
      </c>
      <c s="34" t="s">
        <v>7246</v>
      </c>
      <c s="34" t="s">
        <v>7247</v>
      </c>
      <c s="35" t="s">
        <v>5</v>
      </c>
      <c s="6" t="s">
        <v>7248</v>
      </c>
      <c s="36" t="s">
        <v>65</v>
      </c>
      <c s="37">
        <v>1</v>
      </c>
      <c s="36">
        <v>0</v>
      </c>
      <c s="36">
        <f>ROUND(G2780*H2780,6)</f>
      </c>
      <c r="L2780" s="38">
        <v>0</v>
      </c>
      <c s="32">
        <f>ROUND(ROUND(L2780,2)*ROUND(G2780,3),2)</f>
      </c>
      <c s="36" t="s">
        <v>69</v>
      </c>
      <c>
        <f>(M2780*21)/100</f>
      </c>
      <c t="s">
        <v>28</v>
      </c>
    </row>
    <row r="2781" spans="1:5" ht="12.75">
      <c r="A2781" s="35" t="s">
        <v>56</v>
      </c>
      <c r="E2781" s="39" t="s">
        <v>7248</v>
      </c>
    </row>
    <row r="2782" spans="1:5" ht="38.25">
      <c r="A2782" s="35" t="s">
        <v>58</v>
      </c>
      <c r="E2782" s="40" t="s">
        <v>7249</v>
      </c>
    </row>
    <row r="2783" spans="1:5" ht="102">
      <c r="A2783" t="s">
        <v>59</v>
      </c>
      <c r="E2783" s="39" t="s">
        <v>7250</v>
      </c>
    </row>
    <row r="2784" spans="1:16" ht="12.75">
      <c r="A2784" t="s">
        <v>50</v>
      </c>
      <c s="34" t="s">
        <v>7251</v>
      </c>
      <c s="34" t="s">
        <v>7252</v>
      </c>
      <c s="35" t="s">
        <v>5</v>
      </c>
      <c s="6" t="s">
        <v>7253</v>
      </c>
      <c s="36" t="s">
        <v>65</v>
      </c>
      <c s="37">
        <v>1</v>
      </c>
      <c s="36">
        <v>0</v>
      </c>
      <c s="36">
        <f>ROUND(G2784*H2784,6)</f>
      </c>
      <c r="L2784" s="38">
        <v>0</v>
      </c>
      <c s="32">
        <f>ROUND(ROUND(L2784,2)*ROUND(G2784,3),2)</f>
      </c>
      <c s="36" t="s">
        <v>69</v>
      </c>
      <c>
        <f>(M2784*21)/100</f>
      </c>
      <c t="s">
        <v>28</v>
      </c>
    </row>
    <row r="2785" spans="1:5" ht="12.75">
      <c r="A2785" s="35" t="s">
        <v>56</v>
      </c>
      <c r="E2785" s="39" t="s">
        <v>7253</v>
      </c>
    </row>
    <row r="2786" spans="1:5" ht="38.25">
      <c r="A2786" s="35" t="s">
        <v>58</v>
      </c>
      <c r="E2786" s="40" t="s">
        <v>7254</v>
      </c>
    </row>
    <row r="2787" spans="1:5" ht="102">
      <c r="A2787" t="s">
        <v>59</v>
      </c>
      <c r="E2787" s="39" t="s">
        <v>7255</v>
      </c>
    </row>
    <row r="2788" spans="1:16" ht="12.75">
      <c r="A2788" t="s">
        <v>50</v>
      </c>
      <c s="34" t="s">
        <v>7256</v>
      </c>
      <c s="34" t="s">
        <v>7257</v>
      </c>
      <c s="35" t="s">
        <v>5</v>
      </c>
      <c s="6" t="s">
        <v>7258</v>
      </c>
      <c s="36" t="s">
        <v>65</v>
      </c>
      <c s="37">
        <v>1</v>
      </c>
      <c s="36">
        <v>0</v>
      </c>
      <c s="36">
        <f>ROUND(G2788*H2788,6)</f>
      </c>
      <c r="L2788" s="38">
        <v>0</v>
      </c>
      <c s="32">
        <f>ROUND(ROUND(L2788,2)*ROUND(G2788,3),2)</f>
      </c>
      <c s="36" t="s">
        <v>69</v>
      </c>
      <c>
        <f>(M2788*21)/100</f>
      </c>
      <c t="s">
        <v>28</v>
      </c>
    </row>
    <row r="2789" spans="1:5" ht="12.75">
      <c r="A2789" s="35" t="s">
        <v>56</v>
      </c>
      <c r="E2789" s="39" t="s">
        <v>7258</v>
      </c>
    </row>
    <row r="2790" spans="1:5" ht="38.25">
      <c r="A2790" s="35" t="s">
        <v>58</v>
      </c>
      <c r="E2790" s="40" t="s">
        <v>7259</v>
      </c>
    </row>
    <row r="2791" spans="1:5" ht="102">
      <c r="A2791" t="s">
        <v>59</v>
      </c>
      <c r="E2791" s="39" t="s">
        <v>7260</v>
      </c>
    </row>
    <row r="2792" spans="1:16" ht="12.75">
      <c r="A2792" t="s">
        <v>50</v>
      </c>
      <c s="34" t="s">
        <v>7261</v>
      </c>
      <c s="34" t="s">
        <v>7262</v>
      </c>
      <c s="35" t="s">
        <v>5</v>
      </c>
      <c s="6" t="s">
        <v>7263</v>
      </c>
      <c s="36" t="s">
        <v>65</v>
      </c>
      <c s="37">
        <v>1</v>
      </c>
      <c s="36">
        <v>0</v>
      </c>
      <c s="36">
        <f>ROUND(G2792*H2792,6)</f>
      </c>
      <c r="L2792" s="38">
        <v>0</v>
      </c>
      <c s="32">
        <f>ROUND(ROUND(L2792,2)*ROUND(G2792,3),2)</f>
      </c>
      <c s="36" t="s">
        <v>69</v>
      </c>
      <c>
        <f>(M2792*21)/100</f>
      </c>
      <c t="s">
        <v>28</v>
      </c>
    </row>
    <row r="2793" spans="1:5" ht="12.75">
      <c r="A2793" s="35" t="s">
        <v>56</v>
      </c>
      <c r="E2793" s="39" t="s">
        <v>7263</v>
      </c>
    </row>
    <row r="2794" spans="1:5" ht="38.25">
      <c r="A2794" s="35" t="s">
        <v>58</v>
      </c>
      <c r="E2794" s="40" t="s">
        <v>7264</v>
      </c>
    </row>
    <row r="2795" spans="1:5" ht="102">
      <c r="A2795" t="s">
        <v>59</v>
      </c>
      <c r="E2795" s="39" t="s">
        <v>7265</v>
      </c>
    </row>
    <row r="2796" spans="1:16" ht="12.75">
      <c r="A2796" t="s">
        <v>50</v>
      </c>
      <c s="34" t="s">
        <v>7266</v>
      </c>
      <c s="34" t="s">
        <v>7267</v>
      </c>
      <c s="35" t="s">
        <v>5</v>
      </c>
      <c s="6" t="s">
        <v>7268</v>
      </c>
      <c s="36" t="s">
        <v>65</v>
      </c>
      <c s="37">
        <v>1</v>
      </c>
      <c s="36">
        <v>0</v>
      </c>
      <c s="36">
        <f>ROUND(G2796*H2796,6)</f>
      </c>
      <c r="L2796" s="38">
        <v>0</v>
      </c>
      <c s="32">
        <f>ROUND(ROUND(L2796,2)*ROUND(G2796,3),2)</f>
      </c>
      <c s="36" t="s">
        <v>69</v>
      </c>
      <c>
        <f>(M2796*21)/100</f>
      </c>
      <c t="s">
        <v>28</v>
      </c>
    </row>
    <row r="2797" spans="1:5" ht="12.75">
      <c r="A2797" s="35" t="s">
        <v>56</v>
      </c>
      <c r="E2797" s="39" t="s">
        <v>7268</v>
      </c>
    </row>
    <row r="2798" spans="1:5" ht="38.25">
      <c r="A2798" s="35" t="s">
        <v>58</v>
      </c>
      <c r="E2798" s="40" t="s">
        <v>7269</v>
      </c>
    </row>
    <row r="2799" spans="1:5" ht="102">
      <c r="A2799" t="s">
        <v>59</v>
      </c>
      <c r="E2799" s="39" t="s">
        <v>7270</v>
      </c>
    </row>
    <row r="2800" spans="1:16" ht="12.75">
      <c r="A2800" t="s">
        <v>50</v>
      </c>
      <c s="34" t="s">
        <v>7271</v>
      </c>
      <c s="34" t="s">
        <v>7272</v>
      </c>
      <c s="35" t="s">
        <v>5</v>
      </c>
      <c s="6" t="s">
        <v>7273</v>
      </c>
      <c s="36" t="s">
        <v>65</v>
      </c>
      <c s="37">
        <v>1</v>
      </c>
      <c s="36">
        <v>0</v>
      </c>
      <c s="36">
        <f>ROUND(G2800*H2800,6)</f>
      </c>
      <c r="L2800" s="38">
        <v>0</v>
      </c>
      <c s="32">
        <f>ROUND(ROUND(L2800,2)*ROUND(G2800,3),2)</f>
      </c>
      <c s="36" t="s">
        <v>69</v>
      </c>
      <c>
        <f>(M2800*21)/100</f>
      </c>
      <c t="s">
        <v>28</v>
      </c>
    </row>
    <row r="2801" spans="1:5" ht="12.75">
      <c r="A2801" s="35" t="s">
        <v>56</v>
      </c>
      <c r="E2801" s="39" t="s">
        <v>7273</v>
      </c>
    </row>
    <row r="2802" spans="1:5" ht="38.25">
      <c r="A2802" s="35" t="s">
        <v>58</v>
      </c>
      <c r="E2802" s="40" t="s">
        <v>7274</v>
      </c>
    </row>
    <row r="2803" spans="1:5" ht="102">
      <c r="A2803" t="s">
        <v>59</v>
      </c>
      <c r="E2803" s="39" t="s">
        <v>7275</v>
      </c>
    </row>
    <row r="2804" spans="1:16" ht="12.75">
      <c r="A2804" t="s">
        <v>50</v>
      </c>
      <c s="34" t="s">
        <v>7276</v>
      </c>
      <c s="34" t="s">
        <v>7277</v>
      </c>
      <c s="35" t="s">
        <v>5</v>
      </c>
      <c s="6" t="s">
        <v>7278</v>
      </c>
      <c s="36" t="s">
        <v>65</v>
      </c>
      <c s="37">
        <v>1</v>
      </c>
      <c s="36">
        <v>0</v>
      </c>
      <c s="36">
        <f>ROUND(G2804*H2804,6)</f>
      </c>
      <c r="L2804" s="38">
        <v>0</v>
      </c>
      <c s="32">
        <f>ROUND(ROUND(L2804,2)*ROUND(G2804,3),2)</f>
      </c>
      <c s="36" t="s">
        <v>69</v>
      </c>
      <c>
        <f>(M2804*21)/100</f>
      </c>
      <c t="s">
        <v>28</v>
      </c>
    </row>
    <row r="2805" spans="1:5" ht="12.75">
      <c r="A2805" s="35" t="s">
        <v>56</v>
      </c>
      <c r="E2805" s="39" t="s">
        <v>7278</v>
      </c>
    </row>
    <row r="2806" spans="1:5" ht="38.25">
      <c r="A2806" s="35" t="s">
        <v>58</v>
      </c>
      <c r="E2806" s="40" t="s">
        <v>7279</v>
      </c>
    </row>
    <row r="2807" spans="1:5" ht="102">
      <c r="A2807" t="s">
        <v>59</v>
      </c>
      <c r="E2807" s="39" t="s">
        <v>7280</v>
      </c>
    </row>
    <row r="2808" spans="1:16" ht="12.75">
      <c r="A2808" t="s">
        <v>50</v>
      </c>
      <c s="34" t="s">
        <v>7281</v>
      </c>
      <c s="34" t="s">
        <v>7282</v>
      </c>
      <c s="35" t="s">
        <v>5</v>
      </c>
      <c s="6" t="s">
        <v>7283</v>
      </c>
      <c s="36" t="s">
        <v>65</v>
      </c>
      <c s="37">
        <v>1</v>
      </c>
      <c s="36">
        <v>0</v>
      </c>
      <c s="36">
        <f>ROUND(G2808*H2808,6)</f>
      </c>
      <c r="L2808" s="38">
        <v>0</v>
      </c>
      <c s="32">
        <f>ROUND(ROUND(L2808,2)*ROUND(G2808,3),2)</f>
      </c>
      <c s="36" t="s">
        <v>69</v>
      </c>
      <c>
        <f>(M2808*21)/100</f>
      </c>
      <c t="s">
        <v>28</v>
      </c>
    </row>
    <row r="2809" spans="1:5" ht="12.75">
      <c r="A2809" s="35" t="s">
        <v>56</v>
      </c>
      <c r="E2809" s="39" t="s">
        <v>7283</v>
      </c>
    </row>
    <row r="2810" spans="1:5" ht="38.25">
      <c r="A2810" s="35" t="s">
        <v>58</v>
      </c>
      <c r="E2810" s="40" t="s">
        <v>7284</v>
      </c>
    </row>
    <row r="2811" spans="1:5" ht="102">
      <c r="A2811" t="s">
        <v>59</v>
      </c>
      <c r="E2811" s="39" t="s">
        <v>7285</v>
      </c>
    </row>
    <row r="2812" spans="1:16" ht="12.75">
      <c r="A2812" t="s">
        <v>50</v>
      </c>
      <c s="34" t="s">
        <v>7286</v>
      </c>
      <c s="34" t="s">
        <v>7287</v>
      </c>
      <c s="35" t="s">
        <v>5</v>
      </c>
      <c s="6" t="s">
        <v>7288</v>
      </c>
      <c s="36" t="s">
        <v>65</v>
      </c>
      <c s="37">
        <v>1</v>
      </c>
      <c s="36">
        <v>0</v>
      </c>
      <c s="36">
        <f>ROUND(G2812*H2812,6)</f>
      </c>
      <c r="L2812" s="38">
        <v>0</v>
      </c>
      <c s="32">
        <f>ROUND(ROUND(L2812,2)*ROUND(G2812,3),2)</f>
      </c>
      <c s="36" t="s">
        <v>69</v>
      </c>
      <c>
        <f>(M2812*21)/100</f>
      </c>
      <c t="s">
        <v>28</v>
      </c>
    </row>
    <row r="2813" spans="1:5" ht="12.75">
      <c r="A2813" s="35" t="s">
        <v>56</v>
      </c>
      <c r="E2813" s="39" t="s">
        <v>7288</v>
      </c>
    </row>
    <row r="2814" spans="1:5" ht="38.25">
      <c r="A2814" s="35" t="s">
        <v>58</v>
      </c>
      <c r="E2814" s="40" t="s">
        <v>7289</v>
      </c>
    </row>
    <row r="2815" spans="1:5" ht="102">
      <c r="A2815" t="s">
        <v>59</v>
      </c>
      <c r="E2815" s="39" t="s">
        <v>7290</v>
      </c>
    </row>
    <row r="2816" spans="1:16" ht="12.75">
      <c r="A2816" t="s">
        <v>50</v>
      </c>
      <c s="34" t="s">
        <v>7291</v>
      </c>
      <c s="34" t="s">
        <v>7292</v>
      </c>
      <c s="35" t="s">
        <v>5</v>
      </c>
      <c s="6" t="s">
        <v>7293</v>
      </c>
      <c s="36" t="s">
        <v>65</v>
      </c>
      <c s="37">
        <v>1</v>
      </c>
      <c s="36">
        <v>0</v>
      </c>
      <c s="36">
        <f>ROUND(G2816*H2816,6)</f>
      </c>
      <c r="L2816" s="38">
        <v>0</v>
      </c>
      <c s="32">
        <f>ROUND(ROUND(L2816,2)*ROUND(G2816,3),2)</f>
      </c>
      <c s="36" t="s">
        <v>69</v>
      </c>
      <c>
        <f>(M2816*21)/100</f>
      </c>
      <c t="s">
        <v>28</v>
      </c>
    </row>
    <row r="2817" spans="1:5" ht="12.75">
      <c r="A2817" s="35" t="s">
        <v>56</v>
      </c>
      <c r="E2817" s="39" t="s">
        <v>7293</v>
      </c>
    </row>
    <row r="2818" spans="1:5" ht="38.25">
      <c r="A2818" s="35" t="s">
        <v>58</v>
      </c>
      <c r="E2818" s="40" t="s">
        <v>7294</v>
      </c>
    </row>
    <row r="2819" spans="1:5" ht="102">
      <c r="A2819" t="s">
        <v>59</v>
      </c>
      <c r="E2819" s="39" t="s">
        <v>7295</v>
      </c>
    </row>
    <row r="2820" spans="1:16" ht="12.75">
      <c r="A2820" t="s">
        <v>50</v>
      </c>
      <c s="34" t="s">
        <v>7296</v>
      </c>
      <c s="34" t="s">
        <v>7297</v>
      </c>
      <c s="35" t="s">
        <v>5</v>
      </c>
      <c s="6" t="s">
        <v>7298</v>
      </c>
      <c s="36" t="s">
        <v>65</v>
      </c>
      <c s="37">
        <v>1</v>
      </c>
      <c s="36">
        <v>0</v>
      </c>
      <c s="36">
        <f>ROUND(G2820*H2820,6)</f>
      </c>
      <c r="L2820" s="38">
        <v>0</v>
      </c>
      <c s="32">
        <f>ROUND(ROUND(L2820,2)*ROUND(G2820,3),2)</f>
      </c>
      <c s="36" t="s">
        <v>69</v>
      </c>
      <c>
        <f>(M2820*21)/100</f>
      </c>
      <c t="s">
        <v>28</v>
      </c>
    </row>
    <row r="2821" spans="1:5" ht="12.75">
      <c r="A2821" s="35" t="s">
        <v>56</v>
      </c>
      <c r="E2821" s="39" t="s">
        <v>7298</v>
      </c>
    </row>
    <row r="2822" spans="1:5" ht="38.25">
      <c r="A2822" s="35" t="s">
        <v>58</v>
      </c>
      <c r="E2822" s="40" t="s">
        <v>7299</v>
      </c>
    </row>
    <row r="2823" spans="1:5" ht="102">
      <c r="A2823" t="s">
        <v>59</v>
      </c>
      <c r="E2823" s="39" t="s">
        <v>7300</v>
      </c>
    </row>
    <row r="2824" spans="1:16" ht="12.75">
      <c r="A2824" t="s">
        <v>50</v>
      </c>
      <c s="34" t="s">
        <v>7301</v>
      </c>
      <c s="34" t="s">
        <v>7302</v>
      </c>
      <c s="35" t="s">
        <v>5</v>
      </c>
      <c s="6" t="s">
        <v>7303</v>
      </c>
      <c s="36" t="s">
        <v>65</v>
      </c>
      <c s="37">
        <v>1</v>
      </c>
      <c s="36">
        <v>0</v>
      </c>
      <c s="36">
        <f>ROUND(G2824*H2824,6)</f>
      </c>
      <c r="L2824" s="38">
        <v>0</v>
      </c>
      <c s="32">
        <f>ROUND(ROUND(L2824,2)*ROUND(G2824,3),2)</f>
      </c>
      <c s="36" t="s">
        <v>69</v>
      </c>
      <c>
        <f>(M2824*21)/100</f>
      </c>
      <c t="s">
        <v>28</v>
      </c>
    </row>
    <row r="2825" spans="1:5" ht="12.75">
      <c r="A2825" s="35" t="s">
        <v>56</v>
      </c>
      <c r="E2825" s="39" t="s">
        <v>7303</v>
      </c>
    </row>
    <row r="2826" spans="1:5" ht="38.25">
      <c r="A2826" s="35" t="s">
        <v>58</v>
      </c>
      <c r="E2826" s="40" t="s">
        <v>7304</v>
      </c>
    </row>
    <row r="2827" spans="1:5" ht="102">
      <c r="A2827" t="s">
        <v>59</v>
      </c>
      <c r="E2827" s="39" t="s">
        <v>7305</v>
      </c>
    </row>
    <row r="2828" spans="1:16" ht="12.75">
      <c r="A2828" t="s">
        <v>50</v>
      </c>
      <c s="34" t="s">
        <v>7306</v>
      </c>
      <c s="34" t="s">
        <v>7307</v>
      </c>
      <c s="35" t="s">
        <v>5</v>
      </c>
      <c s="6" t="s">
        <v>7308</v>
      </c>
      <c s="36" t="s">
        <v>65</v>
      </c>
      <c s="37">
        <v>1</v>
      </c>
      <c s="36">
        <v>0</v>
      </c>
      <c s="36">
        <f>ROUND(G2828*H2828,6)</f>
      </c>
      <c r="L2828" s="38">
        <v>0</v>
      </c>
      <c s="32">
        <f>ROUND(ROUND(L2828,2)*ROUND(G2828,3),2)</f>
      </c>
      <c s="36" t="s">
        <v>69</v>
      </c>
      <c>
        <f>(M2828*21)/100</f>
      </c>
      <c t="s">
        <v>28</v>
      </c>
    </row>
    <row r="2829" spans="1:5" ht="12.75">
      <c r="A2829" s="35" t="s">
        <v>56</v>
      </c>
      <c r="E2829" s="39" t="s">
        <v>7308</v>
      </c>
    </row>
    <row r="2830" spans="1:5" ht="38.25">
      <c r="A2830" s="35" t="s">
        <v>58</v>
      </c>
      <c r="E2830" s="40" t="s">
        <v>7309</v>
      </c>
    </row>
    <row r="2831" spans="1:5" ht="102">
      <c r="A2831" t="s">
        <v>59</v>
      </c>
      <c r="E2831" s="39" t="s">
        <v>7310</v>
      </c>
    </row>
    <row r="2832" spans="1:16" ht="12.75">
      <c r="A2832" t="s">
        <v>50</v>
      </c>
      <c s="34" t="s">
        <v>7311</v>
      </c>
      <c s="34" t="s">
        <v>7312</v>
      </c>
      <c s="35" t="s">
        <v>5</v>
      </c>
      <c s="6" t="s">
        <v>7313</v>
      </c>
      <c s="36" t="s">
        <v>65</v>
      </c>
      <c s="37">
        <v>4</v>
      </c>
      <c s="36">
        <v>0</v>
      </c>
      <c s="36">
        <f>ROUND(G2832*H2832,6)</f>
      </c>
      <c r="L2832" s="38">
        <v>0</v>
      </c>
      <c s="32">
        <f>ROUND(ROUND(L2832,2)*ROUND(G2832,3),2)</f>
      </c>
      <c s="36" t="s">
        <v>69</v>
      </c>
      <c>
        <f>(M2832*21)/100</f>
      </c>
      <c t="s">
        <v>28</v>
      </c>
    </row>
    <row r="2833" spans="1:5" ht="12.75">
      <c r="A2833" s="35" t="s">
        <v>56</v>
      </c>
      <c r="E2833" s="39" t="s">
        <v>7313</v>
      </c>
    </row>
    <row r="2834" spans="1:5" ht="38.25">
      <c r="A2834" s="35" t="s">
        <v>58</v>
      </c>
      <c r="E2834" s="40" t="s">
        <v>7314</v>
      </c>
    </row>
    <row r="2835" spans="1:5" ht="102">
      <c r="A2835" t="s">
        <v>59</v>
      </c>
      <c r="E2835" s="39" t="s">
        <v>7315</v>
      </c>
    </row>
    <row r="2836" spans="1:16" ht="12.75">
      <c r="A2836" t="s">
        <v>50</v>
      </c>
      <c s="34" t="s">
        <v>7316</v>
      </c>
      <c s="34" t="s">
        <v>7317</v>
      </c>
      <c s="35" t="s">
        <v>5</v>
      </c>
      <c s="6" t="s">
        <v>7318</v>
      </c>
      <c s="36" t="s">
        <v>65</v>
      </c>
      <c s="37">
        <v>1</v>
      </c>
      <c s="36">
        <v>0</v>
      </c>
      <c s="36">
        <f>ROUND(G2836*H2836,6)</f>
      </c>
      <c r="L2836" s="38">
        <v>0</v>
      </c>
      <c s="32">
        <f>ROUND(ROUND(L2836,2)*ROUND(G2836,3),2)</f>
      </c>
      <c s="36" t="s">
        <v>69</v>
      </c>
      <c>
        <f>(M2836*21)/100</f>
      </c>
      <c t="s">
        <v>28</v>
      </c>
    </row>
    <row r="2837" spans="1:5" ht="12.75">
      <c r="A2837" s="35" t="s">
        <v>56</v>
      </c>
      <c r="E2837" s="39" t="s">
        <v>7318</v>
      </c>
    </row>
    <row r="2838" spans="1:5" ht="38.25">
      <c r="A2838" s="35" t="s">
        <v>58</v>
      </c>
      <c r="E2838" s="40" t="s">
        <v>7319</v>
      </c>
    </row>
    <row r="2839" spans="1:5" ht="102">
      <c r="A2839" t="s">
        <v>59</v>
      </c>
      <c r="E2839" s="39" t="s">
        <v>7320</v>
      </c>
    </row>
    <row r="2840" spans="1:16" ht="12.75">
      <c r="A2840" t="s">
        <v>50</v>
      </c>
      <c s="34" t="s">
        <v>7321</v>
      </c>
      <c s="34" t="s">
        <v>7322</v>
      </c>
      <c s="35" t="s">
        <v>5</v>
      </c>
      <c s="6" t="s">
        <v>7323</v>
      </c>
      <c s="36" t="s">
        <v>65</v>
      </c>
      <c s="37">
        <v>1</v>
      </c>
      <c s="36">
        <v>0</v>
      </c>
      <c s="36">
        <f>ROUND(G2840*H2840,6)</f>
      </c>
      <c r="L2840" s="38">
        <v>0</v>
      </c>
      <c s="32">
        <f>ROUND(ROUND(L2840,2)*ROUND(G2840,3),2)</f>
      </c>
      <c s="36" t="s">
        <v>69</v>
      </c>
      <c>
        <f>(M2840*21)/100</f>
      </c>
      <c t="s">
        <v>28</v>
      </c>
    </row>
    <row r="2841" spans="1:5" ht="12.75">
      <c r="A2841" s="35" t="s">
        <v>56</v>
      </c>
      <c r="E2841" s="39" t="s">
        <v>7323</v>
      </c>
    </row>
    <row r="2842" spans="1:5" ht="38.25">
      <c r="A2842" s="35" t="s">
        <v>58</v>
      </c>
      <c r="E2842" s="40" t="s">
        <v>7324</v>
      </c>
    </row>
    <row r="2843" spans="1:5" ht="102">
      <c r="A2843" t="s">
        <v>59</v>
      </c>
      <c r="E2843" s="39" t="s">
        <v>7325</v>
      </c>
    </row>
    <row r="2844" spans="1:16" ht="12.75">
      <c r="A2844" t="s">
        <v>50</v>
      </c>
      <c s="34" t="s">
        <v>5177</v>
      </c>
      <c s="34" t="s">
        <v>7326</v>
      </c>
      <c s="35" t="s">
        <v>5</v>
      </c>
      <c s="6" t="s">
        <v>7327</v>
      </c>
      <c s="36" t="s">
        <v>65</v>
      </c>
      <c s="37">
        <v>1</v>
      </c>
      <c s="36">
        <v>0</v>
      </c>
      <c s="36">
        <f>ROUND(G2844*H2844,6)</f>
      </c>
      <c r="L2844" s="38">
        <v>0</v>
      </c>
      <c s="32">
        <f>ROUND(ROUND(L2844,2)*ROUND(G2844,3),2)</f>
      </c>
      <c s="36" t="s">
        <v>69</v>
      </c>
      <c>
        <f>(M2844*21)/100</f>
      </c>
      <c t="s">
        <v>28</v>
      </c>
    </row>
    <row r="2845" spans="1:5" ht="12.75">
      <c r="A2845" s="35" t="s">
        <v>56</v>
      </c>
      <c r="E2845" s="39" t="s">
        <v>7327</v>
      </c>
    </row>
    <row r="2846" spans="1:5" ht="38.25">
      <c r="A2846" s="35" t="s">
        <v>58</v>
      </c>
      <c r="E2846" s="40" t="s">
        <v>7328</v>
      </c>
    </row>
    <row r="2847" spans="1:5" ht="102">
      <c r="A2847" t="s">
        <v>59</v>
      </c>
      <c r="E2847" s="39" t="s">
        <v>7329</v>
      </c>
    </row>
    <row r="2848" spans="1:16" ht="12.75">
      <c r="A2848" t="s">
        <v>50</v>
      </c>
      <c s="34" t="s">
        <v>7330</v>
      </c>
      <c s="34" t="s">
        <v>7331</v>
      </c>
      <c s="35" t="s">
        <v>5</v>
      </c>
      <c s="6" t="s">
        <v>7332</v>
      </c>
      <c s="36" t="s">
        <v>65</v>
      </c>
      <c s="37">
        <v>1</v>
      </c>
      <c s="36">
        <v>0</v>
      </c>
      <c s="36">
        <f>ROUND(G2848*H2848,6)</f>
      </c>
      <c r="L2848" s="38">
        <v>0</v>
      </c>
      <c s="32">
        <f>ROUND(ROUND(L2848,2)*ROUND(G2848,3),2)</f>
      </c>
      <c s="36" t="s">
        <v>69</v>
      </c>
      <c>
        <f>(M2848*21)/100</f>
      </c>
      <c t="s">
        <v>28</v>
      </c>
    </row>
    <row r="2849" spans="1:5" ht="12.75">
      <c r="A2849" s="35" t="s">
        <v>56</v>
      </c>
      <c r="E2849" s="39" t="s">
        <v>7332</v>
      </c>
    </row>
    <row r="2850" spans="1:5" ht="38.25">
      <c r="A2850" s="35" t="s">
        <v>58</v>
      </c>
      <c r="E2850" s="40" t="s">
        <v>7333</v>
      </c>
    </row>
    <row r="2851" spans="1:5" ht="102">
      <c r="A2851" t="s">
        <v>59</v>
      </c>
      <c r="E2851" s="39" t="s">
        <v>7334</v>
      </c>
    </row>
    <row r="2852" spans="1:16" ht="12.75">
      <c r="A2852" t="s">
        <v>50</v>
      </c>
      <c s="34" t="s">
        <v>5211</v>
      </c>
      <c s="34" t="s">
        <v>7335</v>
      </c>
      <c s="35" t="s">
        <v>5</v>
      </c>
      <c s="6" t="s">
        <v>7336</v>
      </c>
      <c s="36" t="s">
        <v>65</v>
      </c>
      <c s="37">
        <v>1</v>
      </c>
      <c s="36">
        <v>0</v>
      </c>
      <c s="36">
        <f>ROUND(G2852*H2852,6)</f>
      </c>
      <c r="L2852" s="38">
        <v>0</v>
      </c>
      <c s="32">
        <f>ROUND(ROUND(L2852,2)*ROUND(G2852,3),2)</f>
      </c>
      <c s="36" t="s">
        <v>69</v>
      </c>
      <c>
        <f>(M2852*21)/100</f>
      </c>
      <c t="s">
        <v>28</v>
      </c>
    </row>
    <row r="2853" spans="1:5" ht="12.75">
      <c r="A2853" s="35" t="s">
        <v>56</v>
      </c>
      <c r="E2853" s="39" t="s">
        <v>7336</v>
      </c>
    </row>
    <row r="2854" spans="1:5" ht="38.25">
      <c r="A2854" s="35" t="s">
        <v>58</v>
      </c>
      <c r="E2854" s="40" t="s">
        <v>7337</v>
      </c>
    </row>
    <row r="2855" spans="1:5" ht="102">
      <c r="A2855" t="s">
        <v>59</v>
      </c>
      <c r="E2855" s="39" t="s">
        <v>7338</v>
      </c>
    </row>
    <row r="2856" spans="1:16" ht="12.75">
      <c r="A2856" t="s">
        <v>50</v>
      </c>
      <c s="34" t="s">
        <v>7339</v>
      </c>
      <c s="34" t="s">
        <v>7340</v>
      </c>
      <c s="35" t="s">
        <v>5</v>
      </c>
      <c s="6" t="s">
        <v>7341</v>
      </c>
      <c s="36" t="s">
        <v>65</v>
      </c>
      <c s="37">
        <v>2</v>
      </c>
      <c s="36">
        <v>0</v>
      </c>
      <c s="36">
        <f>ROUND(G2856*H2856,6)</f>
      </c>
      <c r="L2856" s="38">
        <v>0</v>
      </c>
      <c s="32">
        <f>ROUND(ROUND(L2856,2)*ROUND(G2856,3),2)</f>
      </c>
      <c s="36" t="s">
        <v>69</v>
      </c>
      <c>
        <f>(M2856*21)/100</f>
      </c>
      <c t="s">
        <v>28</v>
      </c>
    </row>
    <row r="2857" spans="1:5" ht="12.75">
      <c r="A2857" s="35" t="s">
        <v>56</v>
      </c>
      <c r="E2857" s="39" t="s">
        <v>7341</v>
      </c>
    </row>
    <row r="2858" spans="1:5" ht="38.25">
      <c r="A2858" s="35" t="s">
        <v>58</v>
      </c>
      <c r="E2858" s="40" t="s">
        <v>7342</v>
      </c>
    </row>
    <row r="2859" spans="1:5" ht="102">
      <c r="A2859" t="s">
        <v>59</v>
      </c>
      <c r="E2859" s="39" t="s">
        <v>7343</v>
      </c>
    </row>
    <row r="2860" spans="1:16" ht="12.75">
      <c r="A2860" t="s">
        <v>50</v>
      </c>
      <c s="34" t="s">
        <v>7344</v>
      </c>
      <c s="34" t="s">
        <v>7345</v>
      </c>
      <c s="35" t="s">
        <v>5</v>
      </c>
      <c s="6" t="s">
        <v>7346</v>
      </c>
      <c s="36" t="s">
        <v>65</v>
      </c>
      <c s="37">
        <v>1</v>
      </c>
      <c s="36">
        <v>0</v>
      </c>
      <c s="36">
        <f>ROUND(G2860*H2860,6)</f>
      </c>
      <c r="L2860" s="38">
        <v>0</v>
      </c>
      <c s="32">
        <f>ROUND(ROUND(L2860,2)*ROUND(G2860,3),2)</f>
      </c>
      <c s="36" t="s">
        <v>69</v>
      </c>
      <c>
        <f>(M2860*21)/100</f>
      </c>
      <c t="s">
        <v>28</v>
      </c>
    </row>
    <row r="2861" spans="1:5" ht="12.75">
      <c r="A2861" s="35" t="s">
        <v>56</v>
      </c>
      <c r="E2861" s="39" t="s">
        <v>7346</v>
      </c>
    </row>
    <row r="2862" spans="1:5" ht="38.25">
      <c r="A2862" s="35" t="s">
        <v>58</v>
      </c>
      <c r="E2862" s="40" t="s">
        <v>7347</v>
      </c>
    </row>
    <row r="2863" spans="1:5" ht="102">
      <c r="A2863" t="s">
        <v>59</v>
      </c>
      <c r="E2863" s="39" t="s">
        <v>7348</v>
      </c>
    </row>
    <row r="2864" spans="1:16" ht="12.75">
      <c r="A2864" t="s">
        <v>50</v>
      </c>
      <c s="34" t="s">
        <v>7349</v>
      </c>
      <c s="34" t="s">
        <v>7350</v>
      </c>
      <c s="35" t="s">
        <v>5</v>
      </c>
      <c s="6" t="s">
        <v>7351</v>
      </c>
      <c s="36" t="s">
        <v>65</v>
      </c>
      <c s="37">
        <v>1</v>
      </c>
      <c s="36">
        <v>0</v>
      </c>
      <c s="36">
        <f>ROUND(G2864*H2864,6)</f>
      </c>
      <c r="L2864" s="38">
        <v>0</v>
      </c>
      <c s="32">
        <f>ROUND(ROUND(L2864,2)*ROUND(G2864,3),2)</f>
      </c>
      <c s="36" t="s">
        <v>69</v>
      </c>
      <c>
        <f>(M2864*21)/100</f>
      </c>
      <c t="s">
        <v>28</v>
      </c>
    </row>
    <row r="2865" spans="1:5" ht="12.75">
      <c r="A2865" s="35" t="s">
        <v>56</v>
      </c>
      <c r="E2865" s="39" t="s">
        <v>7351</v>
      </c>
    </row>
    <row r="2866" spans="1:5" ht="38.25">
      <c r="A2866" s="35" t="s">
        <v>58</v>
      </c>
      <c r="E2866" s="40" t="s">
        <v>7352</v>
      </c>
    </row>
    <row r="2867" spans="1:5" ht="102">
      <c r="A2867" t="s">
        <v>59</v>
      </c>
      <c r="E2867" s="39" t="s">
        <v>7353</v>
      </c>
    </row>
    <row r="2868" spans="1:16" ht="12.75">
      <c r="A2868" t="s">
        <v>50</v>
      </c>
      <c s="34" t="s">
        <v>7354</v>
      </c>
      <c s="34" t="s">
        <v>7355</v>
      </c>
      <c s="35" t="s">
        <v>5</v>
      </c>
      <c s="6" t="s">
        <v>7356</v>
      </c>
      <c s="36" t="s">
        <v>65</v>
      </c>
      <c s="37">
        <v>1</v>
      </c>
      <c s="36">
        <v>0</v>
      </c>
      <c s="36">
        <f>ROUND(G2868*H2868,6)</f>
      </c>
      <c r="L2868" s="38">
        <v>0</v>
      </c>
      <c s="32">
        <f>ROUND(ROUND(L2868,2)*ROUND(G2868,3),2)</f>
      </c>
      <c s="36" t="s">
        <v>69</v>
      </c>
      <c>
        <f>(M2868*21)/100</f>
      </c>
      <c t="s">
        <v>28</v>
      </c>
    </row>
    <row r="2869" spans="1:5" ht="12.75">
      <c r="A2869" s="35" t="s">
        <v>56</v>
      </c>
      <c r="E2869" s="39" t="s">
        <v>7356</v>
      </c>
    </row>
    <row r="2870" spans="1:5" ht="38.25">
      <c r="A2870" s="35" t="s">
        <v>58</v>
      </c>
      <c r="E2870" s="40" t="s">
        <v>7357</v>
      </c>
    </row>
    <row r="2871" spans="1:5" ht="102">
      <c r="A2871" t="s">
        <v>59</v>
      </c>
      <c r="E2871" s="39" t="s">
        <v>7358</v>
      </c>
    </row>
    <row r="2872" spans="1:16" ht="12.75">
      <c r="A2872" t="s">
        <v>50</v>
      </c>
      <c s="34" t="s">
        <v>7359</v>
      </c>
      <c s="34" t="s">
        <v>7360</v>
      </c>
      <c s="35" t="s">
        <v>5</v>
      </c>
      <c s="6" t="s">
        <v>7361</v>
      </c>
      <c s="36" t="s">
        <v>65</v>
      </c>
      <c s="37">
        <v>2</v>
      </c>
      <c s="36">
        <v>0</v>
      </c>
      <c s="36">
        <f>ROUND(G2872*H2872,6)</f>
      </c>
      <c r="L2872" s="38">
        <v>0</v>
      </c>
      <c s="32">
        <f>ROUND(ROUND(L2872,2)*ROUND(G2872,3),2)</f>
      </c>
      <c s="36" t="s">
        <v>69</v>
      </c>
      <c>
        <f>(M2872*21)/100</f>
      </c>
      <c t="s">
        <v>28</v>
      </c>
    </row>
    <row r="2873" spans="1:5" ht="12.75">
      <c r="A2873" s="35" t="s">
        <v>56</v>
      </c>
      <c r="E2873" s="39" t="s">
        <v>7361</v>
      </c>
    </row>
    <row r="2874" spans="1:5" ht="38.25">
      <c r="A2874" s="35" t="s">
        <v>58</v>
      </c>
      <c r="E2874" s="40" t="s">
        <v>7362</v>
      </c>
    </row>
    <row r="2875" spans="1:5" ht="102">
      <c r="A2875" t="s">
        <v>59</v>
      </c>
      <c r="E2875" s="39" t="s">
        <v>7363</v>
      </c>
    </row>
    <row r="2876" spans="1:16" ht="12.75">
      <c r="A2876" t="s">
        <v>50</v>
      </c>
      <c s="34" t="s">
        <v>7364</v>
      </c>
      <c s="34" t="s">
        <v>7365</v>
      </c>
      <c s="35" t="s">
        <v>5</v>
      </c>
      <c s="6" t="s">
        <v>7366</v>
      </c>
      <c s="36" t="s">
        <v>65</v>
      </c>
      <c s="37">
        <v>2</v>
      </c>
      <c s="36">
        <v>0</v>
      </c>
      <c s="36">
        <f>ROUND(G2876*H2876,6)</f>
      </c>
      <c r="L2876" s="38">
        <v>0</v>
      </c>
      <c s="32">
        <f>ROUND(ROUND(L2876,2)*ROUND(G2876,3),2)</f>
      </c>
      <c s="36" t="s">
        <v>69</v>
      </c>
      <c>
        <f>(M2876*21)/100</f>
      </c>
      <c t="s">
        <v>28</v>
      </c>
    </row>
    <row r="2877" spans="1:5" ht="12.75">
      <c r="A2877" s="35" t="s">
        <v>56</v>
      </c>
      <c r="E2877" s="39" t="s">
        <v>7366</v>
      </c>
    </row>
    <row r="2878" spans="1:5" ht="38.25">
      <c r="A2878" s="35" t="s">
        <v>58</v>
      </c>
      <c r="E2878" s="40" t="s">
        <v>7367</v>
      </c>
    </row>
    <row r="2879" spans="1:5" ht="102">
      <c r="A2879" t="s">
        <v>59</v>
      </c>
      <c r="E2879" s="39" t="s">
        <v>7368</v>
      </c>
    </row>
    <row r="2880" spans="1:16" ht="12.75">
      <c r="A2880" t="s">
        <v>50</v>
      </c>
      <c s="34" t="s">
        <v>7369</v>
      </c>
      <c s="34" t="s">
        <v>7370</v>
      </c>
      <c s="35" t="s">
        <v>5</v>
      </c>
      <c s="6" t="s">
        <v>7371</v>
      </c>
      <c s="36" t="s">
        <v>65</v>
      </c>
      <c s="37">
        <v>1</v>
      </c>
      <c s="36">
        <v>0</v>
      </c>
      <c s="36">
        <f>ROUND(G2880*H2880,6)</f>
      </c>
      <c r="L2880" s="38">
        <v>0</v>
      </c>
      <c s="32">
        <f>ROUND(ROUND(L2880,2)*ROUND(G2880,3),2)</f>
      </c>
      <c s="36" t="s">
        <v>69</v>
      </c>
      <c>
        <f>(M2880*21)/100</f>
      </c>
      <c t="s">
        <v>28</v>
      </c>
    </row>
    <row r="2881" spans="1:5" ht="12.75">
      <c r="A2881" s="35" t="s">
        <v>56</v>
      </c>
      <c r="E2881" s="39" t="s">
        <v>7371</v>
      </c>
    </row>
    <row r="2882" spans="1:5" ht="38.25">
      <c r="A2882" s="35" t="s">
        <v>58</v>
      </c>
      <c r="E2882" s="40" t="s">
        <v>7372</v>
      </c>
    </row>
    <row r="2883" spans="1:5" ht="102">
      <c r="A2883" t="s">
        <v>59</v>
      </c>
      <c r="E2883" s="39" t="s">
        <v>7373</v>
      </c>
    </row>
    <row r="2884" spans="1:16" ht="12.75">
      <c r="A2884" t="s">
        <v>50</v>
      </c>
      <c s="34" t="s">
        <v>2402</v>
      </c>
      <c s="34" t="s">
        <v>7374</v>
      </c>
      <c s="35" t="s">
        <v>5</v>
      </c>
      <c s="6" t="s">
        <v>7375</v>
      </c>
      <c s="36" t="s">
        <v>65</v>
      </c>
      <c s="37">
        <v>1</v>
      </c>
      <c s="36">
        <v>0</v>
      </c>
      <c s="36">
        <f>ROUND(G2884*H2884,6)</f>
      </c>
      <c r="L2884" s="38">
        <v>0</v>
      </c>
      <c s="32">
        <f>ROUND(ROUND(L2884,2)*ROUND(G2884,3),2)</f>
      </c>
      <c s="36" t="s">
        <v>69</v>
      </c>
      <c>
        <f>(M2884*21)/100</f>
      </c>
      <c t="s">
        <v>28</v>
      </c>
    </row>
    <row r="2885" spans="1:5" ht="12.75">
      <c r="A2885" s="35" t="s">
        <v>56</v>
      </c>
      <c r="E2885" s="39" t="s">
        <v>7375</v>
      </c>
    </row>
    <row r="2886" spans="1:5" ht="38.25">
      <c r="A2886" s="35" t="s">
        <v>58</v>
      </c>
      <c r="E2886" s="40" t="s">
        <v>7376</v>
      </c>
    </row>
    <row r="2887" spans="1:5" ht="102">
      <c r="A2887" t="s">
        <v>59</v>
      </c>
      <c r="E2887" s="39" t="s">
        <v>7377</v>
      </c>
    </row>
    <row r="2888" spans="1:16" ht="12.75">
      <c r="A2888" t="s">
        <v>50</v>
      </c>
      <c s="34" t="s">
        <v>5248</v>
      </c>
      <c s="34" t="s">
        <v>7378</v>
      </c>
      <c s="35" t="s">
        <v>5</v>
      </c>
      <c s="6" t="s">
        <v>7379</v>
      </c>
      <c s="36" t="s">
        <v>65</v>
      </c>
      <c s="37">
        <v>2</v>
      </c>
      <c s="36">
        <v>0</v>
      </c>
      <c s="36">
        <f>ROUND(G2888*H2888,6)</f>
      </c>
      <c r="L2888" s="38">
        <v>0</v>
      </c>
      <c s="32">
        <f>ROUND(ROUND(L2888,2)*ROUND(G2888,3),2)</f>
      </c>
      <c s="36" t="s">
        <v>69</v>
      </c>
      <c>
        <f>(M2888*21)/100</f>
      </c>
      <c t="s">
        <v>28</v>
      </c>
    </row>
    <row r="2889" spans="1:5" ht="12.75">
      <c r="A2889" s="35" t="s">
        <v>56</v>
      </c>
      <c r="E2889" s="39" t="s">
        <v>7379</v>
      </c>
    </row>
    <row r="2890" spans="1:5" ht="38.25">
      <c r="A2890" s="35" t="s">
        <v>58</v>
      </c>
      <c r="E2890" s="40" t="s">
        <v>7380</v>
      </c>
    </row>
    <row r="2891" spans="1:5" ht="102">
      <c r="A2891" t="s">
        <v>59</v>
      </c>
      <c r="E2891" s="39" t="s">
        <v>7381</v>
      </c>
    </row>
    <row r="2892" spans="1:16" ht="12.75">
      <c r="A2892" t="s">
        <v>50</v>
      </c>
      <c s="34" t="s">
        <v>7382</v>
      </c>
      <c s="34" t="s">
        <v>7383</v>
      </c>
      <c s="35" t="s">
        <v>5</v>
      </c>
      <c s="6" t="s">
        <v>7384</v>
      </c>
      <c s="36" t="s">
        <v>65</v>
      </c>
      <c s="37">
        <v>2</v>
      </c>
      <c s="36">
        <v>0</v>
      </c>
      <c s="36">
        <f>ROUND(G2892*H2892,6)</f>
      </c>
      <c r="L2892" s="38">
        <v>0</v>
      </c>
      <c s="32">
        <f>ROUND(ROUND(L2892,2)*ROUND(G2892,3),2)</f>
      </c>
      <c s="36" t="s">
        <v>69</v>
      </c>
      <c>
        <f>(M2892*21)/100</f>
      </c>
      <c t="s">
        <v>28</v>
      </c>
    </row>
    <row r="2893" spans="1:5" ht="12.75">
      <c r="A2893" s="35" t="s">
        <v>56</v>
      </c>
      <c r="E2893" s="39" t="s">
        <v>7384</v>
      </c>
    </row>
    <row r="2894" spans="1:5" ht="38.25">
      <c r="A2894" s="35" t="s">
        <v>58</v>
      </c>
      <c r="E2894" s="40" t="s">
        <v>7385</v>
      </c>
    </row>
    <row r="2895" spans="1:5" ht="102">
      <c r="A2895" t="s">
        <v>59</v>
      </c>
      <c r="E2895" s="39" t="s">
        <v>7386</v>
      </c>
    </row>
    <row r="2896" spans="1:16" ht="12.75">
      <c r="A2896" t="s">
        <v>50</v>
      </c>
      <c s="34" t="s">
        <v>7387</v>
      </c>
      <c s="34" t="s">
        <v>7388</v>
      </c>
      <c s="35" t="s">
        <v>5</v>
      </c>
      <c s="6" t="s">
        <v>7389</v>
      </c>
      <c s="36" t="s">
        <v>65</v>
      </c>
      <c s="37">
        <v>1</v>
      </c>
      <c s="36">
        <v>0</v>
      </c>
      <c s="36">
        <f>ROUND(G2896*H2896,6)</f>
      </c>
      <c r="L2896" s="38">
        <v>0</v>
      </c>
      <c s="32">
        <f>ROUND(ROUND(L2896,2)*ROUND(G2896,3),2)</f>
      </c>
      <c s="36" t="s">
        <v>69</v>
      </c>
      <c>
        <f>(M2896*21)/100</f>
      </c>
      <c t="s">
        <v>28</v>
      </c>
    </row>
    <row r="2897" spans="1:5" ht="12.75">
      <c r="A2897" s="35" t="s">
        <v>56</v>
      </c>
      <c r="E2897" s="39" t="s">
        <v>7389</v>
      </c>
    </row>
    <row r="2898" spans="1:5" ht="38.25">
      <c r="A2898" s="35" t="s">
        <v>58</v>
      </c>
      <c r="E2898" s="40" t="s">
        <v>7390</v>
      </c>
    </row>
    <row r="2899" spans="1:5" ht="102">
      <c r="A2899" t="s">
        <v>59</v>
      </c>
      <c r="E2899" s="39" t="s">
        <v>7391</v>
      </c>
    </row>
    <row r="2900" spans="1:16" ht="12.75">
      <c r="A2900" t="s">
        <v>50</v>
      </c>
      <c s="34" t="s">
        <v>2410</v>
      </c>
      <c s="34" t="s">
        <v>7392</v>
      </c>
      <c s="35" t="s">
        <v>5</v>
      </c>
      <c s="6" t="s">
        <v>7393</v>
      </c>
      <c s="36" t="s">
        <v>65</v>
      </c>
      <c s="37">
        <v>3</v>
      </c>
      <c s="36">
        <v>0</v>
      </c>
      <c s="36">
        <f>ROUND(G2900*H2900,6)</f>
      </c>
      <c r="L2900" s="38">
        <v>0</v>
      </c>
      <c s="32">
        <f>ROUND(ROUND(L2900,2)*ROUND(G2900,3),2)</f>
      </c>
      <c s="36" t="s">
        <v>69</v>
      </c>
      <c>
        <f>(M2900*21)/100</f>
      </c>
      <c t="s">
        <v>28</v>
      </c>
    </row>
    <row r="2901" spans="1:5" ht="12.75">
      <c r="A2901" s="35" t="s">
        <v>56</v>
      </c>
      <c r="E2901" s="39" t="s">
        <v>7393</v>
      </c>
    </row>
    <row r="2902" spans="1:5" ht="38.25">
      <c r="A2902" s="35" t="s">
        <v>58</v>
      </c>
      <c r="E2902" s="40" t="s">
        <v>7394</v>
      </c>
    </row>
    <row r="2903" spans="1:5" ht="102">
      <c r="A2903" t="s">
        <v>59</v>
      </c>
      <c r="E2903" s="39" t="s">
        <v>7395</v>
      </c>
    </row>
    <row r="2904" spans="1:16" ht="12.75">
      <c r="A2904" t="s">
        <v>50</v>
      </c>
      <c s="34" t="s">
        <v>2462</v>
      </c>
      <c s="34" t="s">
        <v>7396</v>
      </c>
      <c s="35" t="s">
        <v>5</v>
      </c>
      <c s="6" t="s">
        <v>7397</v>
      </c>
      <c s="36" t="s">
        <v>65</v>
      </c>
      <c s="37">
        <v>11</v>
      </c>
      <c s="36">
        <v>0</v>
      </c>
      <c s="36">
        <f>ROUND(G2904*H2904,6)</f>
      </c>
      <c r="L2904" s="38">
        <v>0</v>
      </c>
      <c s="32">
        <f>ROUND(ROUND(L2904,2)*ROUND(G2904,3),2)</f>
      </c>
      <c s="36" t="s">
        <v>69</v>
      </c>
      <c>
        <f>(M2904*21)/100</f>
      </c>
      <c t="s">
        <v>28</v>
      </c>
    </row>
    <row r="2905" spans="1:5" ht="12.75">
      <c r="A2905" s="35" t="s">
        <v>56</v>
      </c>
      <c r="E2905" s="39" t="s">
        <v>7397</v>
      </c>
    </row>
    <row r="2906" spans="1:5" ht="38.25">
      <c r="A2906" s="35" t="s">
        <v>58</v>
      </c>
      <c r="E2906" s="40" t="s">
        <v>7398</v>
      </c>
    </row>
    <row r="2907" spans="1:5" ht="102">
      <c r="A2907" t="s">
        <v>59</v>
      </c>
      <c r="E2907" s="39" t="s">
        <v>7399</v>
      </c>
    </row>
    <row r="2908" spans="1:16" ht="12.75">
      <c r="A2908" t="s">
        <v>50</v>
      </c>
      <c s="34" t="s">
        <v>7400</v>
      </c>
      <c s="34" t="s">
        <v>7401</v>
      </c>
      <c s="35" t="s">
        <v>5</v>
      </c>
      <c s="6" t="s">
        <v>7402</v>
      </c>
      <c s="36" t="s">
        <v>65</v>
      </c>
      <c s="37">
        <v>1</v>
      </c>
      <c s="36">
        <v>0</v>
      </c>
      <c s="36">
        <f>ROUND(G2908*H2908,6)</f>
      </c>
      <c r="L2908" s="38">
        <v>0</v>
      </c>
      <c s="32">
        <f>ROUND(ROUND(L2908,2)*ROUND(G2908,3),2)</f>
      </c>
      <c s="36" t="s">
        <v>69</v>
      </c>
      <c>
        <f>(M2908*21)/100</f>
      </c>
      <c t="s">
        <v>28</v>
      </c>
    </row>
    <row r="2909" spans="1:5" ht="12.75">
      <c r="A2909" s="35" t="s">
        <v>56</v>
      </c>
      <c r="E2909" s="39" t="s">
        <v>7402</v>
      </c>
    </row>
    <row r="2910" spans="1:5" ht="38.25">
      <c r="A2910" s="35" t="s">
        <v>58</v>
      </c>
      <c r="E2910" s="40" t="s">
        <v>7403</v>
      </c>
    </row>
    <row r="2911" spans="1:5" ht="102">
      <c r="A2911" t="s">
        <v>59</v>
      </c>
      <c r="E2911" s="39" t="s">
        <v>7404</v>
      </c>
    </row>
    <row r="2912" spans="1:16" ht="12.75">
      <c r="A2912" t="s">
        <v>50</v>
      </c>
      <c s="34" t="s">
        <v>7405</v>
      </c>
      <c s="34" t="s">
        <v>7406</v>
      </c>
      <c s="35" t="s">
        <v>5</v>
      </c>
      <c s="6" t="s">
        <v>7407</v>
      </c>
      <c s="36" t="s">
        <v>65</v>
      </c>
      <c s="37">
        <v>1</v>
      </c>
      <c s="36">
        <v>0</v>
      </c>
      <c s="36">
        <f>ROUND(G2912*H2912,6)</f>
      </c>
      <c r="L2912" s="38">
        <v>0</v>
      </c>
      <c s="32">
        <f>ROUND(ROUND(L2912,2)*ROUND(G2912,3),2)</f>
      </c>
      <c s="36" t="s">
        <v>69</v>
      </c>
      <c>
        <f>(M2912*21)/100</f>
      </c>
      <c t="s">
        <v>28</v>
      </c>
    </row>
    <row r="2913" spans="1:5" ht="12.75">
      <c r="A2913" s="35" t="s">
        <v>56</v>
      </c>
      <c r="E2913" s="39" t="s">
        <v>7407</v>
      </c>
    </row>
    <row r="2914" spans="1:5" ht="38.25">
      <c r="A2914" s="35" t="s">
        <v>58</v>
      </c>
      <c r="E2914" s="40" t="s">
        <v>7408</v>
      </c>
    </row>
    <row r="2915" spans="1:5" ht="102">
      <c r="A2915" t="s">
        <v>59</v>
      </c>
      <c r="E2915" s="39" t="s">
        <v>7409</v>
      </c>
    </row>
    <row r="2916" spans="1:16" ht="12.75">
      <c r="A2916" t="s">
        <v>50</v>
      </c>
      <c s="34" t="s">
        <v>7410</v>
      </c>
      <c s="34" t="s">
        <v>7411</v>
      </c>
      <c s="35" t="s">
        <v>5</v>
      </c>
      <c s="6" t="s">
        <v>7412</v>
      </c>
      <c s="36" t="s">
        <v>65</v>
      </c>
      <c s="37">
        <v>11</v>
      </c>
      <c s="36">
        <v>0</v>
      </c>
      <c s="36">
        <f>ROUND(G2916*H2916,6)</f>
      </c>
      <c r="L2916" s="38">
        <v>0</v>
      </c>
      <c s="32">
        <f>ROUND(ROUND(L2916,2)*ROUND(G2916,3),2)</f>
      </c>
      <c s="36" t="s">
        <v>69</v>
      </c>
      <c>
        <f>(M2916*21)/100</f>
      </c>
      <c t="s">
        <v>28</v>
      </c>
    </row>
    <row r="2917" spans="1:5" ht="12.75">
      <c r="A2917" s="35" t="s">
        <v>56</v>
      </c>
      <c r="E2917" s="39" t="s">
        <v>7412</v>
      </c>
    </row>
    <row r="2918" spans="1:5" ht="38.25">
      <c r="A2918" s="35" t="s">
        <v>58</v>
      </c>
      <c r="E2918" s="40" t="s">
        <v>7413</v>
      </c>
    </row>
    <row r="2919" spans="1:5" ht="102">
      <c r="A2919" t="s">
        <v>59</v>
      </c>
      <c r="E2919" s="39" t="s">
        <v>7414</v>
      </c>
    </row>
    <row r="2920" spans="1:16" ht="12.75">
      <c r="A2920" t="s">
        <v>50</v>
      </c>
      <c s="34" t="s">
        <v>7415</v>
      </c>
      <c s="34" t="s">
        <v>7416</v>
      </c>
      <c s="35" t="s">
        <v>5</v>
      </c>
      <c s="6" t="s">
        <v>7417</v>
      </c>
      <c s="36" t="s">
        <v>65</v>
      </c>
      <c s="37">
        <v>4</v>
      </c>
      <c s="36">
        <v>0</v>
      </c>
      <c s="36">
        <f>ROUND(G2920*H2920,6)</f>
      </c>
      <c r="L2920" s="38">
        <v>0</v>
      </c>
      <c s="32">
        <f>ROUND(ROUND(L2920,2)*ROUND(G2920,3),2)</f>
      </c>
      <c s="36" t="s">
        <v>69</v>
      </c>
      <c>
        <f>(M2920*21)/100</f>
      </c>
      <c t="s">
        <v>28</v>
      </c>
    </row>
    <row r="2921" spans="1:5" ht="12.75">
      <c r="A2921" s="35" t="s">
        <v>56</v>
      </c>
      <c r="E2921" s="39" t="s">
        <v>7417</v>
      </c>
    </row>
    <row r="2922" spans="1:5" ht="38.25">
      <c r="A2922" s="35" t="s">
        <v>58</v>
      </c>
      <c r="E2922" s="40" t="s">
        <v>7418</v>
      </c>
    </row>
    <row r="2923" spans="1:5" ht="102">
      <c r="A2923" t="s">
        <v>59</v>
      </c>
      <c r="E2923" s="39" t="s">
        <v>7419</v>
      </c>
    </row>
    <row r="2924" spans="1:16" ht="12.75">
      <c r="A2924" t="s">
        <v>50</v>
      </c>
      <c s="34" t="s">
        <v>7420</v>
      </c>
      <c s="34" t="s">
        <v>7421</v>
      </c>
      <c s="35" t="s">
        <v>5</v>
      </c>
      <c s="6" t="s">
        <v>7422</v>
      </c>
      <c s="36" t="s">
        <v>65</v>
      </c>
      <c s="37">
        <v>2</v>
      </c>
      <c s="36">
        <v>0</v>
      </c>
      <c s="36">
        <f>ROUND(G2924*H2924,6)</f>
      </c>
      <c r="L2924" s="38">
        <v>0</v>
      </c>
      <c s="32">
        <f>ROUND(ROUND(L2924,2)*ROUND(G2924,3),2)</f>
      </c>
      <c s="36" t="s">
        <v>69</v>
      </c>
      <c>
        <f>(M2924*21)/100</f>
      </c>
      <c t="s">
        <v>28</v>
      </c>
    </row>
    <row r="2925" spans="1:5" ht="12.75">
      <c r="A2925" s="35" t="s">
        <v>56</v>
      </c>
      <c r="E2925" s="39" t="s">
        <v>7422</v>
      </c>
    </row>
    <row r="2926" spans="1:5" ht="38.25">
      <c r="A2926" s="35" t="s">
        <v>58</v>
      </c>
      <c r="E2926" s="40" t="s">
        <v>7423</v>
      </c>
    </row>
    <row r="2927" spans="1:5" ht="102">
      <c r="A2927" t="s">
        <v>59</v>
      </c>
      <c r="E2927" s="39" t="s">
        <v>7424</v>
      </c>
    </row>
    <row r="2928" spans="1:16" ht="12.75">
      <c r="A2928" t="s">
        <v>50</v>
      </c>
      <c s="34" t="s">
        <v>7425</v>
      </c>
      <c s="34" t="s">
        <v>7426</v>
      </c>
      <c s="35" t="s">
        <v>5</v>
      </c>
      <c s="6" t="s">
        <v>7427</v>
      </c>
      <c s="36" t="s">
        <v>65</v>
      </c>
      <c s="37">
        <v>1</v>
      </c>
      <c s="36">
        <v>0</v>
      </c>
      <c s="36">
        <f>ROUND(G2928*H2928,6)</f>
      </c>
      <c r="L2928" s="38">
        <v>0</v>
      </c>
      <c s="32">
        <f>ROUND(ROUND(L2928,2)*ROUND(G2928,3),2)</f>
      </c>
      <c s="36" t="s">
        <v>69</v>
      </c>
      <c>
        <f>(M2928*21)/100</f>
      </c>
      <c t="s">
        <v>28</v>
      </c>
    </row>
    <row r="2929" spans="1:5" ht="12.75">
      <c r="A2929" s="35" t="s">
        <v>56</v>
      </c>
      <c r="E2929" s="39" t="s">
        <v>7427</v>
      </c>
    </row>
    <row r="2930" spans="1:5" ht="38.25">
      <c r="A2930" s="35" t="s">
        <v>58</v>
      </c>
      <c r="E2930" s="40" t="s">
        <v>7428</v>
      </c>
    </row>
    <row r="2931" spans="1:5" ht="102">
      <c r="A2931" t="s">
        <v>59</v>
      </c>
      <c r="E2931" s="39" t="s">
        <v>7429</v>
      </c>
    </row>
    <row r="2932" spans="1:16" ht="12.75">
      <c r="A2932" t="s">
        <v>50</v>
      </c>
      <c s="34" t="s">
        <v>2575</v>
      </c>
      <c s="34" t="s">
        <v>7430</v>
      </c>
      <c s="35" t="s">
        <v>5</v>
      </c>
      <c s="6" t="s">
        <v>7431</v>
      </c>
      <c s="36" t="s">
        <v>65</v>
      </c>
      <c s="37">
        <v>1</v>
      </c>
      <c s="36">
        <v>0</v>
      </c>
      <c s="36">
        <f>ROUND(G2932*H2932,6)</f>
      </c>
      <c r="L2932" s="38">
        <v>0</v>
      </c>
      <c s="32">
        <f>ROUND(ROUND(L2932,2)*ROUND(G2932,3),2)</f>
      </c>
      <c s="36" t="s">
        <v>69</v>
      </c>
      <c>
        <f>(M2932*21)/100</f>
      </c>
      <c t="s">
        <v>28</v>
      </c>
    </row>
    <row r="2933" spans="1:5" ht="12.75">
      <c r="A2933" s="35" t="s">
        <v>56</v>
      </c>
      <c r="E2933" s="39" t="s">
        <v>7431</v>
      </c>
    </row>
    <row r="2934" spans="1:5" ht="38.25">
      <c r="A2934" s="35" t="s">
        <v>58</v>
      </c>
      <c r="E2934" s="40" t="s">
        <v>7432</v>
      </c>
    </row>
    <row r="2935" spans="1:5" ht="102">
      <c r="A2935" t="s">
        <v>59</v>
      </c>
      <c r="E2935" s="39" t="s">
        <v>7433</v>
      </c>
    </row>
    <row r="2936" spans="1:16" ht="12.75">
      <c r="A2936" t="s">
        <v>50</v>
      </c>
      <c s="34" t="s">
        <v>7434</v>
      </c>
      <c s="34" t="s">
        <v>7435</v>
      </c>
      <c s="35" t="s">
        <v>5</v>
      </c>
      <c s="6" t="s">
        <v>7436</v>
      </c>
      <c s="36" t="s">
        <v>65</v>
      </c>
      <c s="37">
        <v>7</v>
      </c>
      <c s="36">
        <v>0</v>
      </c>
      <c s="36">
        <f>ROUND(G2936*H2936,6)</f>
      </c>
      <c r="L2936" s="38">
        <v>0</v>
      </c>
      <c s="32">
        <f>ROUND(ROUND(L2936,2)*ROUND(G2936,3),2)</f>
      </c>
      <c s="36" t="s">
        <v>69</v>
      </c>
      <c>
        <f>(M2936*21)/100</f>
      </c>
      <c t="s">
        <v>28</v>
      </c>
    </row>
    <row r="2937" spans="1:5" ht="12.75">
      <c r="A2937" s="35" t="s">
        <v>56</v>
      </c>
      <c r="E2937" s="39" t="s">
        <v>7436</v>
      </c>
    </row>
    <row r="2938" spans="1:5" ht="38.25">
      <c r="A2938" s="35" t="s">
        <v>58</v>
      </c>
      <c r="E2938" s="40" t="s">
        <v>7437</v>
      </c>
    </row>
    <row r="2939" spans="1:5" ht="102">
      <c r="A2939" t="s">
        <v>59</v>
      </c>
      <c r="E2939" s="39" t="s">
        <v>7438</v>
      </c>
    </row>
    <row r="2940" spans="1:16" ht="12.75">
      <c r="A2940" t="s">
        <v>50</v>
      </c>
      <c s="34" t="s">
        <v>2767</v>
      </c>
      <c s="34" t="s">
        <v>7439</v>
      </c>
      <c s="35" t="s">
        <v>5</v>
      </c>
      <c s="6" t="s">
        <v>7440</v>
      </c>
      <c s="36" t="s">
        <v>65</v>
      </c>
      <c s="37">
        <v>1</v>
      </c>
      <c s="36">
        <v>0</v>
      </c>
      <c s="36">
        <f>ROUND(G2940*H2940,6)</f>
      </c>
      <c r="L2940" s="38">
        <v>0</v>
      </c>
      <c s="32">
        <f>ROUND(ROUND(L2940,2)*ROUND(G2940,3),2)</f>
      </c>
      <c s="36" t="s">
        <v>69</v>
      </c>
      <c>
        <f>(M2940*21)/100</f>
      </c>
      <c t="s">
        <v>28</v>
      </c>
    </row>
    <row r="2941" spans="1:5" ht="12.75">
      <c r="A2941" s="35" t="s">
        <v>56</v>
      </c>
      <c r="E2941" s="39" t="s">
        <v>7440</v>
      </c>
    </row>
    <row r="2942" spans="1:5" ht="38.25">
      <c r="A2942" s="35" t="s">
        <v>58</v>
      </c>
      <c r="E2942" s="40" t="s">
        <v>7441</v>
      </c>
    </row>
    <row r="2943" spans="1:5" ht="102">
      <c r="A2943" t="s">
        <v>59</v>
      </c>
      <c r="E2943" s="39" t="s">
        <v>7442</v>
      </c>
    </row>
    <row r="2944" spans="1:16" ht="12.75">
      <c r="A2944" t="s">
        <v>50</v>
      </c>
      <c s="34" t="s">
        <v>7443</v>
      </c>
      <c s="34" t="s">
        <v>7444</v>
      </c>
      <c s="35" t="s">
        <v>5</v>
      </c>
      <c s="6" t="s">
        <v>7445</v>
      </c>
      <c s="36" t="s">
        <v>65</v>
      </c>
      <c s="37">
        <v>6</v>
      </c>
      <c s="36">
        <v>0</v>
      </c>
      <c s="36">
        <f>ROUND(G2944*H2944,6)</f>
      </c>
      <c r="L2944" s="38">
        <v>0</v>
      </c>
      <c s="32">
        <f>ROUND(ROUND(L2944,2)*ROUND(G2944,3),2)</f>
      </c>
      <c s="36" t="s">
        <v>69</v>
      </c>
      <c>
        <f>(M2944*21)/100</f>
      </c>
      <c t="s">
        <v>28</v>
      </c>
    </row>
    <row r="2945" spans="1:5" ht="12.75">
      <c r="A2945" s="35" t="s">
        <v>56</v>
      </c>
      <c r="E2945" s="39" t="s">
        <v>7445</v>
      </c>
    </row>
    <row r="2946" spans="1:5" ht="38.25">
      <c r="A2946" s="35" t="s">
        <v>58</v>
      </c>
      <c r="E2946" s="40" t="s">
        <v>7446</v>
      </c>
    </row>
    <row r="2947" spans="1:5" ht="102">
      <c r="A2947" t="s">
        <v>59</v>
      </c>
      <c r="E2947" s="39" t="s">
        <v>7447</v>
      </c>
    </row>
    <row r="2948" spans="1:16" ht="12.75">
      <c r="A2948" t="s">
        <v>50</v>
      </c>
      <c s="34" t="s">
        <v>7448</v>
      </c>
      <c s="34" t="s">
        <v>7449</v>
      </c>
      <c s="35" t="s">
        <v>5</v>
      </c>
      <c s="6" t="s">
        <v>7450</v>
      </c>
      <c s="36" t="s">
        <v>65</v>
      </c>
      <c s="37">
        <v>2</v>
      </c>
      <c s="36">
        <v>0</v>
      </c>
      <c s="36">
        <f>ROUND(G2948*H2948,6)</f>
      </c>
      <c r="L2948" s="38">
        <v>0</v>
      </c>
      <c s="32">
        <f>ROUND(ROUND(L2948,2)*ROUND(G2948,3),2)</f>
      </c>
      <c s="36" t="s">
        <v>69</v>
      </c>
      <c>
        <f>(M2948*21)/100</f>
      </c>
      <c t="s">
        <v>28</v>
      </c>
    </row>
    <row r="2949" spans="1:5" ht="12.75">
      <c r="A2949" s="35" t="s">
        <v>56</v>
      </c>
      <c r="E2949" s="39" t="s">
        <v>7450</v>
      </c>
    </row>
    <row r="2950" spans="1:5" ht="38.25">
      <c r="A2950" s="35" t="s">
        <v>58</v>
      </c>
      <c r="E2950" s="40" t="s">
        <v>7451</v>
      </c>
    </row>
    <row r="2951" spans="1:5" ht="102">
      <c r="A2951" t="s">
        <v>59</v>
      </c>
      <c r="E2951" s="39" t="s">
        <v>7452</v>
      </c>
    </row>
    <row r="2952" spans="1:16" ht="12.75">
      <c r="A2952" t="s">
        <v>50</v>
      </c>
      <c s="34" t="s">
        <v>7453</v>
      </c>
      <c s="34" t="s">
        <v>7454</v>
      </c>
      <c s="35" t="s">
        <v>5</v>
      </c>
      <c s="6" t="s">
        <v>7455</v>
      </c>
      <c s="36" t="s">
        <v>65</v>
      </c>
      <c s="37">
        <v>4</v>
      </c>
      <c s="36">
        <v>0</v>
      </c>
      <c s="36">
        <f>ROUND(G2952*H2952,6)</f>
      </c>
      <c r="L2952" s="38">
        <v>0</v>
      </c>
      <c s="32">
        <f>ROUND(ROUND(L2952,2)*ROUND(G2952,3),2)</f>
      </c>
      <c s="36" t="s">
        <v>69</v>
      </c>
      <c>
        <f>(M2952*21)/100</f>
      </c>
      <c t="s">
        <v>28</v>
      </c>
    </row>
    <row r="2953" spans="1:5" ht="12.75">
      <c r="A2953" s="35" t="s">
        <v>56</v>
      </c>
      <c r="E2953" s="39" t="s">
        <v>7455</v>
      </c>
    </row>
    <row r="2954" spans="1:5" ht="38.25">
      <c r="A2954" s="35" t="s">
        <v>58</v>
      </c>
      <c r="E2954" s="40" t="s">
        <v>7456</v>
      </c>
    </row>
    <row r="2955" spans="1:5" ht="102">
      <c r="A2955" t="s">
        <v>59</v>
      </c>
      <c r="E2955" s="39" t="s">
        <v>7457</v>
      </c>
    </row>
    <row r="2956" spans="1:16" ht="12.75">
      <c r="A2956" t="s">
        <v>50</v>
      </c>
      <c s="34" t="s">
        <v>7458</v>
      </c>
      <c s="34" t="s">
        <v>7459</v>
      </c>
      <c s="35" t="s">
        <v>5</v>
      </c>
      <c s="6" t="s">
        <v>7460</v>
      </c>
      <c s="36" t="s">
        <v>65</v>
      </c>
      <c s="37">
        <v>1</v>
      </c>
      <c s="36">
        <v>0</v>
      </c>
      <c s="36">
        <f>ROUND(G2956*H2956,6)</f>
      </c>
      <c r="L2956" s="38">
        <v>0</v>
      </c>
      <c s="32">
        <f>ROUND(ROUND(L2956,2)*ROUND(G2956,3),2)</f>
      </c>
      <c s="36" t="s">
        <v>69</v>
      </c>
      <c>
        <f>(M2956*21)/100</f>
      </c>
      <c t="s">
        <v>28</v>
      </c>
    </row>
    <row r="2957" spans="1:5" ht="12.75">
      <c r="A2957" s="35" t="s">
        <v>56</v>
      </c>
      <c r="E2957" s="39" t="s">
        <v>7460</v>
      </c>
    </row>
    <row r="2958" spans="1:5" ht="38.25">
      <c r="A2958" s="35" t="s">
        <v>58</v>
      </c>
      <c r="E2958" s="40" t="s">
        <v>7461</v>
      </c>
    </row>
    <row r="2959" spans="1:5" ht="102">
      <c r="A2959" t="s">
        <v>59</v>
      </c>
      <c r="E2959" s="39" t="s">
        <v>7462</v>
      </c>
    </row>
    <row r="2960" spans="1:16" ht="12.75">
      <c r="A2960" t="s">
        <v>50</v>
      </c>
      <c s="34" t="s">
        <v>7463</v>
      </c>
      <c s="34" t="s">
        <v>7464</v>
      </c>
      <c s="35" t="s">
        <v>5</v>
      </c>
      <c s="6" t="s">
        <v>7465</v>
      </c>
      <c s="36" t="s">
        <v>65</v>
      </c>
      <c s="37">
        <v>1</v>
      </c>
      <c s="36">
        <v>0</v>
      </c>
      <c s="36">
        <f>ROUND(G2960*H2960,6)</f>
      </c>
      <c r="L2960" s="38">
        <v>0</v>
      </c>
      <c s="32">
        <f>ROUND(ROUND(L2960,2)*ROUND(G2960,3),2)</f>
      </c>
      <c s="36" t="s">
        <v>69</v>
      </c>
      <c>
        <f>(M2960*21)/100</f>
      </c>
      <c t="s">
        <v>28</v>
      </c>
    </row>
    <row r="2961" spans="1:5" ht="12.75">
      <c r="A2961" s="35" t="s">
        <v>56</v>
      </c>
      <c r="E2961" s="39" t="s">
        <v>7465</v>
      </c>
    </row>
    <row r="2962" spans="1:5" ht="38.25">
      <c r="A2962" s="35" t="s">
        <v>58</v>
      </c>
      <c r="E2962" s="40" t="s">
        <v>7466</v>
      </c>
    </row>
    <row r="2963" spans="1:5" ht="102">
      <c r="A2963" t="s">
        <v>59</v>
      </c>
      <c r="E2963" s="39" t="s">
        <v>7467</v>
      </c>
    </row>
    <row r="2964" spans="1:16" ht="12.75">
      <c r="A2964" t="s">
        <v>50</v>
      </c>
      <c s="34" t="s">
        <v>7468</v>
      </c>
      <c s="34" t="s">
        <v>7469</v>
      </c>
      <c s="35" t="s">
        <v>5</v>
      </c>
      <c s="6" t="s">
        <v>7470</v>
      </c>
      <c s="36" t="s">
        <v>65</v>
      </c>
      <c s="37">
        <v>3</v>
      </c>
      <c s="36">
        <v>0</v>
      </c>
      <c s="36">
        <f>ROUND(G2964*H2964,6)</f>
      </c>
      <c r="L2964" s="38">
        <v>0</v>
      </c>
      <c s="32">
        <f>ROUND(ROUND(L2964,2)*ROUND(G2964,3),2)</f>
      </c>
      <c s="36" t="s">
        <v>69</v>
      </c>
      <c>
        <f>(M2964*21)/100</f>
      </c>
      <c t="s">
        <v>28</v>
      </c>
    </row>
    <row r="2965" spans="1:5" ht="12.75">
      <c r="A2965" s="35" t="s">
        <v>56</v>
      </c>
      <c r="E2965" s="39" t="s">
        <v>7470</v>
      </c>
    </row>
    <row r="2966" spans="1:5" ht="38.25">
      <c r="A2966" s="35" t="s">
        <v>58</v>
      </c>
      <c r="E2966" s="40" t="s">
        <v>7471</v>
      </c>
    </row>
    <row r="2967" spans="1:5" ht="102">
      <c r="A2967" t="s">
        <v>59</v>
      </c>
      <c r="E2967" s="39" t="s">
        <v>7472</v>
      </c>
    </row>
    <row r="2968" spans="1:16" ht="12.75">
      <c r="A2968" t="s">
        <v>50</v>
      </c>
      <c s="34" t="s">
        <v>48</v>
      </c>
      <c s="34" t="s">
        <v>7473</v>
      </c>
      <c s="35" t="s">
        <v>5</v>
      </c>
      <c s="6" t="s">
        <v>7474</v>
      </c>
      <c s="36" t="s">
        <v>65</v>
      </c>
      <c s="37">
        <v>2</v>
      </c>
      <c s="36">
        <v>0</v>
      </c>
      <c s="36">
        <f>ROUND(G2968*H2968,6)</f>
      </c>
      <c r="L2968" s="38">
        <v>0</v>
      </c>
      <c s="32">
        <f>ROUND(ROUND(L2968,2)*ROUND(G2968,3),2)</f>
      </c>
      <c s="36" t="s">
        <v>69</v>
      </c>
      <c>
        <f>(M2968*21)/100</f>
      </c>
      <c t="s">
        <v>28</v>
      </c>
    </row>
    <row r="2969" spans="1:5" ht="12.75">
      <c r="A2969" s="35" t="s">
        <v>56</v>
      </c>
      <c r="E2969" s="39" t="s">
        <v>7474</v>
      </c>
    </row>
    <row r="2970" spans="1:5" ht="38.25">
      <c r="A2970" s="35" t="s">
        <v>58</v>
      </c>
      <c r="E2970" s="40" t="s">
        <v>7475</v>
      </c>
    </row>
    <row r="2971" spans="1:5" ht="102">
      <c r="A2971" t="s">
        <v>59</v>
      </c>
      <c r="E2971" s="39" t="s">
        <v>7476</v>
      </c>
    </row>
    <row r="2972" spans="1:16" ht="12.75">
      <c r="A2972" t="s">
        <v>50</v>
      </c>
      <c s="34" t="s">
        <v>7477</v>
      </c>
      <c s="34" t="s">
        <v>7478</v>
      </c>
      <c s="35" t="s">
        <v>5</v>
      </c>
      <c s="6" t="s">
        <v>7479</v>
      </c>
      <c s="36" t="s">
        <v>65</v>
      </c>
      <c s="37">
        <v>1</v>
      </c>
      <c s="36">
        <v>0</v>
      </c>
      <c s="36">
        <f>ROUND(G2972*H2972,6)</f>
      </c>
      <c r="L2972" s="38">
        <v>0</v>
      </c>
      <c s="32">
        <f>ROUND(ROUND(L2972,2)*ROUND(G2972,3),2)</f>
      </c>
      <c s="36" t="s">
        <v>69</v>
      </c>
      <c>
        <f>(M2972*21)/100</f>
      </c>
      <c t="s">
        <v>28</v>
      </c>
    </row>
    <row r="2973" spans="1:5" ht="12.75">
      <c r="A2973" s="35" t="s">
        <v>56</v>
      </c>
      <c r="E2973" s="39" t="s">
        <v>7479</v>
      </c>
    </row>
    <row r="2974" spans="1:5" ht="38.25">
      <c r="A2974" s="35" t="s">
        <v>58</v>
      </c>
      <c r="E2974" s="40" t="s">
        <v>7480</v>
      </c>
    </row>
    <row r="2975" spans="1:5" ht="102">
      <c r="A2975" t="s">
        <v>59</v>
      </c>
      <c r="E2975" s="39" t="s">
        <v>7481</v>
      </c>
    </row>
    <row r="2976" spans="1:16" ht="12.75">
      <c r="A2976" t="s">
        <v>50</v>
      </c>
      <c s="34" t="s">
        <v>7482</v>
      </c>
      <c s="34" t="s">
        <v>7483</v>
      </c>
      <c s="35" t="s">
        <v>5</v>
      </c>
      <c s="6" t="s">
        <v>7484</v>
      </c>
      <c s="36" t="s">
        <v>65</v>
      </c>
      <c s="37">
        <v>2</v>
      </c>
      <c s="36">
        <v>0</v>
      </c>
      <c s="36">
        <f>ROUND(G2976*H2976,6)</f>
      </c>
      <c r="L2976" s="38">
        <v>0</v>
      </c>
      <c s="32">
        <f>ROUND(ROUND(L2976,2)*ROUND(G2976,3),2)</f>
      </c>
      <c s="36" t="s">
        <v>69</v>
      </c>
      <c>
        <f>(M2976*21)/100</f>
      </c>
      <c t="s">
        <v>28</v>
      </c>
    </row>
    <row r="2977" spans="1:5" ht="12.75">
      <c r="A2977" s="35" t="s">
        <v>56</v>
      </c>
      <c r="E2977" s="39" t="s">
        <v>7484</v>
      </c>
    </row>
    <row r="2978" spans="1:5" ht="38.25">
      <c r="A2978" s="35" t="s">
        <v>58</v>
      </c>
      <c r="E2978" s="40" t="s">
        <v>7485</v>
      </c>
    </row>
    <row r="2979" spans="1:5" ht="102">
      <c r="A2979" t="s">
        <v>59</v>
      </c>
      <c r="E2979" s="39" t="s">
        <v>7486</v>
      </c>
    </row>
    <row r="2980" spans="1:16" ht="12.75">
      <c r="A2980" t="s">
        <v>50</v>
      </c>
      <c s="34" t="s">
        <v>7487</v>
      </c>
      <c s="34" t="s">
        <v>7488</v>
      </c>
      <c s="35" t="s">
        <v>5</v>
      </c>
      <c s="6" t="s">
        <v>7489</v>
      </c>
      <c s="36" t="s">
        <v>65</v>
      </c>
      <c s="37">
        <v>4</v>
      </c>
      <c s="36">
        <v>0</v>
      </c>
      <c s="36">
        <f>ROUND(G2980*H2980,6)</f>
      </c>
      <c r="L2980" s="38">
        <v>0</v>
      </c>
      <c s="32">
        <f>ROUND(ROUND(L2980,2)*ROUND(G2980,3),2)</f>
      </c>
      <c s="36" t="s">
        <v>69</v>
      </c>
      <c>
        <f>(M2980*21)/100</f>
      </c>
      <c t="s">
        <v>28</v>
      </c>
    </row>
    <row r="2981" spans="1:5" ht="12.75">
      <c r="A2981" s="35" t="s">
        <v>56</v>
      </c>
      <c r="E2981" s="39" t="s">
        <v>7489</v>
      </c>
    </row>
    <row r="2982" spans="1:5" ht="38.25">
      <c r="A2982" s="35" t="s">
        <v>58</v>
      </c>
      <c r="E2982" s="40" t="s">
        <v>7490</v>
      </c>
    </row>
    <row r="2983" spans="1:5" ht="102">
      <c r="A2983" t="s">
        <v>59</v>
      </c>
      <c r="E2983" s="39" t="s">
        <v>7491</v>
      </c>
    </row>
    <row r="2984" spans="1:16" ht="12.75">
      <c r="A2984" t="s">
        <v>50</v>
      </c>
      <c s="34" t="s">
        <v>7492</v>
      </c>
      <c s="34" t="s">
        <v>7493</v>
      </c>
      <c s="35" t="s">
        <v>5</v>
      </c>
      <c s="6" t="s">
        <v>7494</v>
      </c>
      <c s="36" t="s">
        <v>65</v>
      </c>
      <c s="37">
        <v>4</v>
      </c>
      <c s="36">
        <v>0</v>
      </c>
      <c s="36">
        <f>ROUND(G2984*H2984,6)</f>
      </c>
      <c r="L2984" s="38">
        <v>0</v>
      </c>
      <c s="32">
        <f>ROUND(ROUND(L2984,2)*ROUND(G2984,3),2)</f>
      </c>
      <c s="36" t="s">
        <v>69</v>
      </c>
      <c>
        <f>(M2984*21)/100</f>
      </c>
      <c t="s">
        <v>28</v>
      </c>
    </row>
    <row r="2985" spans="1:5" ht="12.75">
      <c r="A2985" s="35" t="s">
        <v>56</v>
      </c>
      <c r="E2985" s="39" t="s">
        <v>7494</v>
      </c>
    </row>
    <row r="2986" spans="1:5" ht="38.25">
      <c r="A2986" s="35" t="s">
        <v>58</v>
      </c>
      <c r="E2986" s="40" t="s">
        <v>7495</v>
      </c>
    </row>
    <row r="2987" spans="1:5" ht="102">
      <c r="A2987" t="s">
        <v>59</v>
      </c>
      <c r="E2987" s="39" t="s">
        <v>7496</v>
      </c>
    </row>
    <row r="2988" spans="1:16" ht="12.75">
      <c r="A2988" t="s">
        <v>50</v>
      </c>
      <c s="34" t="s">
        <v>7497</v>
      </c>
      <c s="34" t="s">
        <v>7498</v>
      </c>
      <c s="35" t="s">
        <v>5</v>
      </c>
      <c s="6" t="s">
        <v>7499</v>
      </c>
      <c s="36" t="s">
        <v>65</v>
      </c>
      <c s="37">
        <v>2</v>
      </c>
      <c s="36">
        <v>0</v>
      </c>
      <c s="36">
        <f>ROUND(G2988*H2988,6)</f>
      </c>
      <c r="L2988" s="38">
        <v>0</v>
      </c>
      <c s="32">
        <f>ROUND(ROUND(L2988,2)*ROUND(G2988,3),2)</f>
      </c>
      <c s="36" t="s">
        <v>69</v>
      </c>
      <c>
        <f>(M2988*21)/100</f>
      </c>
      <c t="s">
        <v>28</v>
      </c>
    </row>
    <row r="2989" spans="1:5" ht="12.75">
      <c r="A2989" s="35" t="s">
        <v>56</v>
      </c>
      <c r="E2989" s="39" t="s">
        <v>7499</v>
      </c>
    </row>
    <row r="2990" spans="1:5" ht="38.25">
      <c r="A2990" s="35" t="s">
        <v>58</v>
      </c>
      <c r="E2990" s="40" t="s">
        <v>7500</v>
      </c>
    </row>
    <row r="2991" spans="1:5" ht="102">
      <c r="A2991" t="s">
        <v>59</v>
      </c>
      <c r="E2991" s="39" t="s">
        <v>7501</v>
      </c>
    </row>
    <row r="2992" spans="1:16" ht="12.75">
      <c r="A2992" t="s">
        <v>50</v>
      </c>
      <c s="34" t="s">
        <v>7502</v>
      </c>
      <c s="34" t="s">
        <v>7503</v>
      </c>
      <c s="35" t="s">
        <v>5</v>
      </c>
      <c s="6" t="s">
        <v>7504</v>
      </c>
      <c s="36" t="s">
        <v>65</v>
      </c>
      <c s="37">
        <v>2</v>
      </c>
      <c s="36">
        <v>0</v>
      </c>
      <c s="36">
        <f>ROUND(G2992*H2992,6)</f>
      </c>
      <c r="L2992" s="38">
        <v>0</v>
      </c>
      <c s="32">
        <f>ROUND(ROUND(L2992,2)*ROUND(G2992,3),2)</f>
      </c>
      <c s="36" t="s">
        <v>69</v>
      </c>
      <c>
        <f>(M2992*21)/100</f>
      </c>
      <c t="s">
        <v>28</v>
      </c>
    </row>
    <row r="2993" spans="1:5" ht="12.75">
      <c r="A2993" s="35" t="s">
        <v>56</v>
      </c>
      <c r="E2993" s="39" t="s">
        <v>7504</v>
      </c>
    </row>
    <row r="2994" spans="1:5" ht="38.25">
      <c r="A2994" s="35" t="s">
        <v>58</v>
      </c>
      <c r="E2994" s="40" t="s">
        <v>7505</v>
      </c>
    </row>
    <row r="2995" spans="1:5" ht="102">
      <c r="A2995" t="s">
        <v>59</v>
      </c>
      <c r="E2995" s="39" t="s">
        <v>7506</v>
      </c>
    </row>
    <row r="2996" spans="1:16" ht="12.75">
      <c r="A2996" t="s">
        <v>50</v>
      </c>
      <c s="34" t="s">
        <v>7507</v>
      </c>
      <c s="34" t="s">
        <v>7508</v>
      </c>
      <c s="35" t="s">
        <v>5</v>
      </c>
      <c s="6" t="s">
        <v>7509</v>
      </c>
      <c s="36" t="s">
        <v>65</v>
      </c>
      <c s="37">
        <v>2</v>
      </c>
      <c s="36">
        <v>0</v>
      </c>
      <c s="36">
        <f>ROUND(G2996*H2996,6)</f>
      </c>
      <c r="L2996" s="38">
        <v>0</v>
      </c>
      <c s="32">
        <f>ROUND(ROUND(L2996,2)*ROUND(G2996,3),2)</f>
      </c>
      <c s="36" t="s">
        <v>69</v>
      </c>
      <c>
        <f>(M2996*21)/100</f>
      </c>
      <c t="s">
        <v>28</v>
      </c>
    </row>
    <row r="2997" spans="1:5" ht="12.75">
      <c r="A2997" s="35" t="s">
        <v>56</v>
      </c>
      <c r="E2997" s="39" t="s">
        <v>7509</v>
      </c>
    </row>
    <row r="2998" spans="1:5" ht="38.25">
      <c r="A2998" s="35" t="s">
        <v>58</v>
      </c>
      <c r="E2998" s="40" t="s">
        <v>7510</v>
      </c>
    </row>
    <row r="2999" spans="1:5" ht="102">
      <c r="A2999" t="s">
        <v>59</v>
      </c>
      <c r="E2999" s="39" t="s">
        <v>7511</v>
      </c>
    </row>
    <row r="3000" spans="1:16" ht="12.75">
      <c r="A3000" t="s">
        <v>50</v>
      </c>
      <c s="34" t="s">
        <v>7512</v>
      </c>
      <c s="34" t="s">
        <v>7513</v>
      </c>
      <c s="35" t="s">
        <v>5</v>
      </c>
      <c s="6" t="s">
        <v>7514</v>
      </c>
      <c s="36" t="s">
        <v>65</v>
      </c>
      <c s="37">
        <v>3</v>
      </c>
      <c s="36">
        <v>0</v>
      </c>
      <c s="36">
        <f>ROUND(G3000*H3000,6)</f>
      </c>
      <c r="L3000" s="38">
        <v>0</v>
      </c>
      <c s="32">
        <f>ROUND(ROUND(L3000,2)*ROUND(G3000,3),2)</f>
      </c>
      <c s="36" t="s">
        <v>69</v>
      </c>
      <c>
        <f>(M3000*21)/100</f>
      </c>
      <c t="s">
        <v>28</v>
      </c>
    </row>
    <row r="3001" spans="1:5" ht="12.75">
      <c r="A3001" s="35" t="s">
        <v>56</v>
      </c>
      <c r="E3001" s="39" t="s">
        <v>7514</v>
      </c>
    </row>
    <row r="3002" spans="1:5" ht="38.25">
      <c r="A3002" s="35" t="s">
        <v>58</v>
      </c>
      <c r="E3002" s="40" t="s">
        <v>7515</v>
      </c>
    </row>
    <row r="3003" spans="1:5" ht="102">
      <c r="A3003" t="s">
        <v>59</v>
      </c>
      <c r="E3003" s="39" t="s">
        <v>7516</v>
      </c>
    </row>
    <row r="3004" spans="1:16" ht="12.75">
      <c r="A3004" t="s">
        <v>50</v>
      </c>
      <c s="34" t="s">
        <v>7517</v>
      </c>
      <c s="34" t="s">
        <v>7518</v>
      </c>
      <c s="35" t="s">
        <v>5</v>
      </c>
      <c s="6" t="s">
        <v>7519</v>
      </c>
      <c s="36" t="s">
        <v>65</v>
      </c>
      <c s="37">
        <v>2</v>
      </c>
      <c s="36">
        <v>0</v>
      </c>
      <c s="36">
        <f>ROUND(G3004*H3004,6)</f>
      </c>
      <c r="L3004" s="38">
        <v>0</v>
      </c>
      <c s="32">
        <f>ROUND(ROUND(L3004,2)*ROUND(G3004,3),2)</f>
      </c>
      <c s="36" t="s">
        <v>69</v>
      </c>
      <c>
        <f>(M3004*21)/100</f>
      </c>
      <c t="s">
        <v>28</v>
      </c>
    </row>
    <row r="3005" spans="1:5" ht="12.75">
      <c r="A3005" s="35" t="s">
        <v>56</v>
      </c>
      <c r="E3005" s="39" t="s">
        <v>7519</v>
      </c>
    </row>
    <row r="3006" spans="1:5" ht="38.25">
      <c r="A3006" s="35" t="s">
        <v>58</v>
      </c>
      <c r="E3006" s="40" t="s">
        <v>7520</v>
      </c>
    </row>
    <row r="3007" spans="1:5" ht="102">
      <c r="A3007" t="s">
        <v>59</v>
      </c>
      <c r="E3007" s="39" t="s">
        <v>7521</v>
      </c>
    </row>
    <row r="3008" spans="1:16" ht="12.75">
      <c r="A3008" t="s">
        <v>50</v>
      </c>
      <c s="34" t="s">
        <v>7522</v>
      </c>
      <c s="34" t="s">
        <v>7523</v>
      </c>
      <c s="35" t="s">
        <v>5</v>
      </c>
      <c s="6" t="s">
        <v>7524</v>
      </c>
      <c s="36" t="s">
        <v>65</v>
      </c>
      <c s="37">
        <v>1</v>
      </c>
      <c s="36">
        <v>0</v>
      </c>
      <c s="36">
        <f>ROUND(G3008*H3008,6)</f>
      </c>
      <c r="L3008" s="38">
        <v>0</v>
      </c>
      <c s="32">
        <f>ROUND(ROUND(L3008,2)*ROUND(G3008,3),2)</f>
      </c>
      <c s="36" t="s">
        <v>69</v>
      </c>
      <c>
        <f>(M3008*21)/100</f>
      </c>
      <c t="s">
        <v>28</v>
      </c>
    </row>
    <row r="3009" spans="1:5" ht="12.75">
      <c r="A3009" s="35" t="s">
        <v>56</v>
      </c>
      <c r="E3009" s="39" t="s">
        <v>7524</v>
      </c>
    </row>
    <row r="3010" spans="1:5" ht="38.25">
      <c r="A3010" s="35" t="s">
        <v>58</v>
      </c>
      <c r="E3010" s="40" t="s">
        <v>7525</v>
      </c>
    </row>
    <row r="3011" spans="1:5" ht="102">
      <c r="A3011" t="s">
        <v>59</v>
      </c>
      <c r="E3011" s="39" t="s">
        <v>7526</v>
      </c>
    </row>
    <row r="3012" spans="1:16" ht="12.75">
      <c r="A3012" t="s">
        <v>50</v>
      </c>
      <c s="34" t="s">
        <v>7527</v>
      </c>
      <c s="34" t="s">
        <v>7528</v>
      </c>
      <c s="35" t="s">
        <v>5</v>
      </c>
      <c s="6" t="s">
        <v>7529</v>
      </c>
      <c s="36" t="s">
        <v>65</v>
      </c>
      <c s="37">
        <v>1</v>
      </c>
      <c s="36">
        <v>0</v>
      </c>
      <c s="36">
        <f>ROUND(G3012*H3012,6)</f>
      </c>
      <c r="L3012" s="38">
        <v>0</v>
      </c>
      <c s="32">
        <f>ROUND(ROUND(L3012,2)*ROUND(G3012,3),2)</f>
      </c>
      <c s="36" t="s">
        <v>69</v>
      </c>
      <c>
        <f>(M3012*21)/100</f>
      </c>
      <c t="s">
        <v>28</v>
      </c>
    </row>
    <row r="3013" spans="1:5" ht="12.75">
      <c r="A3013" s="35" t="s">
        <v>56</v>
      </c>
      <c r="E3013" s="39" t="s">
        <v>7529</v>
      </c>
    </row>
    <row r="3014" spans="1:5" ht="38.25">
      <c r="A3014" s="35" t="s">
        <v>58</v>
      </c>
      <c r="E3014" s="40" t="s">
        <v>7530</v>
      </c>
    </row>
    <row r="3015" spans="1:5" ht="102">
      <c r="A3015" t="s">
        <v>59</v>
      </c>
      <c r="E3015" s="39" t="s">
        <v>7531</v>
      </c>
    </row>
    <row r="3016" spans="1:16" ht="12.75">
      <c r="A3016" t="s">
        <v>50</v>
      </c>
      <c s="34" t="s">
        <v>7532</v>
      </c>
      <c s="34" t="s">
        <v>7533</v>
      </c>
      <c s="35" t="s">
        <v>5</v>
      </c>
      <c s="6" t="s">
        <v>7534</v>
      </c>
      <c s="36" t="s">
        <v>65</v>
      </c>
      <c s="37">
        <v>3</v>
      </c>
      <c s="36">
        <v>0</v>
      </c>
      <c s="36">
        <f>ROUND(G3016*H3016,6)</f>
      </c>
      <c r="L3016" s="38">
        <v>0</v>
      </c>
      <c s="32">
        <f>ROUND(ROUND(L3016,2)*ROUND(G3016,3),2)</f>
      </c>
      <c s="36" t="s">
        <v>69</v>
      </c>
      <c>
        <f>(M3016*21)/100</f>
      </c>
      <c t="s">
        <v>28</v>
      </c>
    </row>
    <row r="3017" spans="1:5" ht="12.75">
      <c r="A3017" s="35" t="s">
        <v>56</v>
      </c>
      <c r="E3017" s="39" t="s">
        <v>7534</v>
      </c>
    </row>
    <row r="3018" spans="1:5" ht="38.25">
      <c r="A3018" s="35" t="s">
        <v>58</v>
      </c>
      <c r="E3018" s="40" t="s">
        <v>7535</v>
      </c>
    </row>
    <row r="3019" spans="1:5" ht="102">
      <c r="A3019" t="s">
        <v>59</v>
      </c>
      <c r="E3019" s="39" t="s">
        <v>7536</v>
      </c>
    </row>
    <row r="3020" spans="1:16" ht="12.75">
      <c r="A3020" t="s">
        <v>50</v>
      </c>
      <c s="34" t="s">
        <v>7537</v>
      </c>
      <c s="34" t="s">
        <v>7538</v>
      </c>
      <c s="35" t="s">
        <v>5</v>
      </c>
      <c s="6" t="s">
        <v>7539</v>
      </c>
      <c s="36" t="s">
        <v>65</v>
      </c>
      <c s="37">
        <v>1</v>
      </c>
      <c s="36">
        <v>0</v>
      </c>
      <c s="36">
        <f>ROUND(G3020*H3020,6)</f>
      </c>
      <c r="L3020" s="38">
        <v>0</v>
      </c>
      <c s="32">
        <f>ROUND(ROUND(L3020,2)*ROUND(G3020,3),2)</f>
      </c>
      <c s="36" t="s">
        <v>69</v>
      </c>
      <c>
        <f>(M3020*21)/100</f>
      </c>
      <c t="s">
        <v>28</v>
      </c>
    </row>
    <row r="3021" spans="1:5" ht="12.75">
      <c r="A3021" s="35" t="s">
        <v>56</v>
      </c>
      <c r="E3021" s="39" t="s">
        <v>7539</v>
      </c>
    </row>
    <row r="3022" spans="1:5" ht="38.25">
      <c r="A3022" s="35" t="s">
        <v>58</v>
      </c>
      <c r="E3022" s="40" t="s">
        <v>7540</v>
      </c>
    </row>
    <row r="3023" spans="1:5" ht="102">
      <c r="A3023" t="s">
        <v>59</v>
      </c>
      <c r="E3023" s="39" t="s">
        <v>7541</v>
      </c>
    </row>
    <row r="3024" spans="1:16" ht="12.75">
      <c r="A3024" t="s">
        <v>50</v>
      </c>
      <c s="34" t="s">
        <v>7542</v>
      </c>
      <c s="34" t="s">
        <v>7543</v>
      </c>
      <c s="35" t="s">
        <v>5</v>
      </c>
      <c s="6" t="s">
        <v>7544</v>
      </c>
      <c s="36" t="s">
        <v>65</v>
      </c>
      <c s="37">
        <v>1</v>
      </c>
      <c s="36">
        <v>0</v>
      </c>
      <c s="36">
        <f>ROUND(G3024*H3024,6)</f>
      </c>
      <c r="L3024" s="38">
        <v>0</v>
      </c>
      <c s="32">
        <f>ROUND(ROUND(L3024,2)*ROUND(G3024,3),2)</f>
      </c>
      <c s="36" t="s">
        <v>69</v>
      </c>
      <c>
        <f>(M3024*21)/100</f>
      </c>
      <c t="s">
        <v>28</v>
      </c>
    </row>
    <row r="3025" spans="1:5" ht="12.75">
      <c r="A3025" s="35" t="s">
        <v>56</v>
      </c>
      <c r="E3025" s="39" t="s">
        <v>7544</v>
      </c>
    </row>
    <row r="3026" spans="1:5" ht="38.25">
      <c r="A3026" s="35" t="s">
        <v>58</v>
      </c>
      <c r="E3026" s="40" t="s">
        <v>7545</v>
      </c>
    </row>
    <row r="3027" spans="1:5" ht="102">
      <c r="A3027" t="s">
        <v>59</v>
      </c>
      <c r="E3027" s="39" t="s">
        <v>7546</v>
      </c>
    </row>
    <row r="3028" spans="1:16" ht="12.75">
      <c r="A3028" t="s">
        <v>50</v>
      </c>
      <c s="34" t="s">
        <v>7547</v>
      </c>
      <c s="34" t="s">
        <v>7548</v>
      </c>
      <c s="35" t="s">
        <v>5</v>
      </c>
      <c s="6" t="s">
        <v>7549</v>
      </c>
      <c s="36" t="s">
        <v>65</v>
      </c>
      <c s="37">
        <v>1</v>
      </c>
      <c s="36">
        <v>0</v>
      </c>
      <c s="36">
        <f>ROUND(G3028*H3028,6)</f>
      </c>
      <c r="L3028" s="38">
        <v>0</v>
      </c>
      <c s="32">
        <f>ROUND(ROUND(L3028,2)*ROUND(G3028,3),2)</f>
      </c>
      <c s="36" t="s">
        <v>69</v>
      </c>
      <c>
        <f>(M3028*21)/100</f>
      </c>
      <c t="s">
        <v>28</v>
      </c>
    </row>
    <row r="3029" spans="1:5" ht="12.75">
      <c r="A3029" s="35" t="s">
        <v>56</v>
      </c>
      <c r="E3029" s="39" t="s">
        <v>7549</v>
      </c>
    </row>
    <row r="3030" spans="1:5" ht="38.25">
      <c r="A3030" s="35" t="s">
        <v>58</v>
      </c>
      <c r="E3030" s="40" t="s">
        <v>7550</v>
      </c>
    </row>
    <row r="3031" spans="1:5" ht="102">
      <c r="A3031" t="s">
        <v>59</v>
      </c>
      <c r="E3031" s="39" t="s">
        <v>7551</v>
      </c>
    </row>
    <row r="3032" spans="1:16" ht="12.75">
      <c r="A3032" t="s">
        <v>50</v>
      </c>
      <c s="34" t="s">
        <v>7552</v>
      </c>
      <c s="34" t="s">
        <v>7553</v>
      </c>
      <c s="35" t="s">
        <v>5</v>
      </c>
      <c s="6" t="s">
        <v>7554</v>
      </c>
      <c s="36" t="s">
        <v>65</v>
      </c>
      <c s="37">
        <v>2</v>
      </c>
      <c s="36">
        <v>0</v>
      </c>
      <c s="36">
        <f>ROUND(G3032*H3032,6)</f>
      </c>
      <c r="L3032" s="38">
        <v>0</v>
      </c>
      <c s="32">
        <f>ROUND(ROUND(L3032,2)*ROUND(G3032,3),2)</f>
      </c>
      <c s="36" t="s">
        <v>69</v>
      </c>
      <c>
        <f>(M3032*21)/100</f>
      </c>
      <c t="s">
        <v>28</v>
      </c>
    </row>
    <row r="3033" spans="1:5" ht="12.75">
      <c r="A3033" s="35" t="s">
        <v>56</v>
      </c>
      <c r="E3033" s="39" t="s">
        <v>7554</v>
      </c>
    </row>
    <row r="3034" spans="1:5" ht="38.25">
      <c r="A3034" s="35" t="s">
        <v>58</v>
      </c>
      <c r="E3034" s="40" t="s">
        <v>7555</v>
      </c>
    </row>
    <row r="3035" spans="1:5" ht="102">
      <c r="A3035" t="s">
        <v>59</v>
      </c>
      <c r="E3035" s="39" t="s">
        <v>7556</v>
      </c>
    </row>
    <row r="3036" spans="1:16" ht="12.75">
      <c r="A3036" t="s">
        <v>50</v>
      </c>
      <c s="34" t="s">
        <v>7557</v>
      </c>
      <c s="34" t="s">
        <v>7558</v>
      </c>
      <c s="35" t="s">
        <v>5</v>
      </c>
      <c s="6" t="s">
        <v>7559</v>
      </c>
      <c s="36" t="s">
        <v>65</v>
      </c>
      <c s="37">
        <v>2</v>
      </c>
      <c s="36">
        <v>0</v>
      </c>
      <c s="36">
        <f>ROUND(G3036*H3036,6)</f>
      </c>
      <c r="L3036" s="38">
        <v>0</v>
      </c>
      <c s="32">
        <f>ROUND(ROUND(L3036,2)*ROUND(G3036,3),2)</f>
      </c>
      <c s="36" t="s">
        <v>69</v>
      </c>
      <c>
        <f>(M3036*21)/100</f>
      </c>
      <c t="s">
        <v>28</v>
      </c>
    </row>
    <row r="3037" spans="1:5" ht="12.75">
      <c r="A3037" s="35" t="s">
        <v>56</v>
      </c>
      <c r="E3037" s="39" t="s">
        <v>7559</v>
      </c>
    </row>
    <row r="3038" spans="1:5" ht="38.25">
      <c r="A3038" s="35" t="s">
        <v>58</v>
      </c>
      <c r="E3038" s="40" t="s">
        <v>7560</v>
      </c>
    </row>
    <row r="3039" spans="1:5" ht="102">
      <c r="A3039" t="s">
        <v>59</v>
      </c>
      <c r="E3039" s="39" t="s">
        <v>7561</v>
      </c>
    </row>
    <row r="3040" spans="1:16" ht="12.75">
      <c r="A3040" t="s">
        <v>50</v>
      </c>
      <c s="34" t="s">
        <v>7562</v>
      </c>
      <c s="34" t="s">
        <v>7563</v>
      </c>
      <c s="35" t="s">
        <v>5</v>
      </c>
      <c s="6" t="s">
        <v>7564</v>
      </c>
      <c s="36" t="s">
        <v>65</v>
      </c>
      <c s="37">
        <v>1</v>
      </c>
      <c s="36">
        <v>0</v>
      </c>
      <c s="36">
        <f>ROUND(G3040*H3040,6)</f>
      </c>
      <c r="L3040" s="38">
        <v>0</v>
      </c>
      <c s="32">
        <f>ROUND(ROUND(L3040,2)*ROUND(G3040,3),2)</f>
      </c>
      <c s="36" t="s">
        <v>69</v>
      </c>
      <c>
        <f>(M3040*21)/100</f>
      </c>
      <c t="s">
        <v>28</v>
      </c>
    </row>
    <row r="3041" spans="1:5" ht="12.75">
      <c r="A3041" s="35" t="s">
        <v>56</v>
      </c>
      <c r="E3041" s="39" t="s">
        <v>7564</v>
      </c>
    </row>
    <row r="3042" spans="1:5" ht="38.25">
      <c r="A3042" s="35" t="s">
        <v>58</v>
      </c>
      <c r="E3042" s="40" t="s">
        <v>7565</v>
      </c>
    </row>
    <row r="3043" spans="1:5" ht="102">
      <c r="A3043" t="s">
        <v>59</v>
      </c>
      <c r="E3043" s="39" t="s">
        <v>7566</v>
      </c>
    </row>
    <row r="3044" spans="1:16" ht="12.75">
      <c r="A3044" t="s">
        <v>50</v>
      </c>
      <c s="34" t="s">
        <v>5382</v>
      </c>
      <c s="34" t="s">
        <v>7567</v>
      </c>
      <c s="35" t="s">
        <v>5</v>
      </c>
      <c s="6" t="s">
        <v>7568</v>
      </c>
      <c s="36" t="s">
        <v>65</v>
      </c>
      <c s="37">
        <v>1</v>
      </c>
      <c s="36">
        <v>0</v>
      </c>
      <c s="36">
        <f>ROUND(G3044*H3044,6)</f>
      </c>
      <c r="L3044" s="38">
        <v>0</v>
      </c>
      <c s="32">
        <f>ROUND(ROUND(L3044,2)*ROUND(G3044,3),2)</f>
      </c>
      <c s="36" t="s">
        <v>69</v>
      </c>
      <c>
        <f>(M3044*21)/100</f>
      </c>
      <c t="s">
        <v>28</v>
      </c>
    </row>
    <row r="3045" spans="1:5" ht="12.75">
      <c r="A3045" s="35" t="s">
        <v>56</v>
      </c>
      <c r="E3045" s="39" t="s">
        <v>7568</v>
      </c>
    </row>
    <row r="3046" spans="1:5" ht="38.25">
      <c r="A3046" s="35" t="s">
        <v>58</v>
      </c>
      <c r="E3046" s="40" t="s">
        <v>7569</v>
      </c>
    </row>
    <row r="3047" spans="1:5" ht="102">
      <c r="A3047" t="s">
        <v>59</v>
      </c>
      <c r="E3047" s="39" t="s">
        <v>7570</v>
      </c>
    </row>
    <row r="3048" spans="1:16" ht="12.75">
      <c r="A3048" t="s">
        <v>50</v>
      </c>
      <c s="34" t="s">
        <v>5395</v>
      </c>
      <c s="34" t="s">
        <v>7571</v>
      </c>
      <c s="35" t="s">
        <v>5</v>
      </c>
      <c s="6" t="s">
        <v>7572</v>
      </c>
      <c s="36" t="s">
        <v>65</v>
      </c>
      <c s="37">
        <v>1</v>
      </c>
      <c s="36">
        <v>0</v>
      </c>
      <c s="36">
        <f>ROUND(G3048*H3048,6)</f>
      </c>
      <c r="L3048" s="38">
        <v>0</v>
      </c>
      <c s="32">
        <f>ROUND(ROUND(L3048,2)*ROUND(G3048,3),2)</f>
      </c>
      <c s="36" t="s">
        <v>69</v>
      </c>
      <c>
        <f>(M3048*21)/100</f>
      </c>
      <c t="s">
        <v>28</v>
      </c>
    </row>
    <row r="3049" spans="1:5" ht="12.75">
      <c r="A3049" s="35" t="s">
        <v>56</v>
      </c>
      <c r="E3049" s="39" t="s">
        <v>7572</v>
      </c>
    </row>
    <row r="3050" spans="1:5" ht="38.25">
      <c r="A3050" s="35" t="s">
        <v>58</v>
      </c>
      <c r="E3050" s="40" t="s">
        <v>7573</v>
      </c>
    </row>
    <row r="3051" spans="1:5" ht="102">
      <c r="A3051" t="s">
        <v>59</v>
      </c>
      <c r="E3051" s="39" t="s">
        <v>7574</v>
      </c>
    </row>
    <row r="3052" spans="1:16" ht="12.75">
      <c r="A3052" t="s">
        <v>50</v>
      </c>
      <c s="34" t="s">
        <v>5423</v>
      </c>
      <c s="34" t="s">
        <v>7575</v>
      </c>
      <c s="35" t="s">
        <v>5</v>
      </c>
      <c s="6" t="s">
        <v>7576</v>
      </c>
      <c s="36" t="s">
        <v>65</v>
      </c>
      <c s="37">
        <v>1</v>
      </c>
      <c s="36">
        <v>0</v>
      </c>
      <c s="36">
        <f>ROUND(G3052*H3052,6)</f>
      </c>
      <c r="L3052" s="38">
        <v>0</v>
      </c>
      <c s="32">
        <f>ROUND(ROUND(L3052,2)*ROUND(G3052,3),2)</f>
      </c>
      <c s="36" t="s">
        <v>69</v>
      </c>
      <c>
        <f>(M3052*21)/100</f>
      </c>
      <c t="s">
        <v>28</v>
      </c>
    </row>
    <row r="3053" spans="1:5" ht="12.75">
      <c r="A3053" s="35" t="s">
        <v>56</v>
      </c>
      <c r="E3053" s="39" t="s">
        <v>7576</v>
      </c>
    </row>
    <row r="3054" spans="1:5" ht="38.25">
      <c r="A3054" s="35" t="s">
        <v>58</v>
      </c>
      <c r="E3054" s="40" t="s">
        <v>7577</v>
      </c>
    </row>
    <row r="3055" spans="1:5" ht="102">
      <c r="A3055" t="s">
        <v>59</v>
      </c>
      <c r="E3055" s="39" t="s">
        <v>7578</v>
      </c>
    </row>
    <row r="3056" spans="1:16" ht="12.75">
      <c r="A3056" t="s">
        <v>50</v>
      </c>
      <c s="34" t="s">
        <v>7579</v>
      </c>
      <c s="34" t="s">
        <v>7580</v>
      </c>
      <c s="35" t="s">
        <v>5</v>
      </c>
      <c s="6" t="s">
        <v>7581</v>
      </c>
      <c s="36" t="s">
        <v>65</v>
      </c>
      <c s="37">
        <v>1</v>
      </c>
      <c s="36">
        <v>0</v>
      </c>
      <c s="36">
        <f>ROUND(G3056*H3056,6)</f>
      </c>
      <c r="L3056" s="38">
        <v>0</v>
      </c>
      <c s="32">
        <f>ROUND(ROUND(L3056,2)*ROUND(G3056,3),2)</f>
      </c>
      <c s="36" t="s">
        <v>69</v>
      </c>
      <c>
        <f>(M3056*21)/100</f>
      </c>
      <c t="s">
        <v>28</v>
      </c>
    </row>
    <row r="3057" spans="1:5" ht="12.75">
      <c r="A3057" s="35" t="s">
        <v>56</v>
      </c>
      <c r="E3057" s="39" t="s">
        <v>7581</v>
      </c>
    </row>
    <row r="3058" spans="1:5" ht="38.25">
      <c r="A3058" s="35" t="s">
        <v>58</v>
      </c>
      <c r="E3058" s="40" t="s">
        <v>7582</v>
      </c>
    </row>
    <row r="3059" spans="1:5" ht="102">
      <c r="A3059" t="s">
        <v>59</v>
      </c>
      <c r="E3059" s="39" t="s">
        <v>7583</v>
      </c>
    </row>
    <row r="3060" spans="1:16" ht="12.75">
      <c r="A3060" t="s">
        <v>50</v>
      </c>
      <c s="34" t="s">
        <v>7584</v>
      </c>
      <c s="34" t="s">
        <v>7585</v>
      </c>
      <c s="35" t="s">
        <v>5</v>
      </c>
      <c s="6" t="s">
        <v>7586</v>
      </c>
      <c s="36" t="s">
        <v>65</v>
      </c>
      <c s="37">
        <v>1</v>
      </c>
      <c s="36">
        <v>0</v>
      </c>
      <c s="36">
        <f>ROUND(G3060*H3060,6)</f>
      </c>
      <c r="L3060" s="38">
        <v>0</v>
      </c>
      <c s="32">
        <f>ROUND(ROUND(L3060,2)*ROUND(G3060,3),2)</f>
      </c>
      <c s="36" t="s">
        <v>69</v>
      </c>
      <c>
        <f>(M3060*21)/100</f>
      </c>
      <c t="s">
        <v>28</v>
      </c>
    </row>
    <row r="3061" spans="1:5" ht="12.75">
      <c r="A3061" s="35" t="s">
        <v>56</v>
      </c>
      <c r="E3061" s="39" t="s">
        <v>7586</v>
      </c>
    </row>
    <row r="3062" spans="1:5" ht="38.25">
      <c r="A3062" s="35" t="s">
        <v>58</v>
      </c>
      <c r="E3062" s="40" t="s">
        <v>7587</v>
      </c>
    </row>
    <row r="3063" spans="1:5" ht="102">
      <c r="A3063" t="s">
        <v>59</v>
      </c>
      <c r="E3063" s="39" t="s">
        <v>7588</v>
      </c>
    </row>
    <row r="3064" spans="1:16" ht="12.75">
      <c r="A3064" t="s">
        <v>50</v>
      </c>
      <c s="34" t="s">
        <v>5535</v>
      </c>
      <c s="34" t="s">
        <v>7589</v>
      </c>
      <c s="35" t="s">
        <v>5</v>
      </c>
      <c s="6" t="s">
        <v>7590</v>
      </c>
      <c s="36" t="s">
        <v>65</v>
      </c>
      <c s="37">
        <v>1</v>
      </c>
      <c s="36">
        <v>0</v>
      </c>
      <c s="36">
        <f>ROUND(G3064*H3064,6)</f>
      </c>
      <c r="L3064" s="38">
        <v>0</v>
      </c>
      <c s="32">
        <f>ROUND(ROUND(L3064,2)*ROUND(G3064,3),2)</f>
      </c>
      <c s="36" t="s">
        <v>69</v>
      </c>
      <c>
        <f>(M3064*21)/100</f>
      </c>
      <c t="s">
        <v>28</v>
      </c>
    </row>
    <row r="3065" spans="1:5" ht="12.75">
      <c r="A3065" s="35" t="s">
        <v>56</v>
      </c>
      <c r="E3065" s="39" t="s">
        <v>7590</v>
      </c>
    </row>
    <row r="3066" spans="1:5" ht="25.5">
      <c r="A3066" s="35" t="s">
        <v>58</v>
      </c>
      <c r="E3066" s="40" t="s">
        <v>7591</v>
      </c>
    </row>
    <row r="3067" spans="1:5" ht="102">
      <c r="A3067" t="s">
        <v>59</v>
      </c>
      <c r="E3067" s="39" t="s">
        <v>7592</v>
      </c>
    </row>
    <row r="3068" spans="1:16" ht="12.75">
      <c r="A3068" t="s">
        <v>50</v>
      </c>
      <c s="34" t="s">
        <v>7593</v>
      </c>
      <c s="34" t="s">
        <v>7594</v>
      </c>
      <c s="35" t="s">
        <v>5</v>
      </c>
      <c s="6" t="s">
        <v>7595</v>
      </c>
      <c s="36" t="s">
        <v>65</v>
      </c>
      <c s="37">
        <v>2</v>
      </c>
      <c s="36">
        <v>0</v>
      </c>
      <c s="36">
        <f>ROUND(G3068*H3068,6)</f>
      </c>
      <c r="L3068" s="38">
        <v>0</v>
      </c>
      <c s="32">
        <f>ROUND(ROUND(L3068,2)*ROUND(G3068,3),2)</f>
      </c>
      <c s="36" t="s">
        <v>69</v>
      </c>
      <c>
        <f>(M3068*21)/100</f>
      </c>
      <c t="s">
        <v>28</v>
      </c>
    </row>
    <row r="3069" spans="1:5" ht="12.75">
      <c r="A3069" s="35" t="s">
        <v>56</v>
      </c>
      <c r="E3069" s="39" t="s">
        <v>7595</v>
      </c>
    </row>
    <row r="3070" spans="1:5" ht="25.5">
      <c r="A3070" s="35" t="s">
        <v>58</v>
      </c>
      <c r="E3070" s="40" t="s">
        <v>7596</v>
      </c>
    </row>
    <row r="3071" spans="1:5" ht="102">
      <c r="A3071" t="s">
        <v>59</v>
      </c>
      <c r="E3071" s="39" t="s">
        <v>7597</v>
      </c>
    </row>
    <row r="3072" spans="1:16" ht="12.75">
      <c r="A3072" t="s">
        <v>50</v>
      </c>
      <c s="34" t="s">
        <v>7598</v>
      </c>
      <c s="34" t="s">
        <v>7599</v>
      </c>
      <c s="35" t="s">
        <v>5</v>
      </c>
      <c s="6" t="s">
        <v>7600</v>
      </c>
      <c s="36" t="s">
        <v>65</v>
      </c>
      <c s="37">
        <v>2</v>
      </c>
      <c s="36">
        <v>0</v>
      </c>
      <c s="36">
        <f>ROUND(G3072*H3072,6)</f>
      </c>
      <c r="L3072" s="38">
        <v>0</v>
      </c>
      <c s="32">
        <f>ROUND(ROUND(L3072,2)*ROUND(G3072,3),2)</f>
      </c>
      <c s="36" t="s">
        <v>69</v>
      </c>
      <c>
        <f>(M3072*21)/100</f>
      </c>
      <c t="s">
        <v>28</v>
      </c>
    </row>
    <row r="3073" spans="1:5" ht="12.75">
      <c r="A3073" s="35" t="s">
        <v>56</v>
      </c>
      <c r="E3073" s="39" t="s">
        <v>7600</v>
      </c>
    </row>
    <row r="3074" spans="1:5" ht="25.5">
      <c r="A3074" s="35" t="s">
        <v>58</v>
      </c>
      <c r="E3074" s="40" t="s">
        <v>7601</v>
      </c>
    </row>
    <row r="3075" spans="1:5" ht="102">
      <c r="A3075" t="s">
        <v>59</v>
      </c>
      <c r="E3075" s="39" t="s">
        <v>7602</v>
      </c>
    </row>
    <row r="3076" spans="1:16" ht="12.75">
      <c r="A3076" t="s">
        <v>50</v>
      </c>
      <c s="34" t="s">
        <v>7603</v>
      </c>
      <c s="34" t="s">
        <v>7604</v>
      </c>
      <c s="35" t="s">
        <v>5</v>
      </c>
      <c s="6" t="s">
        <v>7605</v>
      </c>
      <c s="36" t="s">
        <v>65</v>
      </c>
      <c s="37">
        <v>2</v>
      </c>
      <c s="36">
        <v>0</v>
      </c>
      <c s="36">
        <f>ROUND(G3076*H3076,6)</f>
      </c>
      <c r="L3076" s="38">
        <v>0</v>
      </c>
      <c s="32">
        <f>ROUND(ROUND(L3076,2)*ROUND(G3076,3),2)</f>
      </c>
      <c s="36" t="s">
        <v>69</v>
      </c>
      <c>
        <f>(M3076*21)/100</f>
      </c>
      <c t="s">
        <v>28</v>
      </c>
    </row>
    <row r="3077" spans="1:5" ht="12.75">
      <c r="A3077" s="35" t="s">
        <v>56</v>
      </c>
      <c r="E3077" s="39" t="s">
        <v>7605</v>
      </c>
    </row>
    <row r="3078" spans="1:5" ht="25.5">
      <c r="A3078" s="35" t="s">
        <v>58</v>
      </c>
      <c r="E3078" s="40" t="s">
        <v>7606</v>
      </c>
    </row>
    <row r="3079" spans="1:5" ht="102">
      <c r="A3079" t="s">
        <v>59</v>
      </c>
      <c r="E3079" s="39" t="s">
        <v>7607</v>
      </c>
    </row>
    <row r="3080" spans="1:16" ht="12.75">
      <c r="A3080" t="s">
        <v>50</v>
      </c>
      <c s="34" t="s">
        <v>7608</v>
      </c>
      <c s="34" t="s">
        <v>7609</v>
      </c>
      <c s="35" t="s">
        <v>5</v>
      </c>
      <c s="6" t="s">
        <v>7610</v>
      </c>
      <c s="36" t="s">
        <v>65</v>
      </c>
      <c s="37">
        <v>2</v>
      </c>
      <c s="36">
        <v>0</v>
      </c>
      <c s="36">
        <f>ROUND(G3080*H3080,6)</f>
      </c>
      <c r="L3080" s="38">
        <v>0</v>
      </c>
      <c s="32">
        <f>ROUND(ROUND(L3080,2)*ROUND(G3080,3),2)</f>
      </c>
      <c s="36" t="s">
        <v>69</v>
      </c>
      <c>
        <f>(M3080*21)/100</f>
      </c>
      <c t="s">
        <v>28</v>
      </c>
    </row>
    <row r="3081" spans="1:5" ht="12.75">
      <c r="A3081" s="35" t="s">
        <v>56</v>
      </c>
      <c r="E3081" s="39" t="s">
        <v>7610</v>
      </c>
    </row>
    <row r="3082" spans="1:5" ht="25.5">
      <c r="A3082" s="35" t="s">
        <v>58</v>
      </c>
      <c r="E3082" s="40" t="s">
        <v>7611</v>
      </c>
    </row>
    <row r="3083" spans="1:5" ht="102">
      <c r="A3083" t="s">
        <v>59</v>
      </c>
      <c r="E3083" s="39" t="s">
        <v>7612</v>
      </c>
    </row>
    <row r="3084" spans="1:16" ht="12.75">
      <c r="A3084" t="s">
        <v>50</v>
      </c>
      <c s="34" t="s">
        <v>7613</v>
      </c>
      <c s="34" t="s">
        <v>7614</v>
      </c>
      <c s="35" t="s">
        <v>5</v>
      </c>
      <c s="6" t="s">
        <v>7615</v>
      </c>
      <c s="36" t="s">
        <v>65</v>
      </c>
      <c s="37">
        <v>1</v>
      </c>
      <c s="36">
        <v>0</v>
      </c>
      <c s="36">
        <f>ROUND(G3084*H3084,6)</f>
      </c>
      <c r="L3084" s="38">
        <v>0</v>
      </c>
      <c s="32">
        <f>ROUND(ROUND(L3084,2)*ROUND(G3084,3),2)</f>
      </c>
      <c s="36" t="s">
        <v>69</v>
      </c>
      <c>
        <f>(M3084*21)/100</f>
      </c>
      <c t="s">
        <v>28</v>
      </c>
    </row>
    <row r="3085" spans="1:5" ht="12.75">
      <c r="A3085" s="35" t="s">
        <v>56</v>
      </c>
      <c r="E3085" s="39" t="s">
        <v>7615</v>
      </c>
    </row>
    <row r="3086" spans="1:5" ht="25.5">
      <c r="A3086" s="35" t="s">
        <v>58</v>
      </c>
      <c r="E3086" s="40" t="s">
        <v>7616</v>
      </c>
    </row>
    <row r="3087" spans="1:5" ht="102">
      <c r="A3087" t="s">
        <v>59</v>
      </c>
      <c r="E3087" s="39" t="s">
        <v>7617</v>
      </c>
    </row>
    <row r="3088" spans="1:16" ht="12.75">
      <c r="A3088" t="s">
        <v>50</v>
      </c>
      <c s="34" t="s">
        <v>7618</v>
      </c>
      <c s="34" t="s">
        <v>7619</v>
      </c>
      <c s="35" t="s">
        <v>5</v>
      </c>
      <c s="6" t="s">
        <v>7620</v>
      </c>
      <c s="36" t="s">
        <v>65</v>
      </c>
      <c s="37">
        <v>1</v>
      </c>
      <c s="36">
        <v>0</v>
      </c>
      <c s="36">
        <f>ROUND(G3088*H3088,6)</f>
      </c>
      <c r="L3088" s="38">
        <v>0</v>
      </c>
      <c s="32">
        <f>ROUND(ROUND(L3088,2)*ROUND(G3088,3),2)</f>
      </c>
      <c s="36" t="s">
        <v>69</v>
      </c>
      <c>
        <f>(M3088*21)/100</f>
      </c>
      <c t="s">
        <v>28</v>
      </c>
    </row>
    <row r="3089" spans="1:5" ht="12.75">
      <c r="A3089" s="35" t="s">
        <v>56</v>
      </c>
      <c r="E3089" s="39" t="s">
        <v>7620</v>
      </c>
    </row>
    <row r="3090" spans="1:5" ht="25.5">
      <c r="A3090" s="35" t="s">
        <v>58</v>
      </c>
      <c r="E3090" s="40" t="s">
        <v>7621</v>
      </c>
    </row>
    <row r="3091" spans="1:5" ht="102">
      <c r="A3091" t="s">
        <v>59</v>
      </c>
      <c r="E3091" s="39" t="s">
        <v>7622</v>
      </c>
    </row>
    <row r="3092" spans="1:16" ht="12.75">
      <c r="A3092" t="s">
        <v>50</v>
      </c>
      <c s="34" t="s">
        <v>7623</v>
      </c>
      <c s="34" t="s">
        <v>7624</v>
      </c>
      <c s="35" t="s">
        <v>5</v>
      </c>
      <c s="6" t="s">
        <v>7625</v>
      </c>
      <c s="36" t="s">
        <v>65</v>
      </c>
      <c s="37">
        <v>1</v>
      </c>
      <c s="36">
        <v>0</v>
      </c>
      <c s="36">
        <f>ROUND(G3092*H3092,6)</f>
      </c>
      <c r="L3092" s="38">
        <v>0</v>
      </c>
      <c s="32">
        <f>ROUND(ROUND(L3092,2)*ROUND(G3092,3),2)</f>
      </c>
      <c s="36" t="s">
        <v>69</v>
      </c>
      <c>
        <f>(M3092*21)/100</f>
      </c>
      <c t="s">
        <v>28</v>
      </c>
    </row>
    <row r="3093" spans="1:5" ht="12.75">
      <c r="A3093" s="35" t="s">
        <v>56</v>
      </c>
      <c r="E3093" s="39" t="s">
        <v>7625</v>
      </c>
    </row>
    <row r="3094" spans="1:5" ht="25.5">
      <c r="A3094" s="35" t="s">
        <v>58</v>
      </c>
      <c r="E3094" s="40" t="s">
        <v>7626</v>
      </c>
    </row>
    <row r="3095" spans="1:5" ht="102">
      <c r="A3095" t="s">
        <v>59</v>
      </c>
      <c r="E3095" s="39" t="s">
        <v>7627</v>
      </c>
    </row>
    <row r="3096" spans="1:16" ht="12.75">
      <c r="A3096" t="s">
        <v>50</v>
      </c>
      <c s="34" t="s">
        <v>7628</v>
      </c>
      <c s="34" t="s">
        <v>7629</v>
      </c>
      <c s="35" t="s">
        <v>5</v>
      </c>
      <c s="6" t="s">
        <v>7630</v>
      </c>
      <c s="36" t="s">
        <v>65</v>
      </c>
      <c s="37">
        <v>2</v>
      </c>
      <c s="36">
        <v>0</v>
      </c>
      <c s="36">
        <f>ROUND(G3096*H3096,6)</f>
      </c>
      <c r="L3096" s="38">
        <v>0</v>
      </c>
      <c s="32">
        <f>ROUND(ROUND(L3096,2)*ROUND(G3096,3),2)</f>
      </c>
      <c s="36" t="s">
        <v>69</v>
      </c>
      <c>
        <f>(M3096*21)/100</f>
      </c>
      <c t="s">
        <v>28</v>
      </c>
    </row>
    <row r="3097" spans="1:5" ht="12.75">
      <c r="A3097" s="35" t="s">
        <v>56</v>
      </c>
      <c r="E3097" s="39" t="s">
        <v>7630</v>
      </c>
    </row>
    <row r="3098" spans="1:5" ht="25.5">
      <c r="A3098" s="35" t="s">
        <v>58</v>
      </c>
      <c r="E3098" s="40" t="s">
        <v>7631</v>
      </c>
    </row>
    <row r="3099" spans="1:5" ht="102">
      <c r="A3099" t="s">
        <v>59</v>
      </c>
      <c r="E3099" s="39" t="s">
        <v>7632</v>
      </c>
    </row>
    <row r="3100" spans="1:16" ht="12.75">
      <c r="A3100" t="s">
        <v>50</v>
      </c>
      <c s="34" t="s">
        <v>7633</v>
      </c>
      <c s="34" t="s">
        <v>7634</v>
      </c>
      <c s="35" t="s">
        <v>5</v>
      </c>
      <c s="6" t="s">
        <v>7635</v>
      </c>
      <c s="36" t="s">
        <v>65</v>
      </c>
      <c s="37">
        <v>1</v>
      </c>
      <c s="36">
        <v>0</v>
      </c>
      <c s="36">
        <f>ROUND(G3100*H3100,6)</f>
      </c>
      <c r="L3100" s="38">
        <v>0</v>
      </c>
      <c s="32">
        <f>ROUND(ROUND(L3100,2)*ROUND(G3100,3),2)</f>
      </c>
      <c s="36" t="s">
        <v>69</v>
      </c>
      <c>
        <f>(M3100*21)/100</f>
      </c>
      <c t="s">
        <v>28</v>
      </c>
    </row>
    <row r="3101" spans="1:5" ht="12.75">
      <c r="A3101" s="35" t="s">
        <v>56</v>
      </c>
      <c r="E3101" s="39" t="s">
        <v>7635</v>
      </c>
    </row>
    <row r="3102" spans="1:5" ht="25.5">
      <c r="A3102" s="35" t="s">
        <v>58</v>
      </c>
      <c r="E3102" s="40" t="s">
        <v>7636</v>
      </c>
    </row>
    <row r="3103" spans="1:5" ht="102">
      <c r="A3103" t="s">
        <v>59</v>
      </c>
      <c r="E3103" s="39" t="s">
        <v>7637</v>
      </c>
    </row>
    <row r="3104" spans="1:16" ht="12.75">
      <c r="A3104" t="s">
        <v>50</v>
      </c>
      <c s="34" t="s">
        <v>7638</v>
      </c>
      <c s="34" t="s">
        <v>7639</v>
      </c>
      <c s="35" t="s">
        <v>5</v>
      </c>
      <c s="6" t="s">
        <v>7640</v>
      </c>
      <c s="36" t="s">
        <v>65</v>
      </c>
      <c s="37">
        <v>3</v>
      </c>
      <c s="36">
        <v>0</v>
      </c>
      <c s="36">
        <f>ROUND(G3104*H3104,6)</f>
      </c>
      <c r="L3104" s="38">
        <v>0</v>
      </c>
      <c s="32">
        <f>ROUND(ROUND(L3104,2)*ROUND(G3104,3),2)</f>
      </c>
      <c s="36" t="s">
        <v>69</v>
      </c>
      <c>
        <f>(M3104*21)/100</f>
      </c>
      <c t="s">
        <v>28</v>
      </c>
    </row>
    <row r="3105" spans="1:5" ht="12.75">
      <c r="A3105" s="35" t="s">
        <v>56</v>
      </c>
      <c r="E3105" s="39" t="s">
        <v>7640</v>
      </c>
    </row>
    <row r="3106" spans="1:5" ht="25.5">
      <c r="A3106" s="35" t="s">
        <v>58</v>
      </c>
      <c r="E3106" s="40" t="s">
        <v>7641</v>
      </c>
    </row>
    <row r="3107" spans="1:5" ht="102">
      <c r="A3107" t="s">
        <v>59</v>
      </c>
      <c r="E3107" s="39" t="s">
        <v>7642</v>
      </c>
    </row>
    <row r="3108" spans="1:16" ht="12.75">
      <c r="A3108" t="s">
        <v>50</v>
      </c>
      <c s="34" t="s">
        <v>7643</v>
      </c>
      <c s="34" t="s">
        <v>7644</v>
      </c>
      <c s="35" t="s">
        <v>5</v>
      </c>
      <c s="6" t="s">
        <v>7645</v>
      </c>
      <c s="36" t="s">
        <v>65</v>
      </c>
      <c s="37">
        <v>2</v>
      </c>
      <c s="36">
        <v>0</v>
      </c>
      <c s="36">
        <f>ROUND(G3108*H3108,6)</f>
      </c>
      <c r="L3108" s="38">
        <v>0</v>
      </c>
      <c s="32">
        <f>ROUND(ROUND(L3108,2)*ROUND(G3108,3),2)</f>
      </c>
      <c s="36" t="s">
        <v>69</v>
      </c>
      <c>
        <f>(M3108*21)/100</f>
      </c>
      <c t="s">
        <v>28</v>
      </c>
    </row>
    <row r="3109" spans="1:5" ht="12.75">
      <c r="A3109" s="35" t="s">
        <v>56</v>
      </c>
      <c r="E3109" s="39" t="s">
        <v>7645</v>
      </c>
    </row>
    <row r="3110" spans="1:5" ht="25.5">
      <c r="A3110" s="35" t="s">
        <v>58</v>
      </c>
      <c r="E3110" s="40" t="s">
        <v>7646</v>
      </c>
    </row>
    <row r="3111" spans="1:5" ht="102">
      <c r="A3111" t="s">
        <v>59</v>
      </c>
      <c r="E3111" s="39" t="s">
        <v>7647</v>
      </c>
    </row>
    <row r="3112" spans="1:16" ht="12.75">
      <c r="A3112" t="s">
        <v>50</v>
      </c>
      <c s="34" t="s">
        <v>7648</v>
      </c>
      <c s="34" t="s">
        <v>7649</v>
      </c>
      <c s="35" t="s">
        <v>5</v>
      </c>
      <c s="6" t="s">
        <v>7650</v>
      </c>
      <c s="36" t="s">
        <v>65</v>
      </c>
      <c s="37">
        <v>1</v>
      </c>
      <c s="36">
        <v>0</v>
      </c>
      <c s="36">
        <f>ROUND(G3112*H3112,6)</f>
      </c>
      <c r="L3112" s="38">
        <v>0</v>
      </c>
      <c s="32">
        <f>ROUND(ROUND(L3112,2)*ROUND(G3112,3),2)</f>
      </c>
      <c s="36" t="s">
        <v>69</v>
      </c>
      <c>
        <f>(M3112*21)/100</f>
      </c>
      <c t="s">
        <v>28</v>
      </c>
    </row>
    <row r="3113" spans="1:5" ht="12.75">
      <c r="A3113" s="35" t="s">
        <v>56</v>
      </c>
      <c r="E3113" s="39" t="s">
        <v>7650</v>
      </c>
    </row>
    <row r="3114" spans="1:5" ht="25.5">
      <c r="A3114" s="35" t="s">
        <v>58</v>
      </c>
      <c r="E3114" s="40" t="s">
        <v>7651</v>
      </c>
    </row>
    <row r="3115" spans="1:5" ht="102">
      <c r="A3115" t="s">
        <v>59</v>
      </c>
      <c r="E3115" s="39" t="s">
        <v>7652</v>
      </c>
    </row>
    <row r="3116" spans="1:16" ht="12.75">
      <c r="A3116" t="s">
        <v>50</v>
      </c>
      <c s="34" t="s">
        <v>7653</v>
      </c>
      <c s="34" t="s">
        <v>7654</v>
      </c>
      <c s="35" t="s">
        <v>5</v>
      </c>
      <c s="6" t="s">
        <v>7655</v>
      </c>
      <c s="36" t="s">
        <v>65</v>
      </c>
      <c s="37">
        <v>2</v>
      </c>
      <c s="36">
        <v>0</v>
      </c>
      <c s="36">
        <f>ROUND(G3116*H3116,6)</f>
      </c>
      <c r="L3116" s="38">
        <v>0</v>
      </c>
      <c s="32">
        <f>ROUND(ROUND(L3116,2)*ROUND(G3116,3),2)</f>
      </c>
      <c s="36" t="s">
        <v>69</v>
      </c>
      <c>
        <f>(M3116*21)/100</f>
      </c>
      <c t="s">
        <v>28</v>
      </c>
    </row>
    <row r="3117" spans="1:5" ht="12.75">
      <c r="A3117" s="35" t="s">
        <v>56</v>
      </c>
      <c r="E3117" s="39" t="s">
        <v>7655</v>
      </c>
    </row>
    <row r="3118" spans="1:5" ht="25.5">
      <c r="A3118" s="35" t="s">
        <v>58</v>
      </c>
      <c r="E3118" s="40" t="s">
        <v>7656</v>
      </c>
    </row>
    <row r="3119" spans="1:5" ht="102">
      <c r="A3119" t="s">
        <v>59</v>
      </c>
      <c r="E3119" s="39" t="s">
        <v>7657</v>
      </c>
    </row>
    <row r="3120" spans="1:16" ht="12.75">
      <c r="A3120" t="s">
        <v>50</v>
      </c>
      <c s="34" t="s">
        <v>7658</v>
      </c>
      <c s="34" t="s">
        <v>7659</v>
      </c>
      <c s="35" t="s">
        <v>5</v>
      </c>
      <c s="6" t="s">
        <v>7660</v>
      </c>
      <c s="36" t="s">
        <v>65</v>
      </c>
      <c s="37">
        <v>2</v>
      </c>
      <c s="36">
        <v>0</v>
      </c>
      <c s="36">
        <f>ROUND(G3120*H3120,6)</f>
      </c>
      <c r="L3120" s="38">
        <v>0</v>
      </c>
      <c s="32">
        <f>ROUND(ROUND(L3120,2)*ROUND(G3120,3),2)</f>
      </c>
      <c s="36" t="s">
        <v>69</v>
      </c>
      <c>
        <f>(M3120*21)/100</f>
      </c>
      <c t="s">
        <v>28</v>
      </c>
    </row>
    <row r="3121" spans="1:5" ht="12.75">
      <c r="A3121" s="35" t="s">
        <v>56</v>
      </c>
      <c r="E3121" s="39" t="s">
        <v>7660</v>
      </c>
    </row>
    <row r="3122" spans="1:5" ht="25.5">
      <c r="A3122" s="35" t="s">
        <v>58</v>
      </c>
      <c r="E3122" s="40" t="s">
        <v>7661</v>
      </c>
    </row>
    <row r="3123" spans="1:5" ht="102">
      <c r="A3123" t="s">
        <v>59</v>
      </c>
      <c r="E3123" s="39" t="s">
        <v>7662</v>
      </c>
    </row>
    <row r="3124" spans="1:16" ht="12.75">
      <c r="A3124" t="s">
        <v>50</v>
      </c>
      <c s="34" t="s">
        <v>7663</v>
      </c>
      <c s="34" t="s">
        <v>7664</v>
      </c>
      <c s="35" t="s">
        <v>5</v>
      </c>
      <c s="6" t="s">
        <v>7665</v>
      </c>
      <c s="36" t="s">
        <v>65</v>
      </c>
      <c s="37">
        <v>3</v>
      </c>
      <c s="36">
        <v>0</v>
      </c>
      <c s="36">
        <f>ROUND(G3124*H3124,6)</f>
      </c>
      <c r="L3124" s="38">
        <v>0</v>
      </c>
      <c s="32">
        <f>ROUND(ROUND(L3124,2)*ROUND(G3124,3),2)</f>
      </c>
      <c s="36" t="s">
        <v>69</v>
      </c>
      <c>
        <f>(M3124*21)/100</f>
      </c>
      <c t="s">
        <v>28</v>
      </c>
    </row>
    <row r="3125" spans="1:5" ht="12.75">
      <c r="A3125" s="35" t="s">
        <v>56</v>
      </c>
      <c r="E3125" s="39" t="s">
        <v>7665</v>
      </c>
    </row>
    <row r="3126" spans="1:5" ht="25.5">
      <c r="A3126" s="35" t="s">
        <v>58</v>
      </c>
      <c r="E3126" s="40" t="s">
        <v>7666</v>
      </c>
    </row>
    <row r="3127" spans="1:5" ht="102">
      <c r="A3127" t="s">
        <v>59</v>
      </c>
      <c r="E3127" s="39" t="s">
        <v>7667</v>
      </c>
    </row>
    <row r="3128" spans="1:16" ht="12.75">
      <c r="A3128" t="s">
        <v>50</v>
      </c>
      <c s="34" t="s">
        <v>7668</v>
      </c>
      <c s="34" t="s">
        <v>7669</v>
      </c>
      <c s="35" t="s">
        <v>5</v>
      </c>
      <c s="6" t="s">
        <v>7670</v>
      </c>
      <c s="36" t="s">
        <v>65</v>
      </c>
      <c s="37">
        <v>1</v>
      </c>
      <c s="36">
        <v>0</v>
      </c>
      <c s="36">
        <f>ROUND(G3128*H3128,6)</f>
      </c>
      <c r="L3128" s="38">
        <v>0</v>
      </c>
      <c s="32">
        <f>ROUND(ROUND(L3128,2)*ROUND(G3128,3),2)</f>
      </c>
      <c s="36" t="s">
        <v>69</v>
      </c>
      <c>
        <f>(M3128*21)/100</f>
      </c>
      <c t="s">
        <v>28</v>
      </c>
    </row>
    <row r="3129" spans="1:5" ht="12.75">
      <c r="A3129" s="35" t="s">
        <v>56</v>
      </c>
      <c r="E3129" s="39" t="s">
        <v>7670</v>
      </c>
    </row>
    <row r="3130" spans="1:5" ht="25.5">
      <c r="A3130" s="35" t="s">
        <v>58</v>
      </c>
      <c r="E3130" s="40" t="s">
        <v>7671</v>
      </c>
    </row>
    <row r="3131" spans="1:5" ht="102">
      <c r="A3131" t="s">
        <v>59</v>
      </c>
      <c r="E3131" s="39" t="s">
        <v>7672</v>
      </c>
    </row>
    <row r="3132" spans="1:16" ht="12.75">
      <c r="A3132" t="s">
        <v>50</v>
      </c>
      <c s="34" t="s">
        <v>7673</v>
      </c>
      <c s="34" t="s">
        <v>7674</v>
      </c>
      <c s="35" t="s">
        <v>5</v>
      </c>
      <c s="6" t="s">
        <v>7675</v>
      </c>
      <c s="36" t="s">
        <v>65</v>
      </c>
      <c s="37">
        <v>2</v>
      </c>
      <c s="36">
        <v>0</v>
      </c>
      <c s="36">
        <f>ROUND(G3132*H3132,6)</f>
      </c>
      <c r="L3132" s="38">
        <v>0</v>
      </c>
      <c s="32">
        <f>ROUND(ROUND(L3132,2)*ROUND(G3132,3),2)</f>
      </c>
      <c s="36" t="s">
        <v>69</v>
      </c>
      <c>
        <f>(M3132*21)/100</f>
      </c>
      <c t="s">
        <v>28</v>
      </c>
    </row>
    <row r="3133" spans="1:5" ht="12.75">
      <c r="A3133" s="35" t="s">
        <v>56</v>
      </c>
      <c r="E3133" s="39" t="s">
        <v>7675</v>
      </c>
    </row>
    <row r="3134" spans="1:5" ht="25.5">
      <c r="A3134" s="35" t="s">
        <v>58</v>
      </c>
      <c r="E3134" s="40" t="s">
        <v>7676</v>
      </c>
    </row>
    <row r="3135" spans="1:5" ht="102">
      <c r="A3135" t="s">
        <v>59</v>
      </c>
      <c r="E3135" s="39" t="s">
        <v>7677</v>
      </c>
    </row>
    <row r="3136" spans="1:16" ht="12.75">
      <c r="A3136" t="s">
        <v>50</v>
      </c>
      <c s="34" t="s">
        <v>7678</v>
      </c>
      <c s="34" t="s">
        <v>7679</v>
      </c>
      <c s="35" t="s">
        <v>5</v>
      </c>
      <c s="6" t="s">
        <v>7680</v>
      </c>
      <c s="36" t="s">
        <v>65</v>
      </c>
      <c s="37">
        <v>1</v>
      </c>
      <c s="36">
        <v>0</v>
      </c>
      <c s="36">
        <f>ROUND(G3136*H3136,6)</f>
      </c>
      <c r="L3136" s="38">
        <v>0</v>
      </c>
      <c s="32">
        <f>ROUND(ROUND(L3136,2)*ROUND(G3136,3),2)</f>
      </c>
      <c s="36" t="s">
        <v>69</v>
      </c>
      <c>
        <f>(M3136*21)/100</f>
      </c>
      <c t="s">
        <v>28</v>
      </c>
    </row>
    <row r="3137" spans="1:5" ht="12.75">
      <c r="A3137" s="35" t="s">
        <v>56</v>
      </c>
      <c r="E3137" s="39" t="s">
        <v>7680</v>
      </c>
    </row>
    <row r="3138" spans="1:5" ht="25.5">
      <c r="A3138" s="35" t="s">
        <v>58</v>
      </c>
      <c r="E3138" s="40" t="s">
        <v>7681</v>
      </c>
    </row>
    <row r="3139" spans="1:5" ht="102">
      <c r="A3139" t="s">
        <v>59</v>
      </c>
      <c r="E3139" s="39" t="s">
        <v>7682</v>
      </c>
    </row>
    <row r="3140" spans="1:16" ht="12.75">
      <c r="A3140" t="s">
        <v>50</v>
      </c>
      <c s="34" t="s">
        <v>7683</v>
      </c>
      <c s="34" t="s">
        <v>7684</v>
      </c>
      <c s="35" t="s">
        <v>5</v>
      </c>
      <c s="6" t="s">
        <v>7685</v>
      </c>
      <c s="36" t="s">
        <v>65</v>
      </c>
      <c s="37">
        <v>3</v>
      </c>
      <c s="36">
        <v>0</v>
      </c>
      <c s="36">
        <f>ROUND(G3140*H3140,6)</f>
      </c>
      <c r="L3140" s="38">
        <v>0</v>
      </c>
      <c s="32">
        <f>ROUND(ROUND(L3140,2)*ROUND(G3140,3),2)</f>
      </c>
      <c s="36" t="s">
        <v>69</v>
      </c>
      <c>
        <f>(M3140*21)/100</f>
      </c>
      <c t="s">
        <v>28</v>
      </c>
    </row>
    <row r="3141" spans="1:5" ht="12.75">
      <c r="A3141" s="35" t="s">
        <v>56</v>
      </c>
      <c r="E3141" s="39" t="s">
        <v>7685</v>
      </c>
    </row>
    <row r="3142" spans="1:5" ht="25.5">
      <c r="A3142" s="35" t="s">
        <v>58</v>
      </c>
      <c r="E3142" s="40" t="s">
        <v>7686</v>
      </c>
    </row>
    <row r="3143" spans="1:5" ht="102">
      <c r="A3143" t="s">
        <v>59</v>
      </c>
      <c r="E3143" s="39" t="s">
        <v>7687</v>
      </c>
    </row>
    <row r="3144" spans="1:16" ht="12.75">
      <c r="A3144" t="s">
        <v>50</v>
      </c>
      <c s="34" t="s">
        <v>7688</v>
      </c>
      <c s="34" t="s">
        <v>7689</v>
      </c>
      <c s="35" t="s">
        <v>5</v>
      </c>
      <c s="6" t="s">
        <v>7690</v>
      </c>
      <c s="36" t="s">
        <v>65</v>
      </c>
      <c s="37">
        <v>1</v>
      </c>
      <c s="36">
        <v>0</v>
      </c>
      <c s="36">
        <f>ROUND(G3144*H3144,6)</f>
      </c>
      <c r="L3144" s="38">
        <v>0</v>
      </c>
      <c s="32">
        <f>ROUND(ROUND(L3144,2)*ROUND(G3144,3),2)</f>
      </c>
      <c s="36" t="s">
        <v>69</v>
      </c>
      <c>
        <f>(M3144*21)/100</f>
      </c>
      <c t="s">
        <v>28</v>
      </c>
    </row>
    <row r="3145" spans="1:5" ht="12.75">
      <c r="A3145" s="35" t="s">
        <v>56</v>
      </c>
      <c r="E3145" s="39" t="s">
        <v>7690</v>
      </c>
    </row>
    <row r="3146" spans="1:5" ht="25.5">
      <c r="A3146" s="35" t="s">
        <v>58</v>
      </c>
      <c r="E3146" s="40" t="s">
        <v>7691</v>
      </c>
    </row>
    <row r="3147" spans="1:5" ht="102">
      <c r="A3147" t="s">
        <v>59</v>
      </c>
      <c r="E3147" s="39" t="s">
        <v>7692</v>
      </c>
    </row>
    <row r="3148" spans="1:16" ht="12.75">
      <c r="A3148" t="s">
        <v>50</v>
      </c>
      <c s="34" t="s">
        <v>7693</v>
      </c>
      <c s="34" t="s">
        <v>7694</v>
      </c>
      <c s="35" t="s">
        <v>5</v>
      </c>
      <c s="6" t="s">
        <v>7695</v>
      </c>
      <c s="36" t="s">
        <v>65</v>
      </c>
      <c s="37">
        <v>6</v>
      </c>
      <c s="36">
        <v>0</v>
      </c>
      <c s="36">
        <f>ROUND(G3148*H3148,6)</f>
      </c>
      <c r="L3148" s="38">
        <v>0</v>
      </c>
      <c s="32">
        <f>ROUND(ROUND(L3148,2)*ROUND(G3148,3),2)</f>
      </c>
      <c s="36" t="s">
        <v>55</v>
      </c>
      <c>
        <f>(M3148*21)/100</f>
      </c>
      <c t="s">
        <v>28</v>
      </c>
    </row>
    <row r="3149" spans="1:5" ht="12.75">
      <c r="A3149" s="35" t="s">
        <v>56</v>
      </c>
      <c r="E3149" s="39" t="s">
        <v>7695</v>
      </c>
    </row>
    <row r="3150" spans="1:5" ht="76.5">
      <c r="A3150" s="35" t="s">
        <v>58</v>
      </c>
      <c r="E3150" s="40" t="s">
        <v>7696</v>
      </c>
    </row>
    <row r="3151" spans="1:5" ht="204">
      <c r="A3151" t="s">
        <v>59</v>
      </c>
      <c r="E3151" s="39" t="s">
        <v>7697</v>
      </c>
    </row>
    <row r="3152" spans="1:16" ht="12.75">
      <c r="A3152" t="s">
        <v>50</v>
      </c>
      <c s="34" t="s">
        <v>7698</v>
      </c>
      <c s="34" t="s">
        <v>7699</v>
      </c>
      <c s="35" t="s">
        <v>5</v>
      </c>
      <c s="6" t="s">
        <v>7700</v>
      </c>
      <c s="36" t="s">
        <v>65</v>
      </c>
      <c s="37">
        <v>7</v>
      </c>
      <c s="36">
        <v>0</v>
      </c>
      <c s="36">
        <f>ROUND(G3152*H3152,6)</f>
      </c>
      <c r="L3152" s="38">
        <v>0</v>
      </c>
      <c s="32">
        <f>ROUND(ROUND(L3152,2)*ROUND(G3152,3),2)</f>
      </c>
      <c s="36" t="s">
        <v>55</v>
      </c>
      <c>
        <f>(M3152*21)/100</f>
      </c>
      <c t="s">
        <v>28</v>
      </c>
    </row>
    <row r="3153" spans="1:5" ht="12.75">
      <c r="A3153" s="35" t="s">
        <v>56</v>
      </c>
      <c r="E3153" s="39" t="s">
        <v>7700</v>
      </c>
    </row>
    <row r="3154" spans="1:5" ht="89.25">
      <c r="A3154" s="35" t="s">
        <v>58</v>
      </c>
      <c r="E3154" s="40" t="s">
        <v>7701</v>
      </c>
    </row>
    <row r="3155" spans="1:5" ht="204">
      <c r="A3155" t="s">
        <v>59</v>
      </c>
      <c r="E3155" s="39" t="s">
        <v>7702</v>
      </c>
    </row>
    <row r="3156" spans="1:16" ht="25.5">
      <c r="A3156" t="s">
        <v>50</v>
      </c>
      <c s="34" t="s">
        <v>7703</v>
      </c>
      <c s="34" t="s">
        <v>7704</v>
      </c>
      <c s="35" t="s">
        <v>5</v>
      </c>
      <c s="6" t="s">
        <v>7705</v>
      </c>
      <c s="36" t="s">
        <v>65</v>
      </c>
      <c s="37">
        <v>9</v>
      </c>
      <c s="36">
        <v>0</v>
      </c>
      <c s="36">
        <f>ROUND(G3156*H3156,6)</f>
      </c>
      <c r="L3156" s="38">
        <v>0</v>
      </c>
      <c s="32">
        <f>ROUND(ROUND(L3156,2)*ROUND(G3156,3),2)</f>
      </c>
      <c s="36" t="s">
        <v>55</v>
      </c>
      <c>
        <f>(M3156*21)/100</f>
      </c>
      <c t="s">
        <v>28</v>
      </c>
    </row>
    <row r="3157" spans="1:5" ht="25.5">
      <c r="A3157" s="35" t="s">
        <v>56</v>
      </c>
      <c r="E3157" s="39" t="s">
        <v>7705</v>
      </c>
    </row>
    <row r="3158" spans="1:5" ht="89.25">
      <c r="A3158" s="35" t="s">
        <v>58</v>
      </c>
      <c r="E3158" s="40" t="s">
        <v>7706</v>
      </c>
    </row>
    <row r="3159" spans="1:5" ht="204">
      <c r="A3159" t="s">
        <v>59</v>
      </c>
      <c r="E3159" s="39" t="s">
        <v>7707</v>
      </c>
    </row>
    <row r="3160" spans="1:16" ht="25.5">
      <c r="A3160" t="s">
        <v>50</v>
      </c>
      <c s="34" t="s">
        <v>7708</v>
      </c>
      <c s="34" t="s">
        <v>7709</v>
      </c>
      <c s="35" t="s">
        <v>5</v>
      </c>
      <c s="6" t="s">
        <v>7710</v>
      </c>
      <c s="36" t="s">
        <v>65</v>
      </c>
      <c s="37">
        <v>5</v>
      </c>
      <c s="36">
        <v>0</v>
      </c>
      <c s="36">
        <f>ROUND(G3160*H3160,6)</f>
      </c>
      <c r="L3160" s="38">
        <v>0</v>
      </c>
      <c s="32">
        <f>ROUND(ROUND(L3160,2)*ROUND(G3160,3),2)</f>
      </c>
      <c s="36" t="s">
        <v>55</v>
      </c>
      <c>
        <f>(M3160*21)/100</f>
      </c>
      <c t="s">
        <v>28</v>
      </c>
    </row>
    <row r="3161" spans="1:5" ht="25.5">
      <c r="A3161" s="35" t="s">
        <v>56</v>
      </c>
      <c r="E3161" s="39" t="s">
        <v>7710</v>
      </c>
    </row>
    <row r="3162" spans="1:5" ht="89.25">
      <c r="A3162" s="35" t="s">
        <v>58</v>
      </c>
      <c r="E3162" s="40" t="s">
        <v>7711</v>
      </c>
    </row>
    <row r="3163" spans="1:5" ht="204">
      <c r="A3163" t="s">
        <v>59</v>
      </c>
      <c r="E3163" s="39" t="s">
        <v>7712</v>
      </c>
    </row>
    <row r="3164" spans="1:16" ht="12.75">
      <c r="A3164" t="s">
        <v>50</v>
      </c>
      <c s="34" t="s">
        <v>7713</v>
      </c>
      <c s="34" t="s">
        <v>7714</v>
      </c>
      <c s="35" t="s">
        <v>5</v>
      </c>
      <c s="6" t="s">
        <v>7715</v>
      </c>
      <c s="36" t="s">
        <v>65</v>
      </c>
      <c s="37">
        <v>135</v>
      </c>
      <c s="36">
        <v>0</v>
      </c>
      <c s="36">
        <f>ROUND(G3164*H3164,6)</f>
      </c>
      <c r="L3164" s="38">
        <v>0</v>
      </c>
      <c s="32">
        <f>ROUND(ROUND(L3164,2)*ROUND(G3164,3),2)</f>
      </c>
      <c s="36" t="s">
        <v>55</v>
      </c>
      <c>
        <f>(M3164*21)/100</f>
      </c>
      <c t="s">
        <v>28</v>
      </c>
    </row>
    <row r="3165" spans="1:5" ht="12.75">
      <c r="A3165" s="35" t="s">
        <v>56</v>
      </c>
      <c r="E3165" s="39" t="s">
        <v>7715</v>
      </c>
    </row>
    <row r="3166" spans="1:5" ht="409.5">
      <c r="A3166" s="35" t="s">
        <v>58</v>
      </c>
      <c r="E3166" s="40" t="s">
        <v>7716</v>
      </c>
    </row>
    <row r="3167" spans="1:5" ht="204">
      <c r="A3167" t="s">
        <v>59</v>
      </c>
      <c r="E3167" s="39" t="s">
        <v>7717</v>
      </c>
    </row>
    <row r="3168" spans="1:16" ht="12.75">
      <c r="A3168" t="s">
        <v>50</v>
      </c>
      <c s="34" t="s">
        <v>7718</v>
      </c>
      <c s="34" t="s">
        <v>7719</v>
      </c>
      <c s="35" t="s">
        <v>5</v>
      </c>
      <c s="6" t="s">
        <v>7720</v>
      </c>
      <c s="36" t="s">
        <v>65</v>
      </c>
      <c s="37">
        <v>50</v>
      </c>
      <c s="36">
        <v>0</v>
      </c>
      <c s="36">
        <f>ROUND(G3168*H3168,6)</f>
      </c>
      <c r="L3168" s="38">
        <v>0</v>
      </c>
      <c s="32">
        <f>ROUND(ROUND(L3168,2)*ROUND(G3168,3),2)</f>
      </c>
      <c s="36" t="s">
        <v>55</v>
      </c>
      <c>
        <f>(M3168*21)/100</f>
      </c>
      <c t="s">
        <v>28</v>
      </c>
    </row>
    <row r="3169" spans="1:5" ht="12.75">
      <c r="A3169" s="35" t="s">
        <v>56</v>
      </c>
      <c r="E3169" s="39" t="s">
        <v>7720</v>
      </c>
    </row>
    <row r="3170" spans="1:5" ht="409.5">
      <c r="A3170" s="35" t="s">
        <v>58</v>
      </c>
      <c r="E3170" s="40" t="s">
        <v>7721</v>
      </c>
    </row>
    <row r="3171" spans="1:5" ht="204">
      <c r="A3171" t="s">
        <v>59</v>
      </c>
      <c r="E3171" s="39" t="s">
        <v>7722</v>
      </c>
    </row>
    <row r="3172" spans="1:16" ht="12.75">
      <c r="A3172" t="s">
        <v>50</v>
      </c>
      <c s="34" t="s">
        <v>7723</v>
      </c>
      <c s="34" t="s">
        <v>7724</v>
      </c>
      <c s="35" t="s">
        <v>5</v>
      </c>
      <c s="6" t="s">
        <v>7725</v>
      </c>
      <c s="36" t="s">
        <v>65</v>
      </c>
      <c s="37">
        <v>37</v>
      </c>
      <c s="36">
        <v>0</v>
      </c>
      <c s="36">
        <f>ROUND(G3172*H3172,6)</f>
      </c>
      <c r="L3172" s="38">
        <v>0</v>
      </c>
      <c s="32">
        <f>ROUND(ROUND(L3172,2)*ROUND(G3172,3),2)</f>
      </c>
      <c s="36" t="s">
        <v>55</v>
      </c>
      <c>
        <f>(M3172*21)/100</f>
      </c>
      <c t="s">
        <v>28</v>
      </c>
    </row>
    <row r="3173" spans="1:5" ht="12.75">
      <c r="A3173" s="35" t="s">
        <v>56</v>
      </c>
      <c r="E3173" s="39" t="s">
        <v>7725</v>
      </c>
    </row>
    <row r="3174" spans="1:5" ht="293.25">
      <c r="A3174" s="35" t="s">
        <v>58</v>
      </c>
      <c r="E3174" s="40" t="s">
        <v>7726</v>
      </c>
    </row>
    <row r="3175" spans="1:5" ht="204">
      <c r="A3175" t="s">
        <v>59</v>
      </c>
      <c r="E3175" s="39" t="s">
        <v>7727</v>
      </c>
    </row>
    <row r="3176" spans="1:16" ht="12.75">
      <c r="A3176" t="s">
        <v>50</v>
      </c>
      <c s="34" t="s">
        <v>7728</v>
      </c>
      <c s="34" t="s">
        <v>7729</v>
      </c>
      <c s="35" t="s">
        <v>5</v>
      </c>
      <c s="6" t="s">
        <v>7730</v>
      </c>
      <c s="36" t="s">
        <v>65</v>
      </c>
      <c s="37">
        <v>1</v>
      </c>
      <c s="36">
        <v>0</v>
      </c>
      <c s="36">
        <f>ROUND(G3176*H3176,6)</f>
      </c>
      <c r="L3176" s="38">
        <v>0</v>
      </c>
      <c s="32">
        <f>ROUND(ROUND(L3176,2)*ROUND(G3176,3),2)</f>
      </c>
      <c s="36" t="s">
        <v>55</v>
      </c>
      <c>
        <f>(M3176*21)/100</f>
      </c>
      <c t="s">
        <v>28</v>
      </c>
    </row>
    <row r="3177" spans="1:5" ht="12.75">
      <c r="A3177" s="35" t="s">
        <v>56</v>
      </c>
      <c r="E3177" s="39" t="s">
        <v>7730</v>
      </c>
    </row>
    <row r="3178" spans="1:5" ht="25.5">
      <c r="A3178" s="35" t="s">
        <v>58</v>
      </c>
      <c r="E3178" s="40" t="s">
        <v>5603</v>
      </c>
    </row>
    <row r="3179" spans="1:5" ht="204">
      <c r="A3179" t="s">
        <v>59</v>
      </c>
      <c r="E3179" s="39" t="s">
        <v>7731</v>
      </c>
    </row>
    <row r="3180" spans="1:16" ht="25.5">
      <c r="A3180" t="s">
        <v>50</v>
      </c>
      <c s="34" t="s">
        <v>7732</v>
      </c>
      <c s="34" t="s">
        <v>7733</v>
      </c>
      <c s="35" t="s">
        <v>5</v>
      </c>
      <c s="6" t="s">
        <v>7734</v>
      </c>
      <c s="36" t="s">
        <v>65</v>
      </c>
      <c s="37">
        <v>18</v>
      </c>
      <c s="36">
        <v>0</v>
      </c>
      <c s="36">
        <f>ROUND(G3180*H3180,6)</f>
      </c>
      <c r="L3180" s="38">
        <v>0</v>
      </c>
      <c s="32">
        <f>ROUND(ROUND(L3180,2)*ROUND(G3180,3),2)</f>
      </c>
      <c s="36" t="s">
        <v>55</v>
      </c>
      <c>
        <f>(M3180*21)/100</f>
      </c>
      <c t="s">
        <v>28</v>
      </c>
    </row>
    <row r="3181" spans="1:5" ht="25.5">
      <c r="A3181" s="35" t="s">
        <v>56</v>
      </c>
      <c r="E3181" s="39" t="s">
        <v>7734</v>
      </c>
    </row>
    <row r="3182" spans="1:5" ht="89.25">
      <c r="A3182" s="35" t="s">
        <v>58</v>
      </c>
      <c r="E3182" s="40" t="s">
        <v>7735</v>
      </c>
    </row>
    <row r="3183" spans="1:5" ht="204">
      <c r="A3183" t="s">
        <v>59</v>
      </c>
      <c r="E3183" s="39" t="s">
        <v>7736</v>
      </c>
    </row>
    <row r="3184" spans="1:16" ht="25.5">
      <c r="A3184" t="s">
        <v>50</v>
      </c>
      <c s="34" t="s">
        <v>7737</v>
      </c>
      <c s="34" t="s">
        <v>7738</v>
      </c>
      <c s="35" t="s">
        <v>5</v>
      </c>
      <c s="6" t="s">
        <v>7739</v>
      </c>
      <c s="36" t="s">
        <v>65</v>
      </c>
      <c s="37">
        <v>43</v>
      </c>
      <c s="36">
        <v>0</v>
      </c>
      <c s="36">
        <f>ROUND(G3184*H3184,6)</f>
      </c>
      <c r="L3184" s="38">
        <v>0</v>
      </c>
      <c s="32">
        <f>ROUND(ROUND(L3184,2)*ROUND(G3184,3),2)</f>
      </c>
      <c s="36" t="s">
        <v>55</v>
      </c>
      <c>
        <f>(M3184*21)/100</f>
      </c>
      <c t="s">
        <v>28</v>
      </c>
    </row>
    <row r="3185" spans="1:5" ht="25.5">
      <c r="A3185" s="35" t="s">
        <v>56</v>
      </c>
      <c r="E3185" s="39" t="s">
        <v>7739</v>
      </c>
    </row>
    <row r="3186" spans="1:5" ht="306">
      <c r="A3186" s="35" t="s">
        <v>58</v>
      </c>
      <c r="E3186" s="40" t="s">
        <v>7740</v>
      </c>
    </row>
    <row r="3187" spans="1:5" ht="204">
      <c r="A3187" t="s">
        <v>59</v>
      </c>
      <c r="E3187" s="39" t="s">
        <v>7741</v>
      </c>
    </row>
    <row r="3188" spans="1:16" ht="12.75">
      <c r="A3188" t="s">
        <v>50</v>
      </c>
      <c s="34" t="s">
        <v>7742</v>
      </c>
      <c s="34" t="s">
        <v>7743</v>
      </c>
      <c s="35" t="s">
        <v>5</v>
      </c>
      <c s="6" t="s">
        <v>7744</v>
      </c>
      <c s="36" t="s">
        <v>65</v>
      </c>
      <c s="37">
        <v>18</v>
      </c>
      <c s="36">
        <v>0</v>
      </c>
      <c s="36">
        <f>ROUND(G3188*H3188,6)</f>
      </c>
      <c r="L3188" s="38">
        <v>0</v>
      </c>
      <c s="32">
        <f>ROUND(ROUND(L3188,2)*ROUND(G3188,3),2)</f>
      </c>
      <c s="36" t="s">
        <v>55</v>
      </c>
      <c>
        <f>(M3188*21)/100</f>
      </c>
      <c t="s">
        <v>28</v>
      </c>
    </row>
    <row r="3189" spans="1:5" ht="12.75">
      <c r="A3189" s="35" t="s">
        <v>56</v>
      </c>
      <c r="E3189" s="39" t="s">
        <v>7744</v>
      </c>
    </row>
    <row r="3190" spans="1:5" ht="153">
      <c r="A3190" s="35" t="s">
        <v>58</v>
      </c>
      <c r="E3190" s="40" t="s">
        <v>7745</v>
      </c>
    </row>
    <row r="3191" spans="1:5" ht="204">
      <c r="A3191" t="s">
        <v>59</v>
      </c>
      <c r="E3191" s="39" t="s">
        <v>7746</v>
      </c>
    </row>
    <row r="3192" spans="1:16" ht="25.5">
      <c r="A3192" t="s">
        <v>50</v>
      </c>
      <c s="34" t="s">
        <v>7747</v>
      </c>
      <c s="34" t="s">
        <v>7748</v>
      </c>
      <c s="35" t="s">
        <v>5</v>
      </c>
      <c s="6" t="s">
        <v>7749</v>
      </c>
      <c s="36" t="s">
        <v>65</v>
      </c>
      <c s="37">
        <v>1</v>
      </c>
      <c s="36">
        <v>0</v>
      </c>
      <c s="36">
        <f>ROUND(G3192*H3192,6)</f>
      </c>
      <c r="L3192" s="38">
        <v>0</v>
      </c>
      <c s="32">
        <f>ROUND(ROUND(L3192,2)*ROUND(G3192,3),2)</f>
      </c>
      <c s="36" t="s">
        <v>55</v>
      </c>
      <c>
        <f>(M3192*21)/100</f>
      </c>
      <c t="s">
        <v>28</v>
      </c>
    </row>
    <row r="3193" spans="1:5" ht="25.5">
      <c r="A3193" s="35" t="s">
        <v>56</v>
      </c>
      <c r="E3193" s="39" t="s">
        <v>7749</v>
      </c>
    </row>
    <row r="3194" spans="1:5" ht="25.5">
      <c r="A3194" s="35" t="s">
        <v>58</v>
      </c>
      <c r="E3194" s="40" t="s">
        <v>5175</v>
      </c>
    </row>
    <row r="3195" spans="1:5" ht="204">
      <c r="A3195" t="s">
        <v>59</v>
      </c>
      <c r="E3195" s="39" t="s">
        <v>7750</v>
      </c>
    </row>
    <row r="3196" spans="1:16" ht="12.75">
      <c r="A3196" t="s">
        <v>50</v>
      </c>
      <c s="34" t="s">
        <v>7751</v>
      </c>
      <c s="34" t="s">
        <v>7752</v>
      </c>
      <c s="35" t="s">
        <v>5</v>
      </c>
      <c s="6" t="s">
        <v>7753</v>
      </c>
      <c s="36" t="s">
        <v>65</v>
      </c>
      <c s="37">
        <v>3</v>
      </c>
      <c s="36">
        <v>0</v>
      </c>
      <c s="36">
        <f>ROUND(G3196*H3196,6)</f>
      </c>
      <c r="L3196" s="38">
        <v>0</v>
      </c>
      <c s="32">
        <f>ROUND(ROUND(L3196,2)*ROUND(G3196,3),2)</f>
      </c>
      <c s="36" t="s">
        <v>55</v>
      </c>
      <c>
        <f>(M3196*21)/100</f>
      </c>
      <c t="s">
        <v>28</v>
      </c>
    </row>
    <row r="3197" spans="1:5" ht="12.75">
      <c r="A3197" s="35" t="s">
        <v>56</v>
      </c>
      <c r="E3197" s="39" t="s">
        <v>7753</v>
      </c>
    </row>
    <row r="3198" spans="1:5" ht="25.5">
      <c r="A3198" s="35" t="s">
        <v>58</v>
      </c>
      <c r="E3198" s="40" t="s">
        <v>6197</v>
      </c>
    </row>
    <row r="3199" spans="1:5" ht="191.25">
      <c r="A3199" t="s">
        <v>59</v>
      </c>
      <c r="E3199" s="39" t="s">
        <v>7754</v>
      </c>
    </row>
    <row r="3200" spans="1:16" ht="12.75">
      <c r="A3200" t="s">
        <v>50</v>
      </c>
      <c s="34" t="s">
        <v>7755</v>
      </c>
      <c s="34" t="s">
        <v>7756</v>
      </c>
      <c s="35" t="s">
        <v>5</v>
      </c>
      <c s="6" t="s">
        <v>7757</v>
      </c>
      <c s="36" t="s">
        <v>65</v>
      </c>
      <c s="37">
        <v>10</v>
      </c>
      <c s="36">
        <v>0</v>
      </c>
      <c s="36">
        <f>ROUND(G3200*H3200,6)</f>
      </c>
      <c r="L3200" s="38">
        <v>0</v>
      </c>
      <c s="32">
        <f>ROUND(ROUND(L3200,2)*ROUND(G3200,3),2)</f>
      </c>
      <c s="36" t="s">
        <v>55</v>
      </c>
      <c>
        <f>(M3200*21)/100</f>
      </c>
      <c t="s">
        <v>28</v>
      </c>
    </row>
    <row r="3201" spans="1:5" ht="12.75">
      <c r="A3201" s="35" t="s">
        <v>56</v>
      </c>
      <c r="E3201" s="39" t="s">
        <v>7757</v>
      </c>
    </row>
    <row r="3202" spans="1:5" ht="140.25">
      <c r="A3202" s="35" t="s">
        <v>58</v>
      </c>
      <c r="E3202" s="40" t="s">
        <v>7758</v>
      </c>
    </row>
    <row r="3203" spans="1:5" ht="204">
      <c r="A3203" t="s">
        <v>59</v>
      </c>
      <c r="E3203" s="39" t="s">
        <v>7759</v>
      </c>
    </row>
    <row r="3204" spans="1:16" ht="12.75">
      <c r="A3204" t="s">
        <v>50</v>
      </c>
      <c s="34" t="s">
        <v>7760</v>
      </c>
      <c s="34" t="s">
        <v>7761</v>
      </c>
      <c s="35" t="s">
        <v>5</v>
      </c>
      <c s="6" t="s">
        <v>7762</v>
      </c>
      <c s="36" t="s">
        <v>65</v>
      </c>
      <c s="37">
        <v>108</v>
      </c>
      <c s="36">
        <v>0</v>
      </c>
      <c s="36">
        <f>ROUND(G3204*H3204,6)</f>
      </c>
      <c r="L3204" s="38">
        <v>0</v>
      </c>
      <c s="32">
        <f>ROUND(ROUND(L3204,2)*ROUND(G3204,3),2)</f>
      </c>
      <c s="36" t="s">
        <v>55</v>
      </c>
      <c>
        <f>(M3204*21)/100</f>
      </c>
      <c t="s">
        <v>28</v>
      </c>
    </row>
    <row r="3205" spans="1:5" ht="12.75">
      <c r="A3205" s="35" t="s">
        <v>56</v>
      </c>
      <c r="E3205" s="39" t="s">
        <v>7762</v>
      </c>
    </row>
    <row r="3206" spans="1:5" ht="409.5">
      <c r="A3206" s="35" t="s">
        <v>58</v>
      </c>
      <c r="E3206" s="40" t="s">
        <v>7763</v>
      </c>
    </row>
    <row r="3207" spans="1:5" ht="153">
      <c r="A3207" t="s">
        <v>59</v>
      </c>
      <c r="E3207" s="39" t="s">
        <v>7764</v>
      </c>
    </row>
    <row r="3208" spans="1:16" ht="12.75">
      <c r="A3208" t="s">
        <v>50</v>
      </c>
      <c s="34" t="s">
        <v>7765</v>
      </c>
      <c s="34" t="s">
        <v>7766</v>
      </c>
      <c s="35" t="s">
        <v>5</v>
      </c>
      <c s="6" t="s">
        <v>7767</v>
      </c>
      <c s="36" t="s">
        <v>65</v>
      </c>
      <c s="37">
        <v>223</v>
      </c>
      <c s="36">
        <v>0</v>
      </c>
      <c s="36">
        <f>ROUND(G3208*H3208,6)</f>
      </c>
      <c r="L3208" s="38">
        <v>0</v>
      </c>
      <c s="32">
        <f>ROUND(ROUND(L3208,2)*ROUND(G3208,3),2)</f>
      </c>
      <c s="36" t="s">
        <v>55</v>
      </c>
      <c>
        <f>(M3208*21)/100</f>
      </c>
      <c t="s">
        <v>28</v>
      </c>
    </row>
    <row r="3209" spans="1:5" ht="12.75">
      <c r="A3209" s="35" t="s">
        <v>56</v>
      </c>
      <c r="E3209" s="39" t="s">
        <v>7767</v>
      </c>
    </row>
    <row r="3210" spans="1:5" ht="409.5">
      <c r="A3210" s="35" t="s">
        <v>58</v>
      </c>
      <c r="E3210" s="40" t="s">
        <v>7768</v>
      </c>
    </row>
    <row r="3211" spans="1:5" ht="153">
      <c r="A3211" t="s">
        <v>59</v>
      </c>
      <c r="E3211" s="39" t="s">
        <v>7769</v>
      </c>
    </row>
    <row r="3212" spans="1:16" ht="12.75">
      <c r="A3212" t="s">
        <v>50</v>
      </c>
      <c s="34" t="s">
        <v>7770</v>
      </c>
      <c s="34" t="s">
        <v>7771</v>
      </c>
      <c s="35" t="s">
        <v>5</v>
      </c>
      <c s="6" t="s">
        <v>7772</v>
      </c>
      <c s="36" t="s">
        <v>65</v>
      </c>
      <c s="37">
        <v>72</v>
      </c>
      <c s="36">
        <v>0</v>
      </c>
      <c s="36">
        <f>ROUND(G3212*H3212,6)</f>
      </c>
      <c r="L3212" s="38">
        <v>0</v>
      </c>
      <c s="32">
        <f>ROUND(ROUND(L3212,2)*ROUND(G3212,3),2)</f>
      </c>
      <c s="36" t="s">
        <v>55</v>
      </c>
      <c>
        <f>(M3212*21)/100</f>
      </c>
      <c t="s">
        <v>28</v>
      </c>
    </row>
    <row r="3213" spans="1:5" ht="12.75">
      <c r="A3213" s="35" t="s">
        <v>56</v>
      </c>
      <c r="E3213" s="39" t="s">
        <v>7772</v>
      </c>
    </row>
    <row r="3214" spans="1:5" ht="409.5">
      <c r="A3214" s="35" t="s">
        <v>58</v>
      </c>
      <c r="E3214" s="40" t="s">
        <v>7773</v>
      </c>
    </row>
    <row r="3215" spans="1:5" ht="153">
      <c r="A3215" t="s">
        <v>59</v>
      </c>
      <c r="E3215" s="39" t="s">
        <v>7774</v>
      </c>
    </row>
    <row r="3216" spans="1:16" ht="12.75">
      <c r="A3216" t="s">
        <v>50</v>
      </c>
      <c s="34" t="s">
        <v>7775</v>
      </c>
      <c s="34" t="s">
        <v>7776</v>
      </c>
      <c s="35" t="s">
        <v>5</v>
      </c>
      <c s="6" t="s">
        <v>7777</v>
      </c>
      <c s="36" t="s">
        <v>65</v>
      </c>
      <c s="37">
        <v>1</v>
      </c>
      <c s="36">
        <v>0</v>
      </c>
      <c s="36">
        <f>ROUND(G3216*H3216,6)</f>
      </c>
      <c r="L3216" s="38">
        <v>0</v>
      </c>
      <c s="32">
        <f>ROUND(ROUND(L3216,2)*ROUND(G3216,3),2)</f>
      </c>
      <c s="36" t="s">
        <v>55</v>
      </c>
      <c>
        <f>(M3216*21)/100</f>
      </c>
      <c t="s">
        <v>28</v>
      </c>
    </row>
    <row r="3217" spans="1:5" ht="12.75">
      <c r="A3217" s="35" t="s">
        <v>56</v>
      </c>
      <c r="E3217" s="39" t="s">
        <v>7777</v>
      </c>
    </row>
    <row r="3218" spans="1:5" ht="25.5">
      <c r="A3218" s="35" t="s">
        <v>58</v>
      </c>
      <c r="E3218" s="40" t="s">
        <v>7778</v>
      </c>
    </row>
    <row r="3219" spans="1:5" ht="255">
      <c r="A3219" t="s">
        <v>59</v>
      </c>
      <c r="E3219" s="39" t="s">
        <v>7779</v>
      </c>
    </row>
    <row r="3220" spans="1:16" ht="12.75">
      <c r="A3220" t="s">
        <v>50</v>
      </c>
      <c s="34" t="s">
        <v>7780</v>
      </c>
      <c s="34" t="s">
        <v>7781</v>
      </c>
      <c s="35" t="s">
        <v>5</v>
      </c>
      <c s="6" t="s">
        <v>7782</v>
      </c>
      <c s="36" t="s">
        <v>65</v>
      </c>
      <c s="37">
        <v>1</v>
      </c>
      <c s="36">
        <v>0</v>
      </c>
      <c s="36">
        <f>ROUND(G3220*H3220,6)</f>
      </c>
      <c r="L3220" s="38">
        <v>0</v>
      </c>
      <c s="32">
        <f>ROUND(ROUND(L3220,2)*ROUND(G3220,3),2)</f>
      </c>
      <c s="36" t="s">
        <v>55</v>
      </c>
      <c>
        <f>(M3220*21)/100</f>
      </c>
      <c t="s">
        <v>28</v>
      </c>
    </row>
    <row r="3221" spans="1:5" ht="12.75">
      <c r="A3221" s="35" t="s">
        <v>56</v>
      </c>
      <c r="E3221" s="39" t="s">
        <v>7782</v>
      </c>
    </row>
    <row r="3222" spans="1:5" ht="25.5">
      <c r="A3222" s="35" t="s">
        <v>58</v>
      </c>
      <c r="E3222" s="40" t="s">
        <v>7783</v>
      </c>
    </row>
    <row r="3223" spans="1:5" ht="153">
      <c r="A3223" t="s">
        <v>59</v>
      </c>
      <c r="E3223" s="39" t="s">
        <v>7784</v>
      </c>
    </row>
    <row r="3224" spans="1:16" ht="12.75">
      <c r="A3224" t="s">
        <v>50</v>
      </c>
      <c s="34" t="s">
        <v>7785</v>
      </c>
      <c s="34" t="s">
        <v>7786</v>
      </c>
      <c s="35" t="s">
        <v>5</v>
      </c>
      <c s="6" t="s">
        <v>7787</v>
      </c>
      <c s="36" t="s">
        <v>65</v>
      </c>
      <c s="37">
        <v>173</v>
      </c>
      <c s="36">
        <v>0</v>
      </c>
      <c s="36">
        <f>ROUND(G3224*H3224,6)</f>
      </c>
      <c r="L3224" s="38">
        <v>0</v>
      </c>
      <c s="32">
        <f>ROUND(ROUND(L3224,2)*ROUND(G3224,3),2)</f>
      </c>
      <c s="36" t="s">
        <v>55</v>
      </c>
      <c>
        <f>(M3224*21)/100</f>
      </c>
      <c t="s">
        <v>28</v>
      </c>
    </row>
    <row r="3225" spans="1:5" ht="12.75">
      <c r="A3225" s="35" t="s">
        <v>56</v>
      </c>
      <c r="E3225" s="39" t="s">
        <v>7787</v>
      </c>
    </row>
    <row r="3226" spans="1:5" ht="409.5">
      <c r="A3226" s="35" t="s">
        <v>58</v>
      </c>
      <c r="E3226" s="40" t="s">
        <v>7788</v>
      </c>
    </row>
    <row r="3227" spans="1:5" ht="204">
      <c r="A3227" t="s">
        <v>59</v>
      </c>
      <c r="E3227" s="39" t="s">
        <v>7789</v>
      </c>
    </row>
    <row r="3228" spans="1:16" ht="12.75">
      <c r="A3228" t="s">
        <v>50</v>
      </c>
      <c s="34" t="s">
        <v>7790</v>
      </c>
      <c s="34" t="s">
        <v>7791</v>
      </c>
      <c s="35" t="s">
        <v>5</v>
      </c>
      <c s="6" t="s">
        <v>7792</v>
      </c>
      <c s="36" t="s">
        <v>65</v>
      </c>
      <c s="37">
        <v>39</v>
      </c>
      <c s="36">
        <v>0</v>
      </c>
      <c s="36">
        <f>ROUND(G3228*H3228,6)</f>
      </c>
      <c r="L3228" s="38">
        <v>0</v>
      </c>
      <c s="32">
        <f>ROUND(ROUND(L3228,2)*ROUND(G3228,3),2)</f>
      </c>
      <c s="36" t="s">
        <v>55</v>
      </c>
      <c>
        <f>(M3228*21)/100</f>
      </c>
      <c t="s">
        <v>28</v>
      </c>
    </row>
    <row r="3229" spans="1:5" ht="12.75">
      <c r="A3229" s="35" t="s">
        <v>56</v>
      </c>
      <c r="E3229" s="39" t="s">
        <v>7792</v>
      </c>
    </row>
    <row r="3230" spans="1:5" ht="318.75">
      <c r="A3230" s="35" t="s">
        <v>58</v>
      </c>
      <c r="E3230" s="40" t="s">
        <v>7793</v>
      </c>
    </row>
    <row r="3231" spans="1:5" ht="204">
      <c r="A3231" t="s">
        <v>59</v>
      </c>
      <c r="E3231" s="39" t="s">
        <v>7794</v>
      </c>
    </row>
    <row r="3232" spans="1:16" ht="25.5">
      <c r="A3232" t="s">
        <v>50</v>
      </c>
      <c s="34" t="s">
        <v>7795</v>
      </c>
      <c s="34" t="s">
        <v>7796</v>
      </c>
      <c s="35" t="s">
        <v>5</v>
      </c>
      <c s="6" t="s">
        <v>7797</v>
      </c>
      <c s="36" t="s">
        <v>65</v>
      </c>
      <c s="37">
        <v>50</v>
      </c>
      <c s="36">
        <v>0</v>
      </c>
      <c s="36">
        <f>ROUND(G3232*H3232,6)</f>
      </c>
      <c r="L3232" s="38">
        <v>0</v>
      </c>
      <c s="32">
        <f>ROUND(ROUND(L3232,2)*ROUND(G3232,3),2)</f>
      </c>
      <c s="36" t="s">
        <v>55</v>
      </c>
      <c>
        <f>(M3232*21)/100</f>
      </c>
      <c t="s">
        <v>28</v>
      </c>
    </row>
    <row r="3233" spans="1:5" ht="25.5">
      <c r="A3233" s="35" t="s">
        <v>56</v>
      </c>
      <c r="E3233" s="39" t="s">
        <v>7797</v>
      </c>
    </row>
    <row r="3234" spans="1:5" ht="369.75">
      <c r="A3234" s="35" t="s">
        <v>58</v>
      </c>
      <c r="E3234" s="40" t="s">
        <v>7798</v>
      </c>
    </row>
    <row r="3235" spans="1:5" ht="204">
      <c r="A3235" t="s">
        <v>59</v>
      </c>
      <c r="E3235" s="39" t="s">
        <v>7799</v>
      </c>
    </row>
    <row r="3236" spans="1:16" ht="25.5">
      <c r="A3236" t="s">
        <v>50</v>
      </c>
      <c s="34" t="s">
        <v>7800</v>
      </c>
      <c s="34" t="s">
        <v>7801</v>
      </c>
      <c s="35" t="s">
        <v>5</v>
      </c>
      <c s="6" t="s">
        <v>7802</v>
      </c>
      <c s="36" t="s">
        <v>65</v>
      </c>
      <c s="37">
        <v>31</v>
      </c>
      <c s="36">
        <v>0</v>
      </c>
      <c s="36">
        <f>ROUND(G3236*H3236,6)</f>
      </c>
      <c r="L3236" s="38">
        <v>0</v>
      </c>
      <c s="32">
        <f>ROUND(ROUND(L3236,2)*ROUND(G3236,3),2)</f>
      </c>
      <c s="36" t="s">
        <v>55</v>
      </c>
      <c>
        <f>(M3236*21)/100</f>
      </c>
      <c t="s">
        <v>28</v>
      </c>
    </row>
    <row r="3237" spans="1:5" ht="25.5">
      <c r="A3237" s="35" t="s">
        <v>56</v>
      </c>
      <c r="E3237" s="39" t="s">
        <v>7802</v>
      </c>
    </row>
    <row r="3238" spans="1:5" ht="255">
      <c r="A3238" s="35" t="s">
        <v>58</v>
      </c>
      <c r="E3238" s="40" t="s">
        <v>7803</v>
      </c>
    </row>
    <row r="3239" spans="1:5" ht="204">
      <c r="A3239" t="s">
        <v>59</v>
      </c>
      <c r="E3239" s="39" t="s">
        <v>7804</v>
      </c>
    </row>
    <row r="3240" spans="1:16" ht="12.75">
      <c r="A3240" t="s">
        <v>50</v>
      </c>
      <c s="34" t="s">
        <v>7805</v>
      </c>
      <c s="34" t="s">
        <v>7806</v>
      </c>
      <c s="35" t="s">
        <v>5</v>
      </c>
      <c s="6" t="s">
        <v>7807</v>
      </c>
      <c s="36" t="s">
        <v>65</v>
      </c>
      <c s="37">
        <v>264</v>
      </c>
      <c s="36">
        <v>0</v>
      </c>
      <c s="36">
        <f>ROUND(G3240*H3240,6)</f>
      </c>
      <c r="L3240" s="38">
        <v>0</v>
      </c>
      <c s="32">
        <f>ROUND(ROUND(L3240,2)*ROUND(G3240,3),2)</f>
      </c>
      <c s="36" t="s">
        <v>55</v>
      </c>
      <c>
        <f>(M3240*21)/100</f>
      </c>
      <c t="s">
        <v>28</v>
      </c>
    </row>
    <row r="3241" spans="1:5" ht="12.75">
      <c r="A3241" s="35" t="s">
        <v>56</v>
      </c>
      <c r="E3241" s="39" t="s">
        <v>7807</v>
      </c>
    </row>
    <row r="3242" spans="1:5" ht="409.5">
      <c r="A3242" s="35" t="s">
        <v>58</v>
      </c>
      <c r="E3242" s="40" t="s">
        <v>7808</v>
      </c>
    </row>
    <row r="3243" spans="1:5" ht="153">
      <c r="A3243" t="s">
        <v>59</v>
      </c>
      <c r="E3243" s="39" t="s">
        <v>7809</v>
      </c>
    </row>
    <row r="3244" spans="1:16" ht="12.75">
      <c r="A3244" t="s">
        <v>50</v>
      </c>
      <c s="34" t="s">
        <v>7810</v>
      </c>
      <c s="34" t="s">
        <v>7811</v>
      </c>
      <c s="35" t="s">
        <v>5</v>
      </c>
      <c s="6" t="s">
        <v>7812</v>
      </c>
      <c s="36" t="s">
        <v>65</v>
      </c>
      <c s="37">
        <v>42</v>
      </c>
      <c s="36">
        <v>0</v>
      </c>
      <c s="36">
        <f>ROUND(G3244*H3244,6)</f>
      </c>
      <c r="L3244" s="38">
        <v>0</v>
      </c>
      <c s="32">
        <f>ROUND(ROUND(L3244,2)*ROUND(G3244,3),2)</f>
      </c>
      <c s="36" t="s">
        <v>55</v>
      </c>
      <c>
        <f>(M3244*21)/100</f>
      </c>
      <c t="s">
        <v>28</v>
      </c>
    </row>
    <row r="3245" spans="1:5" ht="12.75">
      <c r="A3245" s="35" t="s">
        <v>56</v>
      </c>
      <c r="E3245" s="39" t="s">
        <v>7812</v>
      </c>
    </row>
    <row r="3246" spans="1:5" ht="306">
      <c r="A3246" s="35" t="s">
        <v>58</v>
      </c>
      <c r="E3246" s="40" t="s">
        <v>7813</v>
      </c>
    </row>
    <row r="3247" spans="1:5" ht="153">
      <c r="A3247" t="s">
        <v>59</v>
      </c>
      <c r="E3247" s="39" t="s">
        <v>7814</v>
      </c>
    </row>
    <row r="3248" spans="1:16" ht="12.75">
      <c r="A3248" t="s">
        <v>50</v>
      </c>
      <c s="34" t="s">
        <v>7815</v>
      </c>
      <c s="34" t="s">
        <v>7816</v>
      </c>
      <c s="35" t="s">
        <v>5</v>
      </c>
      <c s="6" t="s">
        <v>7817</v>
      </c>
      <c s="36" t="s">
        <v>65</v>
      </c>
      <c s="37">
        <v>4</v>
      </c>
      <c s="36">
        <v>0</v>
      </c>
      <c s="36">
        <f>ROUND(G3248*H3248,6)</f>
      </c>
      <c r="L3248" s="38">
        <v>0</v>
      </c>
      <c s="32">
        <f>ROUND(ROUND(L3248,2)*ROUND(G3248,3),2)</f>
      </c>
      <c s="36" t="s">
        <v>55</v>
      </c>
      <c>
        <f>(M3248*21)/100</f>
      </c>
      <c t="s">
        <v>28</v>
      </c>
    </row>
    <row r="3249" spans="1:5" ht="12.75">
      <c r="A3249" s="35" t="s">
        <v>56</v>
      </c>
      <c r="E3249" s="39" t="s">
        <v>7817</v>
      </c>
    </row>
    <row r="3250" spans="1:5" ht="12.75">
      <c r="A3250" s="35" t="s">
        <v>58</v>
      </c>
      <c r="E3250" s="40" t="s">
        <v>5</v>
      </c>
    </row>
    <row r="3251" spans="1:5" ht="204">
      <c r="A3251" t="s">
        <v>59</v>
      </c>
      <c r="E3251" s="39" t="s">
        <v>7818</v>
      </c>
    </row>
    <row r="3252" spans="1:16" ht="12.75">
      <c r="A3252" t="s">
        <v>50</v>
      </c>
      <c s="34" t="s">
        <v>7819</v>
      </c>
      <c s="34" t="s">
        <v>7820</v>
      </c>
      <c s="35" t="s">
        <v>5</v>
      </c>
      <c s="6" t="s">
        <v>7821</v>
      </c>
      <c s="36" t="s">
        <v>65</v>
      </c>
      <c s="37">
        <v>7</v>
      </c>
      <c s="36">
        <v>0</v>
      </c>
      <c s="36">
        <f>ROUND(G3252*H3252,6)</f>
      </c>
      <c r="L3252" s="38">
        <v>0</v>
      </c>
      <c s="32">
        <f>ROUND(ROUND(L3252,2)*ROUND(G3252,3),2)</f>
      </c>
      <c s="36" t="s">
        <v>55</v>
      </c>
      <c>
        <f>(M3252*21)/100</f>
      </c>
      <c t="s">
        <v>28</v>
      </c>
    </row>
    <row r="3253" spans="1:5" ht="12.75">
      <c r="A3253" s="35" t="s">
        <v>56</v>
      </c>
      <c r="E3253" s="39" t="s">
        <v>7821</v>
      </c>
    </row>
    <row r="3254" spans="1:5" ht="51">
      <c r="A3254" s="35" t="s">
        <v>58</v>
      </c>
      <c r="E3254" s="40" t="s">
        <v>7822</v>
      </c>
    </row>
    <row r="3255" spans="1:5" ht="204">
      <c r="A3255" t="s">
        <v>59</v>
      </c>
      <c r="E3255" s="39" t="s">
        <v>7823</v>
      </c>
    </row>
    <row r="3256" spans="1:16" ht="12.75">
      <c r="A3256" t="s">
        <v>50</v>
      </c>
      <c s="34" t="s">
        <v>7824</v>
      </c>
      <c s="34" t="s">
        <v>7825</v>
      </c>
      <c s="35" t="s">
        <v>5</v>
      </c>
      <c s="6" t="s">
        <v>7826</v>
      </c>
      <c s="36" t="s">
        <v>65</v>
      </c>
      <c s="37">
        <v>4</v>
      </c>
      <c s="36">
        <v>0</v>
      </c>
      <c s="36">
        <f>ROUND(G3256*H3256,6)</f>
      </c>
      <c r="L3256" s="38">
        <v>0</v>
      </c>
      <c s="32">
        <f>ROUND(ROUND(L3256,2)*ROUND(G3256,3),2)</f>
      </c>
      <c s="36" t="s">
        <v>55</v>
      </c>
      <c>
        <f>(M3256*21)/100</f>
      </c>
      <c t="s">
        <v>28</v>
      </c>
    </row>
    <row r="3257" spans="1:5" ht="12.75">
      <c r="A3257" s="35" t="s">
        <v>56</v>
      </c>
      <c r="E3257" s="39" t="s">
        <v>7826</v>
      </c>
    </row>
    <row r="3258" spans="1:5" ht="51">
      <c r="A3258" s="35" t="s">
        <v>58</v>
      </c>
      <c r="E3258" s="40" t="s">
        <v>7827</v>
      </c>
    </row>
    <row r="3259" spans="1:5" ht="153">
      <c r="A3259" t="s">
        <v>59</v>
      </c>
      <c r="E3259" s="39" t="s">
        <v>7828</v>
      </c>
    </row>
    <row r="3260" spans="1:16" ht="12.75">
      <c r="A3260" t="s">
        <v>50</v>
      </c>
      <c s="34" t="s">
        <v>7829</v>
      </c>
      <c s="34" t="s">
        <v>7830</v>
      </c>
      <c s="35" t="s">
        <v>5</v>
      </c>
      <c s="6" t="s">
        <v>7831</v>
      </c>
      <c s="36" t="s">
        <v>246</v>
      </c>
      <c s="37">
        <v>1</v>
      </c>
      <c s="36">
        <v>0</v>
      </c>
      <c s="36">
        <f>ROUND(G3260*H3260,6)</f>
      </c>
      <c r="L3260" s="38">
        <v>0</v>
      </c>
      <c s="32">
        <f>ROUND(ROUND(L3260,2)*ROUND(G3260,3),2)</f>
      </c>
      <c s="36" t="s">
        <v>69</v>
      </c>
      <c>
        <f>(M3260*21)/100</f>
      </c>
      <c t="s">
        <v>28</v>
      </c>
    </row>
    <row r="3261" spans="1:5" ht="12.75">
      <c r="A3261" s="35" t="s">
        <v>56</v>
      </c>
      <c r="E3261" s="39" t="s">
        <v>7832</v>
      </c>
    </row>
    <row r="3262" spans="1:5" ht="12.75">
      <c r="A3262" s="35" t="s">
        <v>58</v>
      </c>
      <c r="E3262" s="40" t="s">
        <v>5</v>
      </c>
    </row>
    <row r="3263" spans="1:5" ht="102">
      <c r="A3263" t="s">
        <v>59</v>
      </c>
      <c r="E3263" s="39" t="s">
        <v>7833</v>
      </c>
    </row>
    <row r="3264" spans="1:16" ht="12.75">
      <c r="A3264" t="s">
        <v>50</v>
      </c>
      <c s="34" t="s">
        <v>7834</v>
      </c>
      <c s="34" t="s">
        <v>7835</v>
      </c>
      <c s="35" t="s">
        <v>5</v>
      </c>
      <c s="6" t="s">
        <v>7836</v>
      </c>
      <c s="36" t="s">
        <v>412</v>
      </c>
      <c s="37">
        <v>12.17</v>
      </c>
      <c s="36">
        <v>0</v>
      </c>
      <c s="36">
        <f>ROUND(G3264*H3264,6)</f>
      </c>
      <c r="L3264" s="38">
        <v>0</v>
      </c>
      <c s="32">
        <f>ROUND(ROUND(L3264,2)*ROUND(G3264,3),2)</f>
      </c>
      <c s="36" t="s">
        <v>55</v>
      </c>
      <c>
        <f>(M3264*21)/100</f>
      </c>
      <c t="s">
        <v>28</v>
      </c>
    </row>
    <row r="3265" spans="1:5" ht="12.75">
      <c r="A3265" s="35" t="s">
        <v>56</v>
      </c>
      <c r="E3265" s="39" t="s">
        <v>7836</v>
      </c>
    </row>
    <row r="3266" spans="1:5" ht="12.75">
      <c r="A3266" s="35" t="s">
        <v>58</v>
      </c>
      <c r="E3266" s="40" t="s">
        <v>5</v>
      </c>
    </row>
    <row r="3267" spans="1:5" ht="242.25">
      <c r="A3267" t="s">
        <v>59</v>
      </c>
      <c r="E3267" s="39" t="s">
        <v>7837</v>
      </c>
    </row>
    <row r="3268" spans="1:13" ht="12.75">
      <c r="A3268" t="s">
        <v>47</v>
      </c>
      <c r="C3268" s="31" t="s">
        <v>7593</v>
      </c>
      <c r="E3268" s="33" t="s">
        <v>7838</v>
      </c>
      <c r="J3268" s="32">
        <f>0</f>
      </c>
      <c s="32">
        <f>0</f>
      </c>
      <c s="32">
        <f>0+L3269+L3273+L3277+L3281+L3285+L3289+L3293+L3297+L3301+L3305+L3309+L3313+L3317+L3321+L3325+L3329+L3333+L3337+L3341+L3345+L3349+L3353+L3357+L3361+L3365+L3369+L3373+L3377+L3381+L3385+L3389+L3393+L3397+L3401+L3405+L3409+L3413+L3417+L3421+L3425+L3429+L3433+L3437+L3441+L3445+L3449+L3453+L3457+L3461+L3465+L3469+L3473+L3477+L3481+L3485+L3489+L3493+L3497+L3501+L3505+L3509+L3513+L3517</f>
      </c>
      <c s="32">
        <f>0+M3269+M3273+M3277+M3281+M3285+M3289+M3293+M3297+M3301+M3305+M3309+M3313+M3317+M3321+M3325+M3329+M3333+M3337+M3341+M3345+M3349+M3353+M3357+M3361+M3365+M3369+M3373+M3377+M3381+M3385+M3389+M3393+M3397+M3401+M3405+M3409+M3413+M3417+M3421+M3425+M3429+M3433+M3437+M3441+M3445+M3449+M3453+M3457+M3461+M3465+M3469+M3473+M3477+M3481+M3485+M3489+M3493+M3497+M3501+M3505+M3509+M3513+M3517</f>
      </c>
    </row>
    <row r="3269" spans="1:16" ht="12.75">
      <c r="A3269" t="s">
        <v>50</v>
      </c>
      <c s="34" t="s">
        <v>7839</v>
      </c>
      <c s="34" t="s">
        <v>7840</v>
      </c>
      <c s="35" t="s">
        <v>5</v>
      </c>
      <c s="6" t="s">
        <v>7841</v>
      </c>
      <c s="36" t="s">
        <v>2197</v>
      </c>
      <c s="37">
        <v>3.93</v>
      </c>
      <c s="36">
        <v>0</v>
      </c>
      <c s="36">
        <f>ROUND(G3269*H3269,6)</f>
      </c>
      <c r="L3269" s="38">
        <v>0</v>
      </c>
      <c s="32">
        <f>ROUND(ROUND(L3269,2)*ROUND(G3269,3),2)</f>
      </c>
      <c s="36" t="s">
        <v>69</v>
      </c>
      <c>
        <f>(M3269*21)/100</f>
      </c>
      <c t="s">
        <v>28</v>
      </c>
    </row>
    <row r="3270" spans="1:5" ht="12.75">
      <c r="A3270" s="35" t="s">
        <v>56</v>
      </c>
      <c r="E3270" s="39" t="s">
        <v>7841</v>
      </c>
    </row>
    <row r="3271" spans="1:5" ht="25.5">
      <c r="A3271" s="35" t="s">
        <v>58</v>
      </c>
      <c r="E3271" s="40" t="s">
        <v>7842</v>
      </c>
    </row>
    <row r="3272" spans="1:5" ht="102">
      <c r="A3272" t="s">
        <v>59</v>
      </c>
      <c r="E3272" s="39" t="s">
        <v>7843</v>
      </c>
    </row>
    <row r="3273" spans="1:16" ht="12.75">
      <c r="A3273" t="s">
        <v>50</v>
      </c>
      <c s="34" t="s">
        <v>7844</v>
      </c>
      <c s="34" t="s">
        <v>7845</v>
      </c>
      <c s="35" t="s">
        <v>5</v>
      </c>
      <c s="6" t="s">
        <v>7846</v>
      </c>
      <c s="36" t="s">
        <v>65</v>
      </c>
      <c s="37">
        <v>1</v>
      </c>
      <c s="36">
        <v>0</v>
      </c>
      <c s="36">
        <f>ROUND(G3273*H3273,6)</f>
      </c>
      <c r="L3273" s="38">
        <v>0</v>
      </c>
      <c s="32">
        <f>ROUND(ROUND(L3273,2)*ROUND(G3273,3),2)</f>
      </c>
      <c s="36" t="s">
        <v>55</v>
      </c>
      <c>
        <f>(M3273*21)/100</f>
      </c>
      <c t="s">
        <v>28</v>
      </c>
    </row>
    <row r="3274" spans="1:5" ht="12.75">
      <c r="A3274" s="35" t="s">
        <v>56</v>
      </c>
      <c r="E3274" s="39" t="s">
        <v>7846</v>
      </c>
    </row>
    <row r="3275" spans="1:5" ht="12.75">
      <c r="A3275" s="35" t="s">
        <v>58</v>
      </c>
      <c r="E3275" s="40" t="s">
        <v>5</v>
      </c>
    </row>
    <row r="3276" spans="1:5" ht="102">
      <c r="A3276" t="s">
        <v>59</v>
      </c>
      <c r="E3276" s="39" t="s">
        <v>7847</v>
      </c>
    </row>
    <row r="3277" spans="1:16" ht="12.75">
      <c r="A3277" t="s">
        <v>50</v>
      </c>
      <c s="34" t="s">
        <v>7848</v>
      </c>
      <c s="34" t="s">
        <v>7849</v>
      </c>
      <c s="35" t="s">
        <v>5</v>
      </c>
      <c s="6" t="s">
        <v>7850</v>
      </c>
      <c s="36" t="s">
        <v>65</v>
      </c>
      <c s="37">
        <v>1</v>
      </c>
      <c s="36">
        <v>0</v>
      </c>
      <c s="36">
        <f>ROUND(G3277*H3277,6)</f>
      </c>
      <c r="L3277" s="38">
        <v>0</v>
      </c>
      <c s="32">
        <f>ROUND(ROUND(L3277,2)*ROUND(G3277,3),2)</f>
      </c>
      <c s="36" t="s">
        <v>69</v>
      </c>
      <c>
        <f>(M3277*21)/100</f>
      </c>
      <c t="s">
        <v>28</v>
      </c>
    </row>
    <row r="3278" spans="1:5" ht="12.75">
      <c r="A3278" s="35" t="s">
        <v>56</v>
      </c>
      <c r="E3278" s="39" t="s">
        <v>7850</v>
      </c>
    </row>
    <row r="3279" spans="1:5" ht="25.5">
      <c r="A3279" s="35" t="s">
        <v>58</v>
      </c>
      <c r="E3279" s="40" t="s">
        <v>7851</v>
      </c>
    </row>
    <row r="3280" spans="1:5" ht="102">
      <c r="A3280" t="s">
        <v>59</v>
      </c>
      <c r="E3280" s="39" t="s">
        <v>7852</v>
      </c>
    </row>
    <row r="3281" spans="1:16" ht="12.75">
      <c r="A3281" t="s">
        <v>50</v>
      </c>
      <c s="34" t="s">
        <v>7853</v>
      </c>
      <c s="34" t="s">
        <v>7854</v>
      </c>
      <c s="35" t="s">
        <v>5</v>
      </c>
      <c s="6" t="s">
        <v>7855</v>
      </c>
      <c s="36" t="s">
        <v>2197</v>
      </c>
      <c s="37">
        <v>25.193</v>
      </c>
      <c s="36">
        <v>0</v>
      </c>
      <c s="36">
        <f>ROUND(G3281*H3281,6)</f>
      </c>
      <c r="L3281" s="38">
        <v>0</v>
      </c>
      <c s="32">
        <f>ROUND(ROUND(L3281,2)*ROUND(G3281,3),2)</f>
      </c>
      <c s="36" t="s">
        <v>69</v>
      </c>
      <c>
        <f>(M3281*21)/100</f>
      </c>
      <c t="s">
        <v>28</v>
      </c>
    </row>
    <row r="3282" spans="1:5" ht="12.75">
      <c r="A3282" s="35" t="s">
        <v>56</v>
      </c>
      <c r="E3282" s="39" t="s">
        <v>7855</v>
      </c>
    </row>
    <row r="3283" spans="1:5" ht="12.75">
      <c r="A3283" s="35" t="s">
        <v>58</v>
      </c>
      <c r="E3283" s="40" t="s">
        <v>5</v>
      </c>
    </row>
    <row r="3284" spans="1:5" ht="102">
      <c r="A3284" t="s">
        <v>59</v>
      </c>
      <c r="E3284" s="39" t="s">
        <v>7856</v>
      </c>
    </row>
    <row r="3285" spans="1:16" ht="12.75">
      <c r="A3285" t="s">
        <v>50</v>
      </c>
      <c s="34" t="s">
        <v>7857</v>
      </c>
      <c s="34" t="s">
        <v>7858</v>
      </c>
      <c s="35" t="s">
        <v>5</v>
      </c>
      <c s="6" t="s">
        <v>7859</v>
      </c>
      <c s="36" t="s">
        <v>2197</v>
      </c>
      <c s="37">
        <v>2.055</v>
      </c>
      <c s="36">
        <v>0</v>
      </c>
      <c s="36">
        <f>ROUND(G3285*H3285,6)</f>
      </c>
      <c r="L3285" s="38">
        <v>0</v>
      </c>
      <c s="32">
        <f>ROUND(ROUND(L3285,2)*ROUND(G3285,3),2)</f>
      </c>
      <c s="36" t="s">
        <v>69</v>
      </c>
      <c>
        <f>(M3285*21)/100</f>
      </c>
      <c t="s">
        <v>28</v>
      </c>
    </row>
    <row r="3286" spans="1:5" ht="12.75">
      <c r="A3286" s="35" t="s">
        <v>56</v>
      </c>
      <c r="E3286" s="39" t="s">
        <v>7859</v>
      </c>
    </row>
    <row r="3287" spans="1:5" ht="12.75">
      <c r="A3287" s="35" t="s">
        <v>58</v>
      </c>
      <c r="E3287" s="40" t="s">
        <v>5</v>
      </c>
    </row>
    <row r="3288" spans="1:5" ht="102">
      <c r="A3288" t="s">
        <v>59</v>
      </c>
      <c r="E3288" s="39" t="s">
        <v>7860</v>
      </c>
    </row>
    <row r="3289" spans="1:16" ht="12.75">
      <c r="A3289" t="s">
        <v>50</v>
      </c>
      <c s="34" t="s">
        <v>7861</v>
      </c>
      <c s="34" t="s">
        <v>7862</v>
      </c>
      <c s="35" t="s">
        <v>5</v>
      </c>
      <c s="6" t="s">
        <v>7863</v>
      </c>
      <c s="36" t="s">
        <v>65</v>
      </c>
      <c s="37">
        <v>1</v>
      </c>
      <c s="36">
        <v>0</v>
      </c>
      <c s="36">
        <f>ROUND(G3289*H3289,6)</f>
      </c>
      <c r="L3289" s="38">
        <v>0</v>
      </c>
      <c s="32">
        <f>ROUND(ROUND(L3289,2)*ROUND(G3289,3),2)</f>
      </c>
      <c s="36" t="s">
        <v>69</v>
      </c>
      <c>
        <f>(M3289*21)/100</f>
      </c>
      <c t="s">
        <v>28</v>
      </c>
    </row>
    <row r="3290" spans="1:5" ht="12.75">
      <c r="A3290" s="35" t="s">
        <v>56</v>
      </c>
      <c r="E3290" s="39" t="s">
        <v>7863</v>
      </c>
    </row>
    <row r="3291" spans="1:5" ht="25.5">
      <c r="A3291" s="35" t="s">
        <v>58</v>
      </c>
      <c r="E3291" s="40" t="s">
        <v>7864</v>
      </c>
    </row>
    <row r="3292" spans="1:5" ht="102">
      <c r="A3292" t="s">
        <v>59</v>
      </c>
      <c r="E3292" s="39" t="s">
        <v>7865</v>
      </c>
    </row>
    <row r="3293" spans="1:16" ht="25.5">
      <c r="A3293" t="s">
        <v>50</v>
      </c>
      <c s="34" t="s">
        <v>7866</v>
      </c>
      <c s="34" t="s">
        <v>7867</v>
      </c>
      <c s="35" t="s">
        <v>5</v>
      </c>
      <c s="6" t="s">
        <v>7868</v>
      </c>
      <c s="36" t="s">
        <v>2197</v>
      </c>
      <c s="37">
        <v>25.193</v>
      </c>
      <c s="36">
        <v>0</v>
      </c>
      <c s="36">
        <f>ROUND(G3293*H3293,6)</f>
      </c>
      <c r="L3293" s="38">
        <v>0</v>
      </c>
      <c s="32">
        <f>ROUND(ROUND(L3293,2)*ROUND(G3293,3),2)</f>
      </c>
      <c s="36" t="s">
        <v>55</v>
      </c>
      <c>
        <f>(M3293*21)/100</f>
      </c>
      <c t="s">
        <v>28</v>
      </c>
    </row>
    <row r="3294" spans="1:5" ht="25.5">
      <c r="A3294" s="35" t="s">
        <v>56</v>
      </c>
      <c r="E3294" s="39" t="s">
        <v>7868</v>
      </c>
    </row>
    <row r="3295" spans="1:5" ht="25.5">
      <c r="A3295" s="35" t="s">
        <v>58</v>
      </c>
      <c r="E3295" s="40" t="s">
        <v>7869</v>
      </c>
    </row>
    <row r="3296" spans="1:5" ht="204">
      <c r="A3296" t="s">
        <v>59</v>
      </c>
      <c r="E3296" s="39" t="s">
        <v>7870</v>
      </c>
    </row>
    <row r="3297" spans="1:16" ht="25.5">
      <c r="A3297" t="s">
        <v>50</v>
      </c>
      <c s="34" t="s">
        <v>7871</v>
      </c>
      <c s="34" t="s">
        <v>7872</v>
      </c>
      <c s="35" t="s">
        <v>5</v>
      </c>
      <c s="6" t="s">
        <v>7873</v>
      </c>
      <c s="36" t="s">
        <v>209</v>
      </c>
      <c s="37">
        <v>26.94</v>
      </c>
      <c s="36">
        <v>0</v>
      </c>
      <c s="36">
        <f>ROUND(G3297*H3297,6)</f>
      </c>
      <c r="L3297" s="38">
        <v>0</v>
      </c>
      <c s="32">
        <f>ROUND(ROUND(L3297,2)*ROUND(G3297,3),2)</f>
      </c>
      <c s="36" t="s">
        <v>55</v>
      </c>
      <c>
        <f>(M3297*21)/100</f>
      </c>
      <c t="s">
        <v>28</v>
      </c>
    </row>
    <row r="3298" spans="1:5" ht="25.5">
      <c r="A3298" s="35" t="s">
        <v>56</v>
      </c>
      <c r="E3298" s="39" t="s">
        <v>7873</v>
      </c>
    </row>
    <row r="3299" spans="1:5" ht="127.5">
      <c r="A3299" s="35" t="s">
        <v>58</v>
      </c>
      <c r="E3299" s="40" t="s">
        <v>7874</v>
      </c>
    </row>
    <row r="3300" spans="1:5" ht="204">
      <c r="A3300" t="s">
        <v>59</v>
      </c>
      <c r="E3300" s="39" t="s">
        <v>7875</v>
      </c>
    </row>
    <row r="3301" spans="1:16" ht="25.5">
      <c r="A3301" t="s">
        <v>50</v>
      </c>
      <c s="34" t="s">
        <v>7876</v>
      </c>
      <c s="34" t="s">
        <v>7877</v>
      </c>
      <c s="35" t="s">
        <v>5</v>
      </c>
      <c s="6" t="s">
        <v>7878</v>
      </c>
      <c s="36" t="s">
        <v>209</v>
      </c>
      <c s="37">
        <v>219</v>
      </c>
      <c s="36">
        <v>0</v>
      </c>
      <c s="36">
        <f>ROUND(G3301*H3301,6)</f>
      </c>
      <c r="L3301" s="38">
        <v>0</v>
      </c>
      <c s="32">
        <f>ROUND(ROUND(L3301,2)*ROUND(G3301,3),2)</f>
      </c>
      <c s="36" t="s">
        <v>55</v>
      </c>
      <c>
        <f>(M3301*21)/100</f>
      </c>
      <c t="s">
        <v>28</v>
      </c>
    </row>
    <row r="3302" spans="1:5" ht="25.5">
      <c r="A3302" s="35" t="s">
        <v>56</v>
      </c>
      <c r="E3302" s="39" t="s">
        <v>7878</v>
      </c>
    </row>
    <row r="3303" spans="1:5" ht="178.5">
      <c r="A3303" s="35" t="s">
        <v>58</v>
      </c>
      <c r="E3303" s="40" t="s">
        <v>7879</v>
      </c>
    </row>
    <row r="3304" spans="1:5" ht="204">
      <c r="A3304" t="s">
        <v>59</v>
      </c>
      <c r="E3304" s="39" t="s">
        <v>7880</v>
      </c>
    </row>
    <row r="3305" spans="1:16" ht="12.75">
      <c r="A3305" t="s">
        <v>50</v>
      </c>
      <c s="34" t="s">
        <v>7881</v>
      </c>
      <c s="34" t="s">
        <v>7882</v>
      </c>
      <c s="35" t="s">
        <v>5</v>
      </c>
      <c s="6" t="s">
        <v>7883</v>
      </c>
      <c s="36" t="s">
        <v>209</v>
      </c>
      <c s="37">
        <v>143.22</v>
      </c>
      <c s="36">
        <v>0</v>
      </c>
      <c s="36">
        <f>ROUND(G3305*H3305,6)</f>
      </c>
      <c r="L3305" s="38">
        <v>0</v>
      </c>
      <c s="32">
        <f>ROUND(ROUND(L3305,2)*ROUND(G3305,3),2)</f>
      </c>
      <c s="36" t="s">
        <v>55</v>
      </c>
      <c>
        <f>(M3305*21)/100</f>
      </c>
      <c t="s">
        <v>28</v>
      </c>
    </row>
    <row r="3306" spans="1:5" ht="12.75">
      <c r="A3306" s="35" t="s">
        <v>56</v>
      </c>
      <c r="E3306" s="39" t="s">
        <v>7883</v>
      </c>
    </row>
    <row r="3307" spans="1:5" ht="153">
      <c r="A3307" s="35" t="s">
        <v>58</v>
      </c>
      <c r="E3307" s="40" t="s">
        <v>7884</v>
      </c>
    </row>
    <row r="3308" spans="1:5" ht="153">
      <c r="A3308" t="s">
        <v>59</v>
      </c>
      <c r="E3308" s="39" t="s">
        <v>7885</v>
      </c>
    </row>
    <row r="3309" spans="1:16" ht="12.75">
      <c r="A3309" t="s">
        <v>50</v>
      </c>
      <c s="34" t="s">
        <v>7886</v>
      </c>
      <c s="34" t="s">
        <v>7887</v>
      </c>
      <c s="35" t="s">
        <v>5</v>
      </c>
      <c s="6" t="s">
        <v>7888</v>
      </c>
      <c s="36" t="s">
        <v>209</v>
      </c>
      <c s="37">
        <v>30.765</v>
      </c>
      <c s="36">
        <v>0</v>
      </c>
      <c s="36">
        <f>ROUND(G3309*H3309,6)</f>
      </c>
      <c r="L3309" s="38">
        <v>0</v>
      </c>
      <c s="32">
        <f>ROUND(ROUND(L3309,2)*ROUND(G3309,3),2)</f>
      </c>
      <c s="36" t="s">
        <v>55</v>
      </c>
      <c>
        <f>(M3309*21)/100</f>
      </c>
      <c t="s">
        <v>28</v>
      </c>
    </row>
    <row r="3310" spans="1:5" ht="12.75">
      <c r="A3310" s="35" t="s">
        <v>56</v>
      </c>
      <c r="E3310" s="39" t="s">
        <v>7888</v>
      </c>
    </row>
    <row r="3311" spans="1:5" ht="140.25">
      <c r="A3311" s="35" t="s">
        <v>58</v>
      </c>
      <c r="E3311" s="40" t="s">
        <v>7889</v>
      </c>
    </row>
    <row r="3312" spans="1:5" ht="204">
      <c r="A3312" t="s">
        <v>59</v>
      </c>
      <c r="E3312" s="39" t="s">
        <v>7890</v>
      </c>
    </row>
    <row r="3313" spans="1:16" ht="12.75">
      <c r="A3313" t="s">
        <v>50</v>
      </c>
      <c s="34" t="s">
        <v>7891</v>
      </c>
      <c s="34" t="s">
        <v>7892</v>
      </c>
      <c s="35" t="s">
        <v>5</v>
      </c>
      <c s="6" t="s">
        <v>7893</v>
      </c>
      <c s="36" t="s">
        <v>209</v>
      </c>
      <c s="37">
        <v>1.62</v>
      </c>
      <c s="36">
        <v>0</v>
      </c>
      <c s="36">
        <f>ROUND(G3313*H3313,6)</f>
      </c>
      <c r="L3313" s="38">
        <v>0</v>
      </c>
      <c s="32">
        <f>ROUND(ROUND(L3313,2)*ROUND(G3313,3),2)</f>
      </c>
      <c s="36" t="s">
        <v>55</v>
      </c>
      <c>
        <f>(M3313*21)/100</f>
      </c>
      <c t="s">
        <v>28</v>
      </c>
    </row>
    <row r="3314" spans="1:5" ht="12.75">
      <c r="A3314" s="35" t="s">
        <v>56</v>
      </c>
      <c r="E3314" s="39" t="s">
        <v>7893</v>
      </c>
    </row>
    <row r="3315" spans="1:5" ht="38.25">
      <c r="A3315" s="35" t="s">
        <v>58</v>
      </c>
      <c r="E3315" s="40" t="s">
        <v>7894</v>
      </c>
    </row>
    <row r="3316" spans="1:5" ht="204">
      <c r="A3316" t="s">
        <v>59</v>
      </c>
      <c r="E3316" s="39" t="s">
        <v>7895</v>
      </c>
    </row>
    <row r="3317" spans="1:16" ht="12.75">
      <c r="A3317" t="s">
        <v>50</v>
      </c>
      <c s="34" t="s">
        <v>7896</v>
      </c>
      <c s="34" t="s">
        <v>7897</v>
      </c>
      <c s="35" t="s">
        <v>5</v>
      </c>
      <c s="6" t="s">
        <v>7898</v>
      </c>
      <c s="36" t="s">
        <v>209</v>
      </c>
      <c s="37">
        <v>219</v>
      </c>
      <c s="36">
        <v>0</v>
      </c>
      <c s="36">
        <f>ROUND(G3317*H3317,6)</f>
      </c>
      <c r="L3317" s="38">
        <v>0</v>
      </c>
      <c s="32">
        <f>ROUND(ROUND(L3317,2)*ROUND(G3317,3),2)</f>
      </c>
      <c s="36" t="s">
        <v>55</v>
      </c>
      <c>
        <f>(M3317*21)/100</f>
      </c>
      <c t="s">
        <v>28</v>
      </c>
    </row>
    <row r="3318" spans="1:5" ht="12.75">
      <c r="A3318" s="35" t="s">
        <v>56</v>
      </c>
      <c r="E3318" s="39" t="s">
        <v>7898</v>
      </c>
    </row>
    <row r="3319" spans="1:5" ht="178.5">
      <c r="A3319" s="35" t="s">
        <v>58</v>
      </c>
      <c r="E3319" s="40" t="s">
        <v>7899</v>
      </c>
    </row>
    <row r="3320" spans="1:5" ht="204">
      <c r="A3320" t="s">
        <v>59</v>
      </c>
      <c r="E3320" s="39" t="s">
        <v>7900</v>
      </c>
    </row>
    <row r="3321" spans="1:16" ht="12.75">
      <c r="A3321" t="s">
        <v>50</v>
      </c>
      <c s="34" t="s">
        <v>7901</v>
      </c>
      <c s="34" t="s">
        <v>7902</v>
      </c>
      <c s="35" t="s">
        <v>5</v>
      </c>
      <c s="6" t="s">
        <v>7903</v>
      </c>
      <c s="36" t="s">
        <v>2197</v>
      </c>
      <c s="37">
        <v>6.6</v>
      </c>
      <c s="36">
        <v>0</v>
      </c>
      <c s="36">
        <f>ROUND(G3321*H3321,6)</f>
      </c>
      <c r="L3321" s="38">
        <v>0</v>
      </c>
      <c s="32">
        <f>ROUND(ROUND(L3321,2)*ROUND(G3321,3),2)</f>
      </c>
      <c s="36" t="s">
        <v>55</v>
      </c>
      <c>
        <f>(M3321*21)/100</f>
      </c>
      <c t="s">
        <v>28</v>
      </c>
    </row>
    <row r="3322" spans="1:5" ht="12.75">
      <c r="A3322" s="35" t="s">
        <v>56</v>
      </c>
      <c r="E3322" s="39" t="s">
        <v>7903</v>
      </c>
    </row>
    <row r="3323" spans="1:5" ht="25.5">
      <c r="A3323" s="35" t="s">
        <v>58</v>
      </c>
      <c r="E3323" s="40" t="s">
        <v>7904</v>
      </c>
    </row>
    <row r="3324" spans="1:5" ht="153">
      <c r="A3324" t="s">
        <v>59</v>
      </c>
      <c r="E3324" s="39" t="s">
        <v>7905</v>
      </c>
    </row>
    <row r="3325" spans="1:16" ht="12.75">
      <c r="A3325" t="s">
        <v>50</v>
      </c>
      <c s="34" t="s">
        <v>7906</v>
      </c>
      <c s="34" t="s">
        <v>7907</v>
      </c>
      <c s="35" t="s">
        <v>5</v>
      </c>
      <c s="6" t="s">
        <v>7908</v>
      </c>
      <c s="36" t="s">
        <v>2197</v>
      </c>
      <c s="37">
        <v>1.914</v>
      </c>
      <c s="36">
        <v>0</v>
      </c>
      <c s="36">
        <f>ROUND(G3325*H3325,6)</f>
      </c>
      <c r="L3325" s="38">
        <v>0</v>
      </c>
      <c s="32">
        <f>ROUND(ROUND(L3325,2)*ROUND(G3325,3),2)</f>
      </c>
      <c s="36" t="s">
        <v>55</v>
      </c>
      <c>
        <f>(M3325*21)/100</f>
      </c>
      <c t="s">
        <v>28</v>
      </c>
    </row>
    <row r="3326" spans="1:5" ht="12.75">
      <c r="A3326" s="35" t="s">
        <v>56</v>
      </c>
      <c r="E3326" s="39" t="s">
        <v>7908</v>
      </c>
    </row>
    <row r="3327" spans="1:5" ht="38.25">
      <c r="A3327" s="35" t="s">
        <v>58</v>
      </c>
      <c r="E3327" s="40" t="s">
        <v>7909</v>
      </c>
    </row>
    <row r="3328" spans="1:5" ht="204">
      <c r="A3328" t="s">
        <v>59</v>
      </c>
      <c r="E3328" s="39" t="s">
        <v>7910</v>
      </c>
    </row>
    <row r="3329" spans="1:16" ht="12.75">
      <c r="A3329" t="s">
        <v>50</v>
      </c>
      <c s="34" t="s">
        <v>7911</v>
      </c>
      <c s="34" t="s">
        <v>7912</v>
      </c>
      <c s="35" t="s">
        <v>5</v>
      </c>
      <c s="6" t="s">
        <v>7913</v>
      </c>
      <c s="36" t="s">
        <v>2197</v>
      </c>
      <c s="37">
        <v>2.055</v>
      </c>
      <c s="36">
        <v>0</v>
      </c>
      <c s="36">
        <f>ROUND(G3329*H3329,6)</f>
      </c>
      <c r="L3329" s="38">
        <v>0</v>
      </c>
      <c s="32">
        <f>ROUND(ROUND(L3329,2)*ROUND(G3329,3),2)</f>
      </c>
      <c s="36" t="s">
        <v>55</v>
      </c>
      <c>
        <f>(M3329*21)/100</f>
      </c>
      <c t="s">
        <v>28</v>
      </c>
    </row>
    <row r="3330" spans="1:5" ht="12.75">
      <c r="A3330" s="35" t="s">
        <v>56</v>
      </c>
      <c r="E3330" s="39" t="s">
        <v>7913</v>
      </c>
    </row>
    <row r="3331" spans="1:5" ht="25.5">
      <c r="A3331" s="35" t="s">
        <v>58</v>
      </c>
      <c r="E3331" s="40" t="s">
        <v>7914</v>
      </c>
    </row>
    <row r="3332" spans="1:5" ht="204">
      <c r="A3332" t="s">
        <v>59</v>
      </c>
      <c r="E3332" s="39" t="s">
        <v>7915</v>
      </c>
    </row>
    <row r="3333" spans="1:16" ht="12.75">
      <c r="A3333" t="s">
        <v>50</v>
      </c>
      <c s="34" t="s">
        <v>7916</v>
      </c>
      <c s="34" t="s">
        <v>7917</v>
      </c>
      <c s="35" t="s">
        <v>5</v>
      </c>
      <c s="6" t="s">
        <v>7918</v>
      </c>
      <c s="36" t="s">
        <v>65</v>
      </c>
      <c s="37">
        <v>1</v>
      </c>
      <c s="36">
        <v>0</v>
      </c>
      <c s="36">
        <f>ROUND(G3333*H3333,6)</f>
      </c>
      <c r="L3333" s="38">
        <v>0</v>
      </c>
      <c s="32">
        <f>ROUND(ROUND(L3333,2)*ROUND(G3333,3),2)</f>
      </c>
      <c s="36" t="s">
        <v>69</v>
      </c>
      <c>
        <f>(M3333*21)/100</f>
      </c>
      <c t="s">
        <v>28</v>
      </c>
    </row>
    <row r="3334" spans="1:5" ht="12.75">
      <c r="A3334" s="35" t="s">
        <v>56</v>
      </c>
      <c r="E3334" s="39" t="s">
        <v>7918</v>
      </c>
    </row>
    <row r="3335" spans="1:5" ht="25.5">
      <c r="A3335" s="35" t="s">
        <v>58</v>
      </c>
      <c r="E3335" s="40" t="s">
        <v>7919</v>
      </c>
    </row>
    <row r="3336" spans="1:5" ht="102">
      <c r="A3336" t="s">
        <v>59</v>
      </c>
      <c r="E3336" s="39" t="s">
        <v>7920</v>
      </c>
    </row>
    <row r="3337" spans="1:16" ht="12.75">
      <c r="A3337" t="s">
        <v>50</v>
      </c>
      <c s="34" t="s">
        <v>7921</v>
      </c>
      <c s="34" t="s">
        <v>7922</v>
      </c>
      <c s="35" t="s">
        <v>5</v>
      </c>
      <c s="6" t="s">
        <v>7923</v>
      </c>
      <c s="36" t="s">
        <v>65</v>
      </c>
      <c s="37">
        <v>1</v>
      </c>
      <c s="36">
        <v>0</v>
      </c>
      <c s="36">
        <f>ROUND(G3337*H3337,6)</f>
      </c>
      <c r="L3337" s="38">
        <v>0</v>
      </c>
      <c s="32">
        <f>ROUND(ROUND(L3337,2)*ROUND(G3337,3),2)</f>
      </c>
      <c s="36" t="s">
        <v>69</v>
      </c>
      <c>
        <f>(M3337*21)/100</f>
      </c>
      <c t="s">
        <v>28</v>
      </c>
    </row>
    <row r="3338" spans="1:5" ht="12.75">
      <c r="A3338" s="35" t="s">
        <v>56</v>
      </c>
      <c r="E3338" s="39" t="s">
        <v>7923</v>
      </c>
    </row>
    <row r="3339" spans="1:5" ht="25.5">
      <c r="A3339" s="35" t="s">
        <v>58</v>
      </c>
      <c r="E3339" s="40" t="s">
        <v>7924</v>
      </c>
    </row>
    <row r="3340" spans="1:5" ht="102">
      <c r="A3340" t="s">
        <v>59</v>
      </c>
      <c r="E3340" s="39" t="s">
        <v>7925</v>
      </c>
    </row>
    <row r="3341" spans="1:16" ht="12.75">
      <c r="A3341" t="s">
        <v>50</v>
      </c>
      <c s="34" t="s">
        <v>7926</v>
      </c>
      <c s="34" t="s">
        <v>7927</v>
      </c>
      <c s="35" t="s">
        <v>5</v>
      </c>
      <c s="6" t="s">
        <v>7928</v>
      </c>
      <c s="36" t="s">
        <v>65</v>
      </c>
      <c s="37">
        <v>2</v>
      </c>
      <c s="36">
        <v>0</v>
      </c>
      <c s="36">
        <f>ROUND(G3341*H3341,6)</f>
      </c>
      <c r="L3341" s="38">
        <v>0</v>
      </c>
      <c s="32">
        <f>ROUND(ROUND(L3341,2)*ROUND(G3341,3),2)</f>
      </c>
      <c s="36" t="s">
        <v>69</v>
      </c>
      <c>
        <f>(M3341*21)/100</f>
      </c>
      <c t="s">
        <v>28</v>
      </c>
    </row>
    <row r="3342" spans="1:5" ht="12.75">
      <c r="A3342" s="35" t="s">
        <v>56</v>
      </c>
      <c r="E3342" s="39" t="s">
        <v>7928</v>
      </c>
    </row>
    <row r="3343" spans="1:5" ht="38.25">
      <c r="A3343" s="35" t="s">
        <v>58</v>
      </c>
      <c r="E3343" s="40" t="s">
        <v>7929</v>
      </c>
    </row>
    <row r="3344" spans="1:5" ht="102">
      <c r="A3344" t="s">
        <v>59</v>
      </c>
      <c r="E3344" s="39" t="s">
        <v>7930</v>
      </c>
    </row>
    <row r="3345" spans="1:16" ht="12.75">
      <c r="A3345" t="s">
        <v>50</v>
      </c>
      <c s="34" t="s">
        <v>7931</v>
      </c>
      <c s="34" t="s">
        <v>7932</v>
      </c>
      <c s="35" t="s">
        <v>5</v>
      </c>
      <c s="6" t="s">
        <v>7933</v>
      </c>
      <c s="36" t="s">
        <v>209</v>
      </c>
      <c s="37">
        <v>31.8</v>
      </c>
      <c s="36">
        <v>0</v>
      </c>
      <c s="36">
        <f>ROUND(G3345*H3345,6)</f>
      </c>
      <c r="L3345" s="38">
        <v>0</v>
      </c>
      <c s="32">
        <f>ROUND(ROUND(L3345,2)*ROUND(G3345,3),2)</f>
      </c>
      <c s="36" t="s">
        <v>69</v>
      </c>
      <c>
        <f>(M3345*21)/100</f>
      </c>
      <c t="s">
        <v>28</v>
      </c>
    </row>
    <row r="3346" spans="1:5" ht="12.75">
      <c r="A3346" s="35" t="s">
        <v>56</v>
      </c>
      <c r="E3346" s="39" t="s">
        <v>7933</v>
      </c>
    </row>
    <row r="3347" spans="1:5" ht="25.5">
      <c r="A3347" s="35" t="s">
        <v>58</v>
      </c>
      <c r="E3347" s="40" t="s">
        <v>7934</v>
      </c>
    </row>
    <row r="3348" spans="1:5" ht="102">
      <c r="A3348" t="s">
        <v>59</v>
      </c>
      <c r="E3348" s="39" t="s">
        <v>7935</v>
      </c>
    </row>
    <row r="3349" spans="1:16" ht="12.75">
      <c r="A3349" t="s">
        <v>50</v>
      </c>
      <c s="34" t="s">
        <v>7936</v>
      </c>
      <c s="34" t="s">
        <v>7937</v>
      </c>
      <c s="35" t="s">
        <v>5</v>
      </c>
      <c s="6" t="s">
        <v>7938</v>
      </c>
      <c s="36" t="s">
        <v>209</v>
      </c>
      <c s="37">
        <v>41.3</v>
      </c>
      <c s="36">
        <v>0</v>
      </c>
      <c s="36">
        <f>ROUND(G3349*H3349,6)</f>
      </c>
      <c r="L3349" s="38">
        <v>0</v>
      </c>
      <c s="32">
        <f>ROUND(ROUND(L3349,2)*ROUND(G3349,3),2)</f>
      </c>
      <c s="36" t="s">
        <v>69</v>
      </c>
      <c>
        <f>(M3349*21)/100</f>
      </c>
      <c t="s">
        <v>28</v>
      </c>
    </row>
    <row r="3350" spans="1:5" ht="12.75">
      <c r="A3350" s="35" t="s">
        <v>56</v>
      </c>
      <c r="E3350" s="39" t="s">
        <v>7938</v>
      </c>
    </row>
    <row r="3351" spans="1:5" ht="25.5">
      <c r="A3351" s="35" t="s">
        <v>58</v>
      </c>
      <c r="E3351" s="40" t="s">
        <v>7939</v>
      </c>
    </row>
    <row r="3352" spans="1:5" ht="102">
      <c r="A3352" t="s">
        <v>59</v>
      </c>
      <c r="E3352" s="39" t="s">
        <v>7940</v>
      </c>
    </row>
    <row r="3353" spans="1:16" ht="12.75">
      <c r="A3353" t="s">
        <v>50</v>
      </c>
      <c s="34" t="s">
        <v>7941</v>
      </c>
      <c s="34" t="s">
        <v>7942</v>
      </c>
      <c s="35" t="s">
        <v>5</v>
      </c>
      <c s="6" t="s">
        <v>7943</v>
      </c>
      <c s="36" t="s">
        <v>209</v>
      </c>
      <c s="37">
        <v>37.8</v>
      </c>
      <c s="36">
        <v>0</v>
      </c>
      <c s="36">
        <f>ROUND(G3353*H3353,6)</f>
      </c>
      <c r="L3353" s="38">
        <v>0</v>
      </c>
      <c s="32">
        <f>ROUND(ROUND(L3353,2)*ROUND(G3353,3),2)</f>
      </c>
      <c s="36" t="s">
        <v>69</v>
      </c>
      <c>
        <f>(M3353*21)/100</f>
      </c>
      <c t="s">
        <v>28</v>
      </c>
    </row>
    <row r="3354" spans="1:5" ht="12.75">
      <c r="A3354" s="35" t="s">
        <v>56</v>
      </c>
      <c r="E3354" s="39" t="s">
        <v>7943</v>
      </c>
    </row>
    <row r="3355" spans="1:5" ht="25.5">
      <c r="A3355" s="35" t="s">
        <v>58</v>
      </c>
      <c r="E3355" s="40" t="s">
        <v>7944</v>
      </c>
    </row>
    <row r="3356" spans="1:5" ht="102">
      <c r="A3356" t="s">
        <v>59</v>
      </c>
      <c r="E3356" s="39" t="s">
        <v>7945</v>
      </c>
    </row>
    <row r="3357" spans="1:16" ht="12.75">
      <c r="A3357" t="s">
        <v>50</v>
      </c>
      <c s="34" t="s">
        <v>7946</v>
      </c>
      <c s="34" t="s">
        <v>7947</v>
      </c>
      <c s="35" t="s">
        <v>5</v>
      </c>
      <c s="6" t="s">
        <v>7948</v>
      </c>
      <c s="36" t="s">
        <v>209</v>
      </c>
      <c s="37">
        <v>44.8</v>
      </c>
      <c s="36">
        <v>0</v>
      </c>
      <c s="36">
        <f>ROUND(G3357*H3357,6)</f>
      </c>
      <c r="L3357" s="38">
        <v>0</v>
      </c>
      <c s="32">
        <f>ROUND(ROUND(L3357,2)*ROUND(G3357,3),2)</f>
      </c>
      <c s="36" t="s">
        <v>69</v>
      </c>
      <c>
        <f>(M3357*21)/100</f>
      </c>
      <c t="s">
        <v>28</v>
      </c>
    </row>
    <row r="3358" spans="1:5" ht="12.75">
      <c r="A3358" s="35" t="s">
        <v>56</v>
      </c>
      <c r="E3358" s="39" t="s">
        <v>7948</v>
      </c>
    </row>
    <row r="3359" spans="1:5" ht="25.5">
      <c r="A3359" s="35" t="s">
        <v>58</v>
      </c>
      <c r="E3359" s="40" t="s">
        <v>7949</v>
      </c>
    </row>
    <row r="3360" spans="1:5" ht="102">
      <c r="A3360" t="s">
        <v>59</v>
      </c>
      <c r="E3360" s="39" t="s">
        <v>7950</v>
      </c>
    </row>
    <row r="3361" spans="1:16" ht="12.75">
      <c r="A3361" t="s">
        <v>50</v>
      </c>
      <c s="34" t="s">
        <v>7951</v>
      </c>
      <c s="34" t="s">
        <v>7952</v>
      </c>
      <c s="35" t="s">
        <v>5</v>
      </c>
      <c s="6" t="s">
        <v>7953</v>
      </c>
      <c s="36" t="s">
        <v>209</v>
      </c>
      <c s="37">
        <v>4.22</v>
      </c>
      <c s="36">
        <v>0</v>
      </c>
      <c s="36">
        <f>ROUND(G3361*H3361,6)</f>
      </c>
      <c r="L3361" s="38">
        <v>0</v>
      </c>
      <c s="32">
        <f>ROUND(ROUND(L3361,2)*ROUND(G3361,3),2)</f>
      </c>
      <c s="36" t="s">
        <v>69</v>
      </c>
      <c>
        <f>(M3361*21)/100</f>
      </c>
      <c t="s">
        <v>28</v>
      </c>
    </row>
    <row r="3362" spans="1:5" ht="12.75">
      <c r="A3362" s="35" t="s">
        <v>56</v>
      </c>
      <c r="E3362" s="39" t="s">
        <v>7953</v>
      </c>
    </row>
    <row r="3363" spans="1:5" ht="25.5">
      <c r="A3363" s="35" t="s">
        <v>58</v>
      </c>
      <c r="E3363" s="40" t="s">
        <v>7954</v>
      </c>
    </row>
    <row r="3364" spans="1:5" ht="102">
      <c r="A3364" t="s">
        <v>59</v>
      </c>
      <c r="E3364" s="39" t="s">
        <v>7955</v>
      </c>
    </row>
    <row r="3365" spans="1:16" ht="12.75">
      <c r="A3365" t="s">
        <v>50</v>
      </c>
      <c s="34" t="s">
        <v>7956</v>
      </c>
      <c s="34" t="s">
        <v>7957</v>
      </c>
      <c s="35" t="s">
        <v>5</v>
      </c>
      <c s="6" t="s">
        <v>7958</v>
      </c>
      <c s="36" t="s">
        <v>2197</v>
      </c>
      <c s="37">
        <v>6.127</v>
      </c>
      <c s="36">
        <v>0</v>
      </c>
      <c s="36">
        <f>ROUND(G3365*H3365,6)</f>
      </c>
      <c r="L3365" s="38">
        <v>0</v>
      </c>
      <c s="32">
        <f>ROUND(ROUND(L3365,2)*ROUND(G3365,3),2)</f>
      </c>
      <c s="36" t="s">
        <v>69</v>
      </c>
      <c>
        <f>(M3365*21)/100</f>
      </c>
      <c t="s">
        <v>28</v>
      </c>
    </row>
    <row r="3366" spans="1:5" ht="12.75">
      <c r="A3366" s="35" t="s">
        <v>56</v>
      </c>
      <c r="E3366" s="39" t="s">
        <v>7958</v>
      </c>
    </row>
    <row r="3367" spans="1:5" ht="25.5">
      <c r="A3367" s="35" t="s">
        <v>58</v>
      </c>
      <c r="E3367" s="40" t="s">
        <v>7959</v>
      </c>
    </row>
    <row r="3368" spans="1:5" ht="102">
      <c r="A3368" t="s">
        <v>59</v>
      </c>
      <c r="E3368" s="39" t="s">
        <v>7960</v>
      </c>
    </row>
    <row r="3369" spans="1:16" ht="12.75">
      <c r="A3369" t="s">
        <v>50</v>
      </c>
      <c s="34" t="s">
        <v>7961</v>
      </c>
      <c s="34" t="s">
        <v>7962</v>
      </c>
      <c s="35" t="s">
        <v>5</v>
      </c>
      <c s="6" t="s">
        <v>7963</v>
      </c>
      <c s="36" t="s">
        <v>2197</v>
      </c>
      <c s="37">
        <v>0.274</v>
      </c>
      <c s="36">
        <v>0</v>
      </c>
      <c s="36">
        <f>ROUND(G3369*H3369,6)</f>
      </c>
      <c r="L3369" s="38">
        <v>0</v>
      </c>
      <c s="32">
        <f>ROUND(ROUND(L3369,2)*ROUND(G3369,3),2)</f>
      </c>
      <c s="36" t="s">
        <v>69</v>
      </c>
      <c>
        <f>(M3369*21)/100</f>
      </c>
      <c t="s">
        <v>28</v>
      </c>
    </row>
    <row r="3370" spans="1:5" ht="12.75">
      <c r="A3370" s="35" t="s">
        <v>56</v>
      </c>
      <c r="E3370" s="39" t="s">
        <v>7963</v>
      </c>
    </row>
    <row r="3371" spans="1:5" ht="25.5">
      <c r="A3371" s="35" t="s">
        <v>58</v>
      </c>
      <c r="E3371" s="40" t="s">
        <v>7964</v>
      </c>
    </row>
    <row r="3372" spans="1:5" ht="102">
      <c r="A3372" t="s">
        <v>59</v>
      </c>
      <c r="E3372" s="39" t="s">
        <v>7965</v>
      </c>
    </row>
    <row r="3373" spans="1:16" ht="12.75">
      <c r="A3373" t="s">
        <v>50</v>
      </c>
      <c s="34" t="s">
        <v>7966</v>
      </c>
      <c s="34" t="s">
        <v>7967</v>
      </c>
      <c s="35" t="s">
        <v>5</v>
      </c>
      <c s="6" t="s">
        <v>7968</v>
      </c>
      <c s="36" t="s">
        <v>2197</v>
      </c>
      <c s="37">
        <v>2.16</v>
      </c>
      <c s="36">
        <v>0</v>
      </c>
      <c s="36">
        <f>ROUND(G3373*H3373,6)</f>
      </c>
      <c r="L3373" s="38">
        <v>0</v>
      </c>
      <c s="32">
        <f>ROUND(ROUND(L3373,2)*ROUND(G3373,3),2)</f>
      </c>
      <c s="36" t="s">
        <v>69</v>
      </c>
      <c>
        <f>(M3373*21)/100</f>
      </c>
      <c t="s">
        <v>28</v>
      </c>
    </row>
    <row r="3374" spans="1:5" ht="12.75">
      <c r="A3374" s="35" t="s">
        <v>56</v>
      </c>
      <c r="E3374" s="39" t="s">
        <v>7968</v>
      </c>
    </row>
    <row r="3375" spans="1:5" ht="25.5">
      <c r="A3375" s="35" t="s">
        <v>58</v>
      </c>
      <c r="E3375" s="40" t="s">
        <v>7969</v>
      </c>
    </row>
    <row r="3376" spans="1:5" ht="102">
      <c r="A3376" t="s">
        <v>59</v>
      </c>
      <c r="E3376" s="39" t="s">
        <v>7970</v>
      </c>
    </row>
    <row r="3377" spans="1:16" ht="12.75">
      <c r="A3377" t="s">
        <v>50</v>
      </c>
      <c s="34" t="s">
        <v>7971</v>
      </c>
      <c s="34" t="s">
        <v>7972</v>
      </c>
      <c s="35" t="s">
        <v>5</v>
      </c>
      <c s="6" t="s">
        <v>7973</v>
      </c>
      <c s="36" t="s">
        <v>2197</v>
      </c>
      <c s="37">
        <v>0.63</v>
      </c>
      <c s="36">
        <v>0</v>
      </c>
      <c s="36">
        <f>ROUND(G3377*H3377,6)</f>
      </c>
      <c r="L3377" s="38">
        <v>0</v>
      </c>
      <c s="32">
        <f>ROUND(ROUND(L3377,2)*ROUND(G3377,3),2)</f>
      </c>
      <c s="36" t="s">
        <v>69</v>
      </c>
      <c>
        <f>(M3377*21)/100</f>
      </c>
      <c t="s">
        <v>28</v>
      </c>
    </row>
    <row r="3378" spans="1:5" ht="12.75">
      <c r="A3378" s="35" t="s">
        <v>56</v>
      </c>
      <c r="E3378" s="39" t="s">
        <v>7973</v>
      </c>
    </row>
    <row r="3379" spans="1:5" ht="25.5">
      <c r="A3379" s="35" t="s">
        <v>58</v>
      </c>
      <c r="E3379" s="40" t="s">
        <v>7974</v>
      </c>
    </row>
    <row r="3380" spans="1:5" ht="102">
      <c r="A3380" t="s">
        <v>59</v>
      </c>
      <c r="E3380" s="39" t="s">
        <v>7975</v>
      </c>
    </row>
    <row r="3381" spans="1:16" ht="12.75">
      <c r="A3381" t="s">
        <v>50</v>
      </c>
      <c s="34" t="s">
        <v>7976</v>
      </c>
      <c s="34" t="s">
        <v>7977</v>
      </c>
      <c s="35" t="s">
        <v>5</v>
      </c>
      <c s="6" t="s">
        <v>7978</v>
      </c>
      <c s="36" t="s">
        <v>2197</v>
      </c>
      <c s="37">
        <v>0.63</v>
      </c>
      <c s="36">
        <v>0</v>
      </c>
      <c s="36">
        <f>ROUND(G3381*H3381,6)</f>
      </c>
      <c r="L3381" s="38">
        <v>0</v>
      </c>
      <c s="32">
        <f>ROUND(ROUND(L3381,2)*ROUND(G3381,3),2)</f>
      </c>
      <c s="36" t="s">
        <v>69</v>
      </c>
      <c>
        <f>(M3381*21)/100</f>
      </c>
      <c t="s">
        <v>28</v>
      </c>
    </row>
    <row r="3382" spans="1:5" ht="12.75">
      <c r="A3382" s="35" t="s">
        <v>56</v>
      </c>
      <c r="E3382" s="39" t="s">
        <v>7978</v>
      </c>
    </row>
    <row r="3383" spans="1:5" ht="25.5">
      <c r="A3383" s="35" t="s">
        <v>58</v>
      </c>
      <c r="E3383" s="40" t="s">
        <v>7979</v>
      </c>
    </row>
    <row r="3384" spans="1:5" ht="102">
      <c r="A3384" t="s">
        <v>59</v>
      </c>
      <c r="E3384" s="39" t="s">
        <v>7980</v>
      </c>
    </row>
    <row r="3385" spans="1:16" ht="12.75">
      <c r="A3385" t="s">
        <v>50</v>
      </c>
      <c s="34" t="s">
        <v>7981</v>
      </c>
      <c s="34" t="s">
        <v>7982</v>
      </c>
      <c s="35" t="s">
        <v>5</v>
      </c>
      <c s="6" t="s">
        <v>7983</v>
      </c>
      <c s="36" t="s">
        <v>2197</v>
      </c>
      <c s="37">
        <v>1.318</v>
      </c>
      <c s="36">
        <v>0</v>
      </c>
      <c s="36">
        <f>ROUND(G3385*H3385,6)</f>
      </c>
      <c r="L3385" s="38">
        <v>0</v>
      </c>
      <c s="32">
        <f>ROUND(ROUND(L3385,2)*ROUND(G3385,3),2)</f>
      </c>
      <c s="36" t="s">
        <v>69</v>
      </c>
      <c>
        <f>(M3385*21)/100</f>
      </c>
      <c t="s">
        <v>28</v>
      </c>
    </row>
    <row r="3386" spans="1:5" ht="12.75">
      <c r="A3386" s="35" t="s">
        <v>56</v>
      </c>
      <c r="E3386" s="39" t="s">
        <v>7983</v>
      </c>
    </row>
    <row r="3387" spans="1:5" ht="25.5">
      <c r="A3387" s="35" t="s">
        <v>58</v>
      </c>
      <c r="E3387" s="40" t="s">
        <v>7984</v>
      </c>
    </row>
    <row r="3388" spans="1:5" ht="102">
      <c r="A3388" t="s">
        <v>59</v>
      </c>
      <c r="E3388" s="39" t="s">
        <v>7985</v>
      </c>
    </row>
    <row r="3389" spans="1:16" ht="12.75">
      <c r="A3389" t="s">
        <v>50</v>
      </c>
      <c s="34" t="s">
        <v>7986</v>
      </c>
      <c s="34" t="s">
        <v>7987</v>
      </c>
      <c s="35" t="s">
        <v>5</v>
      </c>
      <c s="6" t="s">
        <v>7988</v>
      </c>
      <c s="36" t="s">
        <v>2197</v>
      </c>
      <c s="37">
        <v>1.318</v>
      </c>
      <c s="36">
        <v>0</v>
      </c>
      <c s="36">
        <f>ROUND(G3389*H3389,6)</f>
      </c>
      <c r="L3389" s="38">
        <v>0</v>
      </c>
      <c s="32">
        <f>ROUND(ROUND(L3389,2)*ROUND(G3389,3),2)</f>
      </c>
      <c s="36" t="s">
        <v>69</v>
      </c>
      <c>
        <f>(M3389*21)/100</f>
      </c>
      <c t="s">
        <v>28</v>
      </c>
    </row>
    <row r="3390" spans="1:5" ht="12.75">
      <c r="A3390" s="35" t="s">
        <v>56</v>
      </c>
      <c r="E3390" s="39" t="s">
        <v>7988</v>
      </c>
    </row>
    <row r="3391" spans="1:5" ht="25.5">
      <c r="A3391" s="35" t="s">
        <v>58</v>
      </c>
      <c r="E3391" s="40" t="s">
        <v>7989</v>
      </c>
    </row>
    <row r="3392" spans="1:5" ht="102">
      <c r="A3392" t="s">
        <v>59</v>
      </c>
      <c r="E3392" s="39" t="s">
        <v>7990</v>
      </c>
    </row>
    <row r="3393" spans="1:16" ht="12.75">
      <c r="A3393" t="s">
        <v>50</v>
      </c>
      <c s="34" t="s">
        <v>7991</v>
      </c>
      <c s="34" t="s">
        <v>7992</v>
      </c>
      <c s="35" t="s">
        <v>5</v>
      </c>
      <c s="6" t="s">
        <v>7993</v>
      </c>
      <c s="36" t="s">
        <v>2197</v>
      </c>
      <c s="37">
        <v>0.171</v>
      </c>
      <c s="36">
        <v>0</v>
      </c>
      <c s="36">
        <f>ROUND(G3393*H3393,6)</f>
      </c>
      <c r="L3393" s="38">
        <v>0</v>
      </c>
      <c s="32">
        <f>ROUND(ROUND(L3393,2)*ROUND(G3393,3),2)</f>
      </c>
      <c s="36" t="s">
        <v>69</v>
      </c>
      <c>
        <f>(M3393*21)/100</f>
      </c>
      <c t="s">
        <v>28</v>
      </c>
    </row>
    <row r="3394" spans="1:5" ht="12.75">
      <c r="A3394" s="35" t="s">
        <v>56</v>
      </c>
      <c r="E3394" s="39" t="s">
        <v>7993</v>
      </c>
    </row>
    <row r="3395" spans="1:5" ht="25.5">
      <c r="A3395" s="35" t="s">
        <v>58</v>
      </c>
      <c r="E3395" s="40" t="s">
        <v>7994</v>
      </c>
    </row>
    <row r="3396" spans="1:5" ht="102">
      <c r="A3396" t="s">
        <v>59</v>
      </c>
      <c r="E3396" s="39" t="s">
        <v>7995</v>
      </c>
    </row>
    <row r="3397" spans="1:16" ht="12.75">
      <c r="A3397" t="s">
        <v>50</v>
      </c>
      <c s="34" t="s">
        <v>7996</v>
      </c>
      <c s="34" t="s">
        <v>7997</v>
      </c>
      <c s="35" t="s">
        <v>5</v>
      </c>
      <c s="6" t="s">
        <v>7998</v>
      </c>
      <c s="36" t="s">
        <v>2197</v>
      </c>
      <c s="37">
        <v>4</v>
      </c>
      <c s="36">
        <v>0</v>
      </c>
      <c s="36">
        <f>ROUND(G3397*H3397,6)</f>
      </c>
      <c r="L3397" s="38">
        <v>0</v>
      </c>
      <c s="32">
        <f>ROUND(ROUND(L3397,2)*ROUND(G3397,3),2)</f>
      </c>
      <c s="36" t="s">
        <v>69</v>
      </c>
      <c>
        <f>(M3397*21)/100</f>
      </c>
      <c t="s">
        <v>28</v>
      </c>
    </row>
    <row r="3398" spans="1:5" ht="12.75">
      <c r="A3398" s="35" t="s">
        <v>56</v>
      </c>
      <c r="E3398" s="39" t="s">
        <v>7998</v>
      </c>
    </row>
    <row r="3399" spans="1:5" ht="25.5">
      <c r="A3399" s="35" t="s">
        <v>58</v>
      </c>
      <c r="E3399" s="40" t="s">
        <v>7999</v>
      </c>
    </row>
    <row r="3400" spans="1:5" ht="102">
      <c r="A3400" t="s">
        <v>59</v>
      </c>
      <c r="E3400" s="39" t="s">
        <v>8000</v>
      </c>
    </row>
    <row r="3401" spans="1:16" ht="12.75">
      <c r="A3401" t="s">
        <v>50</v>
      </c>
      <c s="34" t="s">
        <v>8001</v>
      </c>
      <c s="34" t="s">
        <v>8002</v>
      </c>
      <c s="35" t="s">
        <v>5</v>
      </c>
      <c s="6" t="s">
        <v>8003</v>
      </c>
      <c s="36" t="s">
        <v>2197</v>
      </c>
      <c s="37">
        <v>0.144</v>
      </c>
      <c s="36">
        <v>0</v>
      </c>
      <c s="36">
        <f>ROUND(G3401*H3401,6)</f>
      </c>
      <c r="L3401" s="38">
        <v>0</v>
      </c>
      <c s="32">
        <f>ROUND(ROUND(L3401,2)*ROUND(G3401,3),2)</f>
      </c>
      <c s="36" t="s">
        <v>69</v>
      </c>
      <c>
        <f>(M3401*21)/100</f>
      </c>
      <c t="s">
        <v>28</v>
      </c>
    </row>
    <row r="3402" spans="1:5" ht="12.75">
      <c r="A3402" s="35" t="s">
        <v>56</v>
      </c>
      <c r="E3402" s="39" t="s">
        <v>8003</v>
      </c>
    </row>
    <row r="3403" spans="1:5" ht="25.5">
      <c r="A3403" s="35" t="s">
        <v>58</v>
      </c>
      <c r="E3403" s="40" t="s">
        <v>8004</v>
      </c>
    </row>
    <row r="3404" spans="1:5" ht="102">
      <c r="A3404" t="s">
        <v>59</v>
      </c>
      <c r="E3404" s="39" t="s">
        <v>8005</v>
      </c>
    </row>
    <row r="3405" spans="1:16" ht="12.75">
      <c r="A3405" t="s">
        <v>50</v>
      </c>
      <c s="34" t="s">
        <v>8006</v>
      </c>
      <c s="34" t="s">
        <v>8007</v>
      </c>
      <c s="35" t="s">
        <v>5</v>
      </c>
      <c s="6" t="s">
        <v>8008</v>
      </c>
      <c s="36" t="s">
        <v>2197</v>
      </c>
      <c s="37">
        <v>5.166</v>
      </c>
      <c s="36">
        <v>0</v>
      </c>
      <c s="36">
        <f>ROUND(G3405*H3405,6)</f>
      </c>
      <c r="L3405" s="38">
        <v>0</v>
      </c>
      <c s="32">
        <f>ROUND(ROUND(L3405,2)*ROUND(G3405,3),2)</f>
      </c>
      <c s="36" t="s">
        <v>69</v>
      </c>
      <c>
        <f>(M3405*21)/100</f>
      </c>
      <c t="s">
        <v>28</v>
      </c>
    </row>
    <row r="3406" spans="1:5" ht="12.75">
      <c r="A3406" s="35" t="s">
        <v>56</v>
      </c>
      <c r="E3406" s="39" t="s">
        <v>8008</v>
      </c>
    </row>
    <row r="3407" spans="1:5" ht="25.5">
      <c r="A3407" s="35" t="s">
        <v>58</v>
      </c>
      <c r="E3407" s="40" t="s">
        <v>8009</v>
      </c>
    </row>
    <row r="3408" spans="1:5" ht="102">
      <c r="A3408" t="s">
        <v>59</v>
      </c>
      <c r="E3408" s="39" t="s">
        <v>8010</v>
      </c>
    </row>
    <row r="3409" spans="1:16" ht="12.75">
      <c r="A3409" t="s">
        <v>50</v>
      </c>
      <c s="34" t="s">
        <v>8011</v>
      </c>
      <c s="34" t="s">
        <v>8012</v>
      </c>
      <c s="35" t="s">
        <v>5</v>
      </c>
      <c s="6" t="s">
        <v>8013</v>
      </c>
      <c s="36" t="s">
        <v>2197</v>
      </c>
      <c s="37">
        <v>3</v>
      </c>
      <c s="36">
        <v>0</v>
      </c>
      <c s="36">
        <f>ROUND(G3409*H3409,6)</f>
      </c>
      <c r="L3409" s="38">
        <v>0</v>
      </c>
      <c s="32">
        <f>ROUND(ROUND(L3409,2)*ROUND(G3409,3),2)</f>
      </c>
      <c s="36" t="s">
        <v>69</v>
      </c>
      <c>
        <f>(M3409*21)/100</f>
      </c>
      <c t="s">
        <v>28</v>
      </c>
    </row>
    <row r="3410" spans="1:5" ht="12.75">
      <c r="A3410" s="35" t="s">
        <v>56</v>
      </c>
      <c r="E3410" s="39" t="s">
        <v>8013</v>
      </c>
    </row>
    <row r="3411" spans="1:5" ht="25.5">
      <c r="A3411" s="35" t="s">
        <v>58</v>
      </c>
      <c r="E3411" s="40" t="s">
        <v>8014</v>
      </c>
    </row>
    <row r="3412" spans="1:5" ht="102">
      <c r="A3412" t="s">
        <v>59</v>
      </c>
      <c r="E3412" s="39" t="s">
        <v>8015</v>
      </c>
    </row>
    <row r="3413" spans="1:16" ht="12.75">
      <c r="A3413" t="s">
        <v>50</v>
      </c>
      <c s="34" t="s">
        <v>8016</v>
      </c>
      <c s="34" t="s">
        <v>8017</v>
      </c>
      <c s="35" t="s">
        <v>5</v>
      </c>
      <c s="6" t="s">
        <v>8018</v>
      </c>
      <c s="36" t="s">
        <v>65</v>
      </c>
      <c s="37">
        <v>1</v>
      </c>
      <c s="36">
        <v>0</v>
      </c>
      <c s="36">
        <f>ROUND(G3413*H3413,6)</f>
      </c>
      <c r="L3413" s="38">
        <v>0</v>
      </c>
      <c s="32">
        <f>ROUND(ROUND(L3413,2)*ROUND(G3413,3),2)</f>
      </c>
      <c s="36" t="s">
        <v>69</v>
      </c>
      <c>
        <f>(M3413*21)/100</f>
      </c>
      <c t="s">
        <v>28</v>
      </c>
    </row>
    <row r="3414" spans="1:5" ht="12.75">
      <c r="A3414" s="35" t="s">
        <v>56</v>
      </c>
      <c r="E3414" s="39" t="s">
        <v>8018</v>
      </c>
    </row>
    <row r="3415" spans="1:5" ht="25.5">
      <c r="A3415" s="35" t="s">
        <v>58</v>
      </c>
      <c r="E3415" s="40" t="s">
        <v>8019</v>
      </c>
    </row>
    <row r="3416" spans="1:5" ht="102">
      <c r="A3416" t="s">
        <v>59</v>
      </c>
      <c r="E3416" s="39" t="s">
        <v>8020</v>
      </c>
    </row>
    <row r="3417" spans="1:16" ht="12.75">
      <c r="A3417" t="s">
        <v>50</v>
      </c>
      <c s="34" t="s">
        <v>8021</v>
      </c>
      <c s="34" t="s">
        <v>8022</v>
      </c>
      <c s="35" t="s">
        <v>5</v>
      </c>
      <c s="6" t="s">
        <v>8023</v>
      </c>
      <c s="36" t="s">
        <v>65</v>
      </c>
      <c s="37">
        <v>1</v>
      </c>
      <c s="36">
        <v>0</v>
      </c>
      <c s="36">
        <f>ROUND(G3417*H3417,6)</f>
      </c>
      <c r="L3417" s="38">
        <v>0</v>
      </c>
      <c s="32">
        <f>ROUND(ROUND(L3417,2)*ROUND(G3417,3),2)</f>
      </c>
      <c s="36" t="s">
        <v>69</v>
      </c>
      <c>
        <f>(M3417*21)/100</f>
      </c>
      <c t="s">
        <v>28</v>
      </c>
    </row>
    <row r="3418" spans="1:5" ht="12.75">
      <c r="A3418" s="35" t="s">
        <v>56</v>
      </c>
      <c r="E3418" s="39" t="s">
        <v>8023</v>
      </c>
    </row>
    <row r="3419" spans="1:5" ht="25.5">
      <c r="A3419" s="35" t="s">
        <v>58</v>
      </c>
      <c r="E3419" s="40" t="s">
        <v>8024</v>
      </c>
    </row>
    <row r="3420" spans="1:5" ht="102">
      <c r="A3420" t="s">
        <v>59</v>
      </c>
      <c r="E3420" s="39" t="s">
        <v>8025</v>
      </c>
    </row>
    <row r="3421" spans="1:16" ht="12.75">
      <c r="A3421" t="s">
        <v>50</v>
      </c>
      <c s="34" t="s">
        <v>8026</v>
      </c>
      <c s="34" t="s">
        <v>8027</v>
      </c>
      <c s="35" t="s">
        <v>5</v>
      </c>
      <c s="6" t="s">
        <v>8028</v>
      </c>
      <c s="36" t="s">
        <v>209</v>
      </c>
      <c s="37">
        <v>31.2</v>
      </c>
      <c s="36">
        <v>0</v>
      </c>
      <c s="36">
        <f>ROUND(G3421*H3421,6)</f>
      </c>
      <c r="L3421" s="38">
        <v>0</v>
      </c>
      <c s="32">
        <f>ROUND(ROUND(L3421,2)*ROUND(G3421,3),2)</f>
      </c>
      <c s="36" t="s">
        <v>69</v>
      </c>
      <c>
        <f>(M3421*21)/100</f>
      </c>
      <c t="s">
        <v>28</v>
      </c>
    </row>
    <row r="3422" spans="1:5" ht="12.75">
      <c r="A3422" s="35" t="s">
        <v>56</v>
      </c>
      <c r="E3422" s="39" t="s">
        <v>8028</v>
      </c>
    </row>
    <row r="3423" spans="1:5" ht="25.5">
      <c r="A3423" s="35" t="s">
        <v>58</v>
      </c>
      <c r="E3423" s="40" t="s">
        <v>8029</v>
      </c>
    </row>
    <row r="3424" spans="1:5" ht="102">
      <c r="A3424" t="s">
        <v>59</v>
      </c>
      <c r="E3424" s="39" t="s">
        <v>8030</v>
      </c>
    </row>
    <row r="3425" spans="1:16" ht="12.75">
      <c r="A3425" t="s">
        <v>50</v>
      </c>
      <c s="34" t="s">
        <v>8031</v>
      </c>
      <c s="34" t="s">
        <v>8032</v>
      </c>
      <c s="35" t="s">
        <v>5</v>
      </c>
      <c s="6" t="s">
        <v>8033</v>
      </c>
      <c s="36" t="s">
        <v>209</v>
      </c>
      <c s="37">
        <v>41.7</v>
      </c>
      <c s="36">
        <v>0</v>
      </c>
      <c s="36">
        <f>ROUND(G3425*H3425,6)</f>
      </c>
      <c r="L3425" s="38">
        <v>0</v>
      </c>
      <c s="32">
        <f>ROUND(ROUND(L3425,2)*ROUND(G3425,3),2)</f>
      </c>
      <c s="36" t="s">
        <v>69</v>
      </c>
      <c>
        <f>(M3425*21)/100</f>
      </c>
      <c t="s">
        <v>28</v>
      </c>
    </row>
    <row r="3426" spans="1:5" ht="12.75">
      <c r="A3426" s="35" t="s">
        <v>56</v>
      </c>
      <c r="E3426" s="39" t="s">
        <v>8033</v>
      </c>
    </row>
    <row r="3427" spans="1:5" ht="25.5">
      <c r="A3427" s="35" t="s">
        <v>58</v>
      </c>
      <c r="E3427" s="40" t="s">
        <v>8034</v>
      </c>
    </row>
    <row r="3428" spans="1:5" ht="102">
      <c r="A3428" t="s">
        <v>59</v>
      </c>
      <c r="E3428" s="39" t="s">
        <v>8035</v>
      </c>
    </row>
    <row r="3429" spans="1:16" ht="12.75">
      <c r="A3429" t="s">
        <v>50</v>
      </c>
      <c s="34" t="s">
        <v>8036</v>
      </c>
      <c s="34" t="s">
        <v>8037</v>
      </c>
      <c s="35" t="s">
        <v>5</v>
      </c>
      <c s="6" t="s">
        <v>8038</v>
      </c>
      <c s="36" t="s">
        <v>2197</v>
      </c>
      <c s="37">
        <v>1.375</v>
      </c>
      <c s="36">
        <v>0</v>
      </c>
      <c s="36">
        <f>ROUND(G3429*H3429,6)</f>
      </c>
      <c r="L3429" s="38">
        <v>0</v>
      </c>
      <c s="32">
        <f>ROUND(ROUND(L3429,2)*ROUND(G3429,3),2)</f>
      </c>
      <c s="36" t="s">
        <v>69</v>
      </c>
      <c>
        <f>(M3429*21)/100</f>
      </c>
      <c t="s">
        <v>28</v>
      </c>
    </row>
    <row r="3430" spans="1:5" ht="12.75">
      <c r="A3430" s="35" t="s">
        <v>56</v>
      </c>
      <c r="E3430" s="39" t="s">
        <v>8038</v>
      </c>
    </row>
    <row r="3431" spans="1:5" ht="25.5">
      <c r="A3431" s="35" t="s">
        <v>58</v>
      </c>
      <c r="E3431" s="40" t="s">
        <v>8039</v>
      </c>
    </row>
    <row r="3432" spans="1:5" ht="102">
      <c r="A3432" t="s">
        <v>59</v>
      </c>
      <c r="E3432" s="39" t="s">
        <v>8040</v>
      </c>
    </row>
    <row r="3433" spans="1:16" ht="12.75">
      <c r="A3433" t="s">
        <v>50</v>
      </c>
      <c s="34" t="s">
        <v>8041</v>
      </c>
      <c s="34" t="s">
        <v>8042</v>
      </c>
      <c s="35" t="s">
        <v>5</v>
      </c>
      <c s="6" t="s">
        <v>8043</v>
      </c>
      <c s="36" t="s">
        <v>65</v>
      </c>
      <c s="37">
        <v>80</v>
      </c>
      <c s="36">
        <v>0</v>
      </c>
      <c s="36">
        <f>ROUND(G3433*H3433,6)</f>
      </c>
      <c r="L3433" s="38">
        <v>0</v>
      </c>
      <c s="32">
        <f>ROUND(ROUND(L3433,2)*ROUND(G3433,3),2)</f>
      </c>
      <c s="36" t="s">
        <v>69</v>
      </c>
      <c>
        <f>(M3433*21)/100</f>
      </c>
      <c t="s">
        <v>28</v>
      </c>
    </row>
    <row r="3434" spans="1:5" ht="12.75">
      <c r="A3434" s="35" t="s">
        <v>56</v>
      </c>
      <c r="E3434" s="39" t="s">
        <v>8043</v>
      </c>
    </row>
    <row r="3435" spans="1:5" ht="25.5">
      <c r="A3435" s="35" t="s">
        <v>58</v>
      </c>
      <c r="E3435" s="40" t="s">
        <v>8044</v>
      </c>
    </row>
    <row r="3436" spans="1:5" ht="102">
      <c r="A3436" t="s">
        <v>59</v>
      </c>
      <c r="E3436" s="39" t="s">
        <v>8045</v>
      </c>
    </row>
    <row r="3437" spans="1:16" ht="12.75">
      <c r="A3437" t="s">
        <v>50</v>
      </c>
      <c s="34" t="s">
        <v>8046</v>
      </c>
      <c s="34" t="s">
        <v>8047</v>
      </c>
      <c s="35" t="s">
        <v>5</v>
      </c>
      <c s="6" t="s">
        <v>8048</v>
      </c>
      <c s="36" t="s">
        <v>65</v>
      </c>
      <c s="37">
        <v>1</v>
      </c>
      <c s="36">
        <v>0</v>
      </c>
      <c s="36">
        <f>ROUND(G3437*H3437,6)</f>
      </c>
      <c r="L3437" s="38">
        <v>0</v>
      </c>
      <c s="32">
        <f>ROUND(ROUND(L3437,2)*ROUND(G3437,3),2)</f>
      </c>
      <c s="36" t="s">
        <v>69</v>
      </c>
      <c>
        <f>(M3437*21)/100</f>
      </c>
      <c t="s">
        <v>28</v>
      </c>
    </row>
    <row r="3438" spans="1:5" ht="12.75">
      <c r="A3438" s="35" t="s">
        <v>56</v>
      </c>
      <c r="E3438" s="39" t="s">
        <v>8048</v>
      </c>
    </row>
    <row r="3439" spans="1:5" ht="25.5">
      <c r="A3439" s="35" t="s">
        <v>58</v>
      </c>
      <c r="E3439" s="40" t="s">
        <v>8049</v>
      </c>
    </row>
    <row r="3440" spans="1:5" ht="102">
      <c r="A3440" t="s">
        <v>59</v>
      </c>
      <c r="E3440" s="39" t="s">
        <v>8050</v>
      </c>
    </row>
    <row r="3441" spans="1:16" ht="12.75">
      <c r="A3441" t="s">
        <v>50</v>
      </c>
      <c s="34" t="s">
        <v>8051</v>
      </c>
      <c s="34" t="s">
        <v>8052</v>
      </c>
      <c s="35" t="s">
        <v>5</v>
      </c>
      <c s="6" t="s">
        <v>8053</v>
      </c>
      <c s="36" t="s">
        <v>65</v>
      </c>
      <c s="37">
        <v>1</v>
      </c>
      <c s="36">
        <v>0</v>
      </c>
      <c s="36">
        <f>ROUND(G3441*H3441,6)</f>
      </c>
      <c r="L3441" s="38">
        <v>0</v>
      </c>
      <c s="32">
        <f>ROUND(ROUND(L3441,2)*ROUND(G3441,3),2)</f>
      </c>
      <c s="36" t="s">
        <v>69</v>
      </c>
      <c>
        <f>(M3441*21)/100</f>
      </c>
      <c t="s">
        <v>28</v>
      </c>
    </row>
    <row r="3442" spans="1:5" ht="12.75">
      <c r="A3442" s="35" t="s">
        <v>56</v>
      </c>
      <c r="E3442" s="39" t="s">
        <v>8053</v>
      </c>
    </row>
    <row r="3443" spans="1:5" ht="25.5">
      <c r="A3443" s="35" t="s">
        <v>58</v>
      </c>
      <c r="E3443" s="40" t="s">
        <v>8054</v>
      </c>
    </row>
    <row r="3444" spans="1:5" ht="102">
      <c r="A3444" t="s">
        <v>59</v>
      </c>
      <c r="E3444" s="39" t="s">
        <v>8055</v>
      </c>
    </row>
    <row r="3445" spans="1:16" ht="12.75">
      <c r="A3445" t="s">
        <v>50</v>
      </c>
      <c s="34" t="s">
        <v>8056</v>
      </c>
      <c s="34" t="s">
        <v>8057</v>
      </c>
      <c s="35" t="s">
        <v>5</v>
      </c>
      <c s="6" t="s">
        <v>8058</v>
      </c>
      <c s="36" t="s">
        <v>65</v>
      </c>
      <c s="37">
        <v>1</v>
      </c>
      <c s="36">
        <v>0</v>
      </c>
      <c s="36">
        <f>ROUND(G3445*H3445,6)</f>
      </c>
      <c r="L3445" s="38">
        <v>0</v>
      </c>
      <c s="32">
        <f>ROUND(ROUND(L3445,2)*ROUND(G3445,3),2)</f>
      </c>
      <c s="36" t="s">
        <v>69</v>
      </c>
      <c>
        <f>(M3445*21)/100</f>
      </c>
      <c t="s">
        <v>28</v>
      </c>
    </row>
    <row r="3446" spans="1:5" ht="12.75">
      <c r="A3446" s="35" t="s">
        <v>56</v>
      </c>
      <c r="E3446" s="39" t="s">
        <v>8058</v>
      </c>
    </row>
    <row r="3447" spans="1:5" ht="25.5">
      <c r="A3447" s="35" t="s">
        <v>58</v>
      </c>
      <c r="E3447" s="40" t="s">
        <v>8059</v>
      </c>
    </row>
    <row r="3448" spans="1:5" ht="102">
      <c r="A3448" t="s">
        <v>59</v>
      </c>
      <c r="E3448" s="39" t="s">
        <v>8060</v>
      </c>
    </row>
    <row r="3449" spans="1:16" ht="12.75">
      <c r="A3449" t="s">
        <v>50</v>
      </c>
      <c s="34" t="s">
        <v>8061</v>
      </c>
      <c s="34" t="s">
        <v>8062</v>
      </c>
      <c s="35" t="s">
        <v>5</v>
      </c>
      <c s="6" t="s">
        <v>8063</v>
      </c>
      <c s="36" t="s">
        <v>65</v>
      </c>
      <c s="37">
        <v>1</v>
      </c>
      <c s="36">
        <v>0</v>
      </c>
      <c s="36">
        <f>ROUND(G3449*H3449,6)</f>
      </c>
      <c r="L3449" s="38">
        <v>0</v>
      </c>
      <c s="32">
        <f>ROUND(ROUND(L3449,2)*ROUND(G3449,3),2)</f>
      </c>
      <c s="36" t="s">
        <v>69</v>
      </c>
      <c>
        <f>(M3449*21)/100</f>
      </c>
      <c t="s">
        <v>28</v>
      </c>
    </row>
    <row r="3450" spans="1:5" ht="12.75">
      <c r="A3450" s="35" t="s">
        <v>56</v>
      </c>
      <c r="E3450" s="39" t="s">
        <v>8063</v>
      </c>
    </row>
    <row r="3451" spans="1:5" ht="25.5">
      <c r="A3451" s="35" t="s">
        <v>58</v>
      </c>
      <c r="E3451" s="40" t="s">
        <v>8064</v>
      </c>
    </row>
    <row r="3452" spans="1:5" ht="102">
      <c r="A3452" t="s">
        <v>59</v>
      </c>
      <c r="E3452" s="39" t="s">
        <v>8065</v>
      </c>
    </row>
    <row r="3453" spans="1:16" ht="12.75">
      <c r="A3453" t="s">
        <v>50</v>
      </c>
      <c s="34" t="s">
        <v>8066</v>
      </c>
      <c s="34" t="s">
        <v>8067</v>
      </c>
      <c s="35" t="s">
        <v>5</v>
      </c>
      <c s="6" t="s">
        <v>8068</v>
      </c>
      <c s="36" t="s">
        <v>209</v>
      </c>
      <c s="37">
        <v>3.825</v>
      </c>
      <c s="36">
        <v>0</v>
      </c>
      <c s="36">
        <f>ROUND(G3453*H3453,6)</f>
      </c>
      <c r="L3453" s="38">
        <v>0</v>
      </c>
      <c s="32">
        <f>ROUND(ROUND(L3453,2)*ROUND(G3453,3),2)</f>
      </c>
      <c s="36" t="s">
        <v>69</v>
      </c>
      <c>
        <f>(M3453*21)/100</f>
      </c>
      <c t="s">
        <v>28</v>
      </c>
    </row>
    <row r="3454" spans="1:5" ht="12.75">
      <c r="A3454" s="35" t="s">
        <v>56</v>
      </c>
      <c r="E3454" s="39" t="s">
        <v>8068</v>
      </c>
    </row>
    <row r="3455" spans="1:5" ht="25.5">
      <c r="A3455" s="35" t="s">
        <v>58</v>
      </c>
      <c r="E3455" s="40" t="s">
        <v>8069</v>
      </c>
    </row>
    <row r="3456" spans="1:5" ht="102">
      <c r="A3456" t="s">
        <v>59</v>
      </c>
      <c r="E3456" s="39" t="s">
        <v>8070</v>
      </c>
    </row>
    <row r="3457" spans="1:16" ht="12.75">
      <c r="A3457" t="s">
        <v>50</v>
      </c>
      <c s="34" t="s">
        <v>8071</v>
      </c>
      <c s="34" t="s">
        <v>8072</v>
      </c>
      <c s="35" t="s">
        <v>5</v>
      </c>
      <c s="6" t="s">
        <v>8073</v>
      </c>
      <c s="36" t="s">
        <v>65</v>
      </c>
      <c s="37">
        <v>1</v>
      </c>
      <c s="36">
        <v>0</v>
      </c>
      <c s="36">
        <f>ROUND(G3457*H3457,6)</f>
      </c>
      <c r="L3457" s="38">
        <v>0</v>
      </c>
      <c s="32">
        <f>ROUND(ROUND(L3457,2)*ROUND(G3457,3),2)</f>
      </c>
      <c s="36" t="s">
        <v>69</v>
      </c>
      <c>
        <f>(M3457*21)/100</f>
      </c>
      <c t="s">
        <v>28</v>
      </c>
    </row>
    <row r="3458" spans="1:5" ht="12.75">
      <c r="A3458" s="35" t="s">
        <v>56</v>
      </c>
      <c r="E3458" s="39" t="s">
        <v>8073</v>
      </c>
    </row>
    <row r="3459" spans="1:5" ht="25.5">
      <c r="A3459" s="35" t="s">
        <v>58</v>
      </c>
      <c r="E3459" s="40" t="s">
        <v>8074</v>
      </c>
    </row>
    <row r="3460" spans="1:5" ht="102">
      <c r="A3460" t="s">
        <v>59</v>
      </c>
      <c r="E3460" s="39" t="s">
        <v>8075</v>
      </c>
    </row>
    <row r="3461" spans="1:16" ht="12.75">
      <c r="A3461" t="s">
        <v>50</v>
      </c>
      <c s="34" t="s">
        <v>8076</v>
      </c>
      <c s="34" t="s">
        <v>8077</v>
      </c>
      <c s="35" t="s">
        <v>5</v>
      </c>
      <c s="6" t="s">
        <v>8078</v>
      </c>
      <c s="36" t="s">
        <v>65</v>
      </c>
      <c s="37">
        <v>1</v>
      </c>
      <c s="36">
        <v>0</v>
      </c>
      <c s="36">
        <f>ROUND(G3461*H3461,6)</f>
      </c>
      <c r="L3461" s="38">
        <v>0</v>
      </c>
      <c s="32">
        <f>ROUND(ROUND(L3461,2)*ROUND(G3461,3),2)</f>
      </c>
      <c s="36" t="s">
        <v>69</v>
      </c>
      <c>
        <f>(M3461*21)/100</f>
      </c>
      <c t="s">
        <v>28</v>
      </c>
    </row>
    <row r="3462" spans="1:5" ht="12.75">
      <c r="A3462" s="35" t="s">
        <v>56</v>
      </c>
      <c r="E3462" s="39" t="s">
        <v>8078</v>
      </c>
    </row>
    <row r="3463" spans="1:5" ht="25.5">
      <c r="A3463" s="35" t="s">
        <v>58</v>
      </c>
      <c r="E3463" s="40" t="s">
        <v>8079</v>
      </c>
    </row>
    <row r="3464" spans="1:5" ht="102">
      <c r="A3464" t="s">
        <v>59</v>
      </c>
      <c r="E3464" s="39" t="s">
        <v>8080</v>
      </c>
    </row>
    <row r="3465" spans="1:16" ht="12.75">
      <c r="A3465" t="s">
        <v>50</v>
      </c>
      <c s="34" t="s">
        <v>8081</v>
      </c>
      <c s="34" t="s">
        <v>8082</v>
      </c>
      <c s="35" t="s">
        <v>5</v>
      </c>
      <c s="6" t="s">
        <v>8083</v>
      </c>
      <c s="36" t="s">
        <v>65</v>
      </c>
      <c s="37">
        <v>1</v>
      </c>
      <c s="36">
        <v>0</v>
      </c>
      <c s="36">
        <f>ROUND(G3465*H3465,6)</f>
      </c>
      <c r="L3465" s="38">
        <v>0</v>
      </c>
      <c s="32">
        <f>ROUND(ROUND(L3465,2)*ROUND(G3465,3),2)</f>
      </c>
      <c s="36" t="s">
        <v>55</v>
      </c>
      <c>
        <f>(M3465*21)/100</f>
      </c>
      <c t="s">
        <v>28</v>
      </c>
    </row>
    <row r="3466" spans="1:5" ht="12.75">
      <c r="A3466" s="35" t="s">
        <v>56</v>
      </c>
      <c r="E3466" s="39" t="s">
        <v>8083</v>
      </c>
    </row>
    <row r="3467" spans="1:5" ht="25.5">
      <c r="A3467" s="35" t="s">
        <v>58</v>
      </c>
      <c r="E3467" s="40" t="s">
        <v>8084</v>
      </c>
    </row>
    <row r="3468" spans="1:5" ht="204">
      <c r="A3468" t="s">
        <v>59</v>
      </c>
      <c r="E3468" s="39" t="s">
        <v>8085</v>
      </c>
    </row>
    <row r="3469" spans="1:16" ht="12.75">
      <c r="A3469" t="s">
        <v>50</v>
      </c>
      <c s="34" t="s">
        <v>8086</v>
      </c>
      <c s="34" t="s">
        <v>8087</v>
      </c>
      <c s="35" t="s">
        <v>5</v>
      </c>
      <c s="6" t="s">
        <v>8088</v>
      </c>
      <c s="36" t="s">
        <v>65</v>
      </c>
      <c s="37">
        <v>1</v>
      </c>
      <c s="36">
        <v>0</v>
      </c>
      <c s="36">
        <f>ROUND(G3469*H3469,6)</f>
      </c>
      <c r="L3469" s="38">
        <v>0</v>
      </c>
      <c s="32">
        <f>ROUND(ROUND(L3469,2)*ROUND(G3469,3),2)</f>
      </c>
      <c s="36" t="s">
        <v>55</v>
      </c>
      <c>
        <f>(M3469*21)/100</f>
      </c>
      <c t="s">
        <v>28</v>
      </c>
    </row>
    <row r="3470" spans="1:5" ht="12.75">
      <c r="A3470" s="35" t="s">
        <v>56</v>
      </c>
      <c r="E3470" s="39" t="s">
        <v>8088</v>
      </c>
    </row>
    <row r="3471" spans="1:5" ht="12.75">
      <c r="A3471" s="35" t="s">
        <v>58</v>
      </c>
      <c r="E3471" s="40" t="s">
        <v>5</v>
      </c>
    </row>
    <row r="3472" spans="1:5" ht="153">
      <c r="A3472" t="s">
        <v>59</v>
      </c>
      <c r="E3472" s="39" t="s">
        <v>8089</v>
      </c>
    </row>
    <row r="3473" spans="1:16" ht="12.75">
      <c r="A3473" t="s">
        <v>50</v>
      </c>
      <c s="34" t="s">
        <v>8090</v>
      </c>
      <c s="34" t="s">
        <v>8091</v>
      </c>
      <c s="35" t="s">
        <v>5</v>
      </c>
      <c s="6" t="s">
        <v>8092</v>
      </c>
      <c s="36" t="s">
        <v>65</v>
      </c>
      <c s="37">
        <v>1</v>
      </c>
      <c s="36">
        <v>0</v>
      </c>
      <c s="36">
        <f>ROUND(G3473*H3473,6)</f>
      </c>
      <c r="L3473" s="38">
        <v>0</v>
      </c>
      <c s="32">
        <f>ROUND(ROUND(L3473,2)*ROUND(G3473,3),2)</f>
      </c>
      <c s="36" t="s">
        <v>55</v>
      </c>
      <c>
        <f>(M3473*21)/100</f>
      </c>
      <c t="s">
        <v>28</v>
      </c>
    </row>
    <row r="3474" spans="1:5" ht="12.75">
      <c r="A3474" s="35" t="s">
        <v>56</v>
      </c>
      <c r="E3474" s="39" t="s">
        <v>8092</v>
      </c>
    </row>
    <row r="3475" spans="1:5" ht="25.5">
      <c r="A3475" s="35" t="s">
        <v>58</v>
      </c>
      <c r="E3475" s="40" t="s">
        <v>8093</v>
      </c>
    </row>
    <row r="3476" spans="1:5" ht="191.25">
      <c r="A3476" t="s">
        <v>59</v>
      </c>
      <c r="E3476" s="39" t="s">
        <v>8094</v>
      </c>
    </row>
    <row r="3477" spans="1:16" ht="12.75">
      <c r="A3477" t="s">
        <v>50</v>
      </c>
      <c s="34" t="s">
        <v>8095</v>
      </c>
      <c s="34" t="s">
        <v>8096</v>
      </c>
      <c s="35" t="s">
        <v>5</v>
      </c>
      <c s="6" t="s">
        <v>8097</v>
      </c>
      <c s="36" t="s">
        <v>65</v>
      </c>
      <c s="37">
        <v>1</v>
      </c>
      <c s="36">
        <v>0</v>
      </c>
      <c s="36">
        <f>ROUND(G3477*H3477,6)</f>
      </c>
      <c r="L3477" s="38">
        <v>0</v>
      </c>
      <c s="32">
        <f>ROUND(ROUND(L3477,2)*ROUND(G3477,3),2)</f>
      </c>
      <c s="36" t="s">
        <v>55</v>
      </c>
      <c>
        <f>(M3477*21)/100</f>
      </c>
      <c t="s">
        <v>28</v>
      </c>
    </row>
    <row r="3478" spans="1:5" ht="12.75">
      <c r="A3478" s="35" t="s">
        <v>56</v>
      </c>
      <c r="E3478" s="39" t="s">
        <v>8097</v>
      </c>
    </row>
    <row r="3479" spans="1:5" ht="25.5">
      <c r="A3479" s="35" t="s">
        <v>58</v>
      </c>
      <c r="E3479" s="40" t="s">
        <v>7851</v>
      </c>
    </row>
    <row r="3480" spans="1:5" ht="153">
      <c r="A3480" t="s">
        <v>59</v>
      </c>
      <c r="E3480" s="39" t="s">
        <v>8098</v>
      </c>
    </row>
    <row r="3481" spans="1:16" ht="25.5">
      <c r="A3481" t="s">
        <v>50</v>
      </c>
      <c s="34" t="s">
        <v>8099</v>
      </c>
      <c s="34" t="s">
        <v>8100</v>
      </c>
      <c s="35" t="s">
        <v>5</v>
      </c>
      <c s="6" t="s">
        <v>8101</v>
      </c>
      <c s="36" t="s">
        <v>65</v>
      </c>
      <c s="37">
        <v>1</v>
      </c>
      <c s="36">
        <v>0</v>
      </c>
      <c s="36">
        <f>ROUND(G3481*H3481,6)</f>
      </c>
      <c r="L3481" s="38">
        <v>0</v>
      </c>
      <c s="32">
        <f>ROUND(ROUND(L3481,2)*ROUND(G3481,3),2)</f>
      </c>
      <c s="36" t="s">
        <v>55</v>
      </c>
      <c>
        <f>(M3481*21)/100</f>
      </c>
      <c t="s">
        <v>28</v>
      </c>
    </row>
    <row r="3482" spans="1:5" ht="25.5">
      <c r="A3482" s="35" t="s">
        <v>56</v>
      </c>
      <c r="E3482" s="39" t="s">
        <v>8101</v>
      </c>
    </row>
    <row r="3483" spans="1:5" ht="25.5">
      <c r="A3483" s="35" t="s">
        <v>58</v>
      </c>
      <c r="E3483" s="40" t="s">
        <v>8102</v>
      </c>
    </row>
    <row r="3484" spans="1:5" ht="204">
      <c r="A3484" t="s">
        <v>59</v>
      </c>
      <c r="E3484" s="39" t="s">
        <v>8103</v>
      </c>
    </row>
    <row r="3485" spans="1:16" ht="12.75">
      <c r="A3485" t="s">
        <v>50</v>
      </c>
      <c s="34" t="s">
        <v>8104</v>
      </c>
      <c s="34" t="s">
        <v>8105</v>
      </c>
      <c s="35" t="s">
        <v>5</v>
      </c>
      <c s="6" t="s">
        <v>8106</v>
      </c>
      <c s="36" t="s">
        <v>2197</v>
      </c>
      <c s="37">
        <v>65.501</v>
      </c>
      <c s="36">
        <v>0</v>
      </c>
      <c s="36">
        <f>ROUND(G3485*H3485,6)</f>
      </c>
      <c r="L3485" s="38">
        <v>0</v>
      </c>
      <c s="32">
        <f>ROUND(ROUND(L3485,2)*ROUND(G3485,3),2)</f>
      </c>
      <c s="36" t="s">
        <v>55</v>
      </c>
      <c>
        <f>(M3485*21)/100</f>
      </c>
      <c t="s">
        <v>28</v>
      </c>
    </row>
    <row r="3486" spans="1:5" ht="12.75">
      <c r="A3486" s="35" t="s">
        <v>56</v>
      </c>
      <c r="E3486" s="39" t="s">
        <v>8106</v>
      </c>
    </row>
    <row r="3487" spans="1:5" ht="89.25">
      <c r="A3487" s="35" t="s">
        <v>58</v>
      </c>
      <c r="E3487" s="40" t="s">
        <v>8107</v>
      </c>
    </row>
    <row r="3488" spans="1:5" ht="140.25">
      <c r="A3488" t="s">
        <v>59</v>
      </c>
      <c r="E3488" s="39" t="s">
        <v>8108</v>
      </c>
    </row>
    <row r="3489" spans="1:16" ht="12.75">
      <c r="A3489" t="s">
        <v>50</v>
      </c>
      <c s="34" t="s">
        <v>8109</v>
      </c>
      <c s="34" t="s">
        <v>8110</v>
      </c>
      <c s="35" t="s">
        <v>5</v>
      </c>
      <c s="6" t="s">
        <v>8111</v>
      </c>
      <c s="36" t="s">
        <v>2197</v>
      </c>
      <c s="37">
        <v>26.313</v>
      </c>
      <c s="36">
        <v>0</v>
      </c>
      <c s="36">
        <f>ROUND(G3489*H3489,6)</f>
      </c>
      <c r="L3489" s="38">
        <v>0</v>
      </c>
      <c s="32">
        <f>ROUND(ROUND(L3489,2)*ROUND(G3489,3),2)</f>
      </c>
      <c s="36" t="s">
        <v>69</v>
      </c>
      <c>
        <f>(M3489*21)/100</f>
      </c>
      <c t="s">
        <v>28</v>
      </c>
    </row>
    <row r="3490" spans="1:5" ht="12.75">
      <c r="A3490" s="35" t="s">
        <v>56</v>
      </c>
      <c r="E3490" s="39" t="s">
        <v>8111</v>
      </c>
    </row>
    <row r="3491" spans="1:5" ht="357">
      <c r="A3491" s="35" t="s">
        <v>58</v>
      </c>
      <c r="E3491" s="40" t="s">
        <v>8112</v>
      </c>
    </row>
    <row r="3492" spans="1:5" ht="114.75">
      <c r="A3492" t="s">
        <v>59</v>
      </c>
      <c r="E3492" s="39" t="s">
        <v>8113</v>
      </c>
    </row>
    <row r="3493" spans="1:16" ht="12.75">
      <c r="A3493" t="s">
        <v>50</v>
      </c>
      <c s="34" t="s">
        <v>8114</v>
      </c>
      <c s="34" t="s">
        <v>8115</v>
      </c>
      <c s="35" t="s">
        <v>5</v>
      </c>
      <c s="6" t="s">
        <v>8116</v>
      </c>
      <c s="36" t="s">
        <v>2197</v>
      </c>
      <c s="37">
        <v>26.313</v>
      </c>
      <c s="36">
        <v>0</v>
      </c>
      <c s="36">
        <f>ROUND(G3493*H3493,6)</f>
      </c>
      <c r="L3493" s="38">
        <v>0</v>
      </c>
      <c s="32">
        <f>ROUND(ROUND(L3493,2)*ROUND(G3493,3),2)</f>
      </c>
      <c s="36" t="s">
        <v>55</v>
      </c>
      <c>
        <f>(M3493*21)/100</f>
      </c>
      <c t="s">
        <v>28</v>
      </c>
    </row>
    <row r="3494" spans="1:5" ht="12.75">
      <c r="A3494" s="35" t="s">
        <v>56</v>
      </c>
      <c r="E3494" s="39" t="s">
        <v>8116</v>
      </c>
    </row>
    <row r="3495" spans="1:5" ht="344.25">
      <c r="A3495" s="35" t="s">
        <v>58</v>
      </c>
      <c r="E3495" s="40" t="s">
        <v>8117</v>
      </c>
    </row>
    <row r="3496" spans="1:5" ht="153">
      <c r="A3496" t="s">
        <v>59</v>
      </c>
      <c r="E3496" s="39" t="s">
        <v>8118</v>
      </c>
    </row>
    <row r="3497" spans="1:16" ht="12.75">
      <c r="A3497" t="s">
        <v>50</v>
      </c>
      <c s="34" t="s">
        <v>8119</v>
      </c>
      <c s="34" t="s">
        <v>8120</v>
      </c>
      <c s="35" t="s">
        <v>5</v>
      </c>
      <c s="6" t="s">
        <v>8121</v>
      </c>
      <c s="36" t="s">
        <v>2197</v>
      </c>
      <c s="37">
        <v>3.93</v>
      </c>
      <c s="36">
        <v>0</v>
      </c>
      <c s="36">
        <f>ROUND(G3497*H3497,6)</f>
      </c>
      <c r="L3497" s="38">
        <v>0</v>
      </c>
      <c s="32">
        <f>ROUND(ROUND(L3497,2)*ROUND(G3497,3),2)</f>
      </c>
      <c s="36" t="s">
        <v>55</v>
      </c>
      <c>
        <f>(M3497*21)/100</f>
      </c>
      <c t="s">
        <v>28</v>
      </c>
    </row>
    <row r="3498" spans="1:5" ht="12.75">
      <c r="A3498" s="35" t="s">
        <v>56</v>
      </c>
      <c r="E3498" s="39" t="s">
        <v>8121</v>
      </c>
    </row>
    <row r="3499" spans="1:5" ht="38.25">
      <c r="A3499" s="35" t="s">
        <v>58</v>
      </c>
      <c r="E3499" s="40" t="s">
        <v>8122</v>
      </c>
    </row>
    <row r="3500" spans="1:5" ht="140.25">
      <c r="A3500" t="s">
        <v>59</v>
      </c>
      <c r="E3500" s="39" t="s">
        <v>8123</v>
      </c>
    </row>
    <row r="3501" spans="1:16" ht="12.75">
      <c r="A3501" t="s">
        <v>50</v>
      </c>
      <c s="34" t="s">
        <v>8124</v>
      </c>
      <c s="34" t="s">
        <v>8125</v>
      </c>
      <c s="35" t="s">
        <v>5</v>
      </c>
      <c s="6" t="s">
        <v>8126</v>
      </c>
      <c s="36" t="s">
        <v>65</v>
      </c>
      <c s="37">
        <v>6</v>
      </c>
      <c s="36">
        <v>0</v>
      </c>
      <c s="36">
        <f>ROUND(G3501*H3501,6)</f>
      </c>
      <c r="L3501" s="38">
        <v>0</v>
      </c>
      <c s="32">
        <f>ROUND(ROUND(L3501,2)*ROUND(G3501,3),2)</f>
      </c>
      <c s="36" t="s">
        <v>55</v>
      </c>
      <c>
        <f>(M3501*21)/100</f>
      </c>
      <c t="s">
        <v>28</v>
      </c>
    </row>
    <row r="3502" spans="1:5" ht="12.75">
      <c r="A3502" s="35" t="s">
        <v>56</v>
      </c>
      <c r="E3502" s="39" t="s">
        <v>8126</v>
      </c>
    </row>
    <row r="3503" spans="1:5" ht="76.5">
      <c r="A3503" s="35" t="s">
        <v>58</v>
      </c>
      <c r="E3503" s="40" t="s">
        <v>8127</v>
      </c>
    </row>
    <row r="3504" spans="1:5" ht="153">
      <c r="A3504" t="s">
        <v>59</v>
      </c>
      <c r="E3504" s="39" t="s">
        <v>8128</v>
      </c>
    </row>
    <row r="3505" spans="1:16" ht="12.75">
      <c r="A3505" t="s">
        <v>50</v>
      </c>
      <c s="34" t="s">
        <v>8129</v>
      </c>
      <c s="34" t="s">
        <v>8130</v>
      </c>
      <c s="35" t="s">
        <v>5</v>
      </c>
      <c s="6" t="s">
        <v>8131</v>
      </c>
      <c s="36" t="s">
        <v>65</v>
      </c>
      <c s="37">
        <v>4</v>
      </c>
      <c s="36">
        <v>0</v>
      </c>
      <c s="36">
        <f>ROUND(G3505*H3505,6)</f>
      </c>
      <c r="L3505" s="38">
        <v>0</v>
      </c>
      <c s="32">
        <f>ROUND(ROUND(L3505,2)*ROUND(G3505,3),2)</f>
      </c>
      <c s="36" t="s">
        <v>55</v>
      </c>
      <c>
        <f>(M3505*21)/100</f>
      </c>
      <c t="s">
        <v>28</v>
      </c>
    </row>
    <row r="3506" spans="1:5" ht="12.75">
      <c r="A3506" s="35" t="s">
        <v>56</v>
      </c>
      <c r="E3506" s="39" t="s">
        <v>8131</v>
      </c>
    </row>
    <row r="3507" spans="1:5" ht="63.75">
      <c r="A3507" s="35" t="s">
        <v>58</v>
      </c>
      <c r="E3507" s="40" t="s">
        <v>8132</v>
      </c>
    </row>
    <row r="3508" spans="1:5" ht="153">
      <c r="A3508" t="s">
        <v>59</v>
      </c>
      <c r="E3508" s="39" t="s">
        <v>8133</v>
      </c>
    </row>
    <row r="3509" spans="1:16" ht="12.75">
      <c r="A3509" t="s">
        <v>50</v>
      </c>
      <c s="34" t="s">
        <v>8134</v>
      </c>
      <c s="34" t="s">
        <v>8135</v>
      </c>
      <c s="35" t="s">
        <v>5</v>
      </c>
      <c s="6" t="s">
        <v>8136</v>
      </c>
      <c s="36" t="s">
        <v>65</v>
      </c>
      <c s="37">
        <v>1</v>
      </c>
      <c s="36">
        <v>0</v>
      </c>
      <c s="36">
        <f>ROUND(G3509*H3509,6)</f>
      </c>
      <c r="L3509" s="38">
        <v>0</v>
      </c>
      <c s="32">
        <f>ROUND(ROUND(L3509,2)*ROUND(G3509,3),2)</f>
      </c>
      <c s="36" t="s">
        <v>55</v>
      </c>
      <c>
        <f>(M3509*21)/100</f>
      </c>
      <c t="s">
        <v>28</v>
      </c>
    </row>
    <row r="3510" spans="1:5" ht="12.75">
      <c r="A3510" s="35" t="s">
        <v>56</v>
      </c>
      <c r="E3510" s="39" t="s">
        <v>8136</v>
      </c>
    </row>
    <row r="3511" spans="1:5" ht="25.5">
      <c r="A3511" s="35" t="s">
        <v>58</v>
      </c>
      <c r="E3511" s="40" t="s">
        <v>8137</v>
      </c>
    </row>
    <row r="3512" spans="1:5" ht="153">
      <c r="A3512" t="s">
        <v>59</v>
      </c>
      <c r="E3512" s="39" t="s">
        <v>8138</v>
      </c>
    </row>
    <row r="3513" spans="1:16" ht="12.75">
      <c r="A3513" t="s">
        <v>50</v>
      </c>
      <c s="34" t="s">
        <v>8139</v>
      </c>
      <c s="34" t="s">
        <v>8140</v>
      </c>
      <c s="35" t="s">
        <v>5</v>
      </c>
      <c s="6" t="s">
        <v>8141</v>
      </c>
      <c s="36" t="s">
        <v>412</v>
      </c>
      <c s="37">
        <v>1.446</v>
      </c>
      <c s="36">
        <v>0</v>
      </c>
      <c s="36">
        <f>ROUND(G3513*H3513,6)</f>
      </c>
      <c r="L3513" s="38">
        <v>0</v>
      </c>
      <c s="32">
        <f>ROUND(ROUND(L3513,2)*ROUND(G3513,3),2)</f>
      </c>
      <c s="36" t="s">
        <v>55</v>
      </c>
      <c>
        <f>(M3513*21)/100</f>
      </c>
      <c t="s">
        <v>28</v>
      </c>
    </row>
    <row r="3514" spans="1:5" ht="12.75">
      <c r="A3514" s="35" t="s">
        <v>56</v>
      </c>
      <c r="E3514" s="39" t="s">
        <v>8141</v>
      </c>
    </row>
    <row r="3515" spans="1:5" ht="12.75">
      <c r="A3515" s="35" t="s">
        <v>58</v>
      </c>
      <c r="E3515" s="40" t="s">
        <v>5</v>
      </c>
    </row>
    <row r="3516" spans="1:5" ht="255">
      <c r="A3516" t="s">
        <v>59</v>
      </c>
      <c r="E3516" s="39" t="s">
        <v>8142</v>
      </c>
    </row>
    <row r="3517" spans="1:16" ht="25.5">
      <c r="A3517" t="s">
        <v>50</v>
      </c>
      <c s="34" t="s">
        <v>8143</v>
      </c>
      <c s="34" t="s">
        <v>8144</v>
      </c>
      <c s="35" t="s">
        <v>5</v>
      </c>
      <c s="6" t="s">
        <v>8145</v>
      </c>
      <c s="36" t="s">
        <v>65</v>
      </c>
      <c s="37">
        <v>1</v>
      </c>
      <c s="36">
        <v>0</v>
      </c>
      <c s="36">
        <f>ROUND(G3517*H3517,6)</f>
      </c>
      <c r="L3517" s="38">
        <v>0</v>
      </c>
      <c s="32">
        <f>ROUND(ROUND(L3517,2)*ROUND(G3517,3),2)</f>
      </c>
      <c s="36" t="s">
        <v>69</v>
      </c>
      <c>
        <f>(M3517*21)/100</f>
      </c>
      <c t="s">
        <v>28</v>
      </c>
    </row>
    <row r="3518" spans="1:5" ht="25.5">
      <c r="A3518" s="35" t="s">
        <v>56</v>
      </c>
      <c r="E3518" s="39" t="s">
        <v>8145</v>
      </c>
    </row>
    <row r="3519" spans="1:5" ht="12.75">
      <c r="A3519" s="35" t="s">
        <v>58</v>
      </c>
      <c r="E3519" s="40" t="s">
        <v>5</v>
      </c>
    </row>
    <row r="3520" spans="1:5" ht="153">
      <c r="A3520" t="s">
        <v>59</v>
      </c>
      <c r="E3520" s="39" t="s">
        <v>8146</v>
      </c>
    </row>
    <row r="3521" spans="1:13" ht="12.75">
      <c r="A3521" t="s">
        <v>47</v>
      </c>
      <c r="C3521" s="31" t="s">
        <v>7613</v>
      </c>
      <c r="E3521" s="33" t="s">
        <v>8147</v>
      </c>
      <c r="J3521" s="32">
        <f>0</f>
      </c>
      <c s="32">
        <f>0</f>
      </c>
      <c s="32">
        <f>0+L3522+L3526+L3530+L3534+L3538+L3542+L3546+L3550+L3554+L3558+L3562</f>
      </c>
      <c s="32">
        <f>0+M3522+M3526+M3530+M3534+M3538+M3542+M3546+M3550+M3554+M3558+M3562</f>
      </c>
    </row>
    <row r="3522" spans="1:16" ht="12.75">
      <c r="A3522" t="s">
        <v>50</v>
      </c>
      <c s="34" t="s">
        <v>8148</v>
      </c>
      <c s="34" t="s">
        <v>8149</v>
      </c>
      <c s="35" t="s">
        <v>5</v>
      </c>
      <c s="6" t="s">
        <v>8150</v>
      </c>
      <c s="36" t="s">
        <v>2197</v>
      </c>
      <c s="37">
        <v>679.184</v>
      </c>
      <c s="36">
        <v>0</v>
      </c>
      <c s="36">
        <f>ROUND(G3522*H3522,6)</f>
      </c>
      <c r="L3522" s="38">
        <v>0</v>
      </c>
      <c s="32">
        <f>ROUND(ROUND(L3522,2)*ROUND(G3522,3),2)</f>
      </c>
      <c s="36" t="s">
        <v>69</v>
      </c>
      <c>
        <f>(M3522*21)/100</f>
      </c>
      <c t="s">
        <v>28</v>
      </c>
    </row>
    <row r="3523" spans="1:5" ht="12.75">
      <c r="A3523" s="35" t="s">
        <v>56</v>
      </c>
      <c r="E3523" s="39" t="s">
        <v>8151</v>
      </c>
    </row>
    <row r="3524" spans="1:5" ht="25.5">
      <c r="A3524" s="35" t="s">
        <v>58</v>
      </c>
      <c r="E3524" s="40" t="s">
        <v>8152</v>
      </c>
    </row>
    <row r="3525" spans="1:5" ht="102">
      <c r="A3525" t="s">
        <v>59</v>
      </c>
      <c r="E3525" s="39" t="s">
        <v>8153</v>
      </c>
    </row>
    <row r="3526" spans="1:16" ht="25.5">
      <c r="A3526" t="s">
        <v>50</v>
      </c>
      <c s="34" t="s">
        <v>8154</v>
      </c>
      <c s="34" t="s">
        <v>8155</v>
      </c>
      <c s="35" t="s">
        <v>5</v>
      </c>
      <c s="6" t="s">
        <v>8156</v>
      </c>
      <c s="36" t="s">
        <v>2197</v>
      </c>
      <c s="37">
        <v>1236.037</v>
      </c>
      <c s="36">
        <v>0</v>
      </c>
      <c s="36">
        <f>ROUND(G3526*H3526,6)</f>
      </c>
      <c r="L3526" s="38">
        <v>0</v>
      </c>
      <c s="32">
        <f>ROUND(ROUND(L3526,2)*ROUND(G3526,3),2)</f>
      </c>
      <c s="36" t="s">
        <v>55</v>
      </c>
      <c>
        <f>(M3526*21)/100</f>
      </c>
      <c t="s">
        <v>28</v>
      </c>
    </row>
    <row r="3527" spans="1:5" ht="25.5">
      <c r="A3527" s="35" t="s">
        <v>56</v>
      </c>
      <c r="E3527" s="39" t="s">
        <v>8156</v>
      </c>
    </row>
    <row r="3528" spans="1:5" ht="25.5">
      <c r="A3528" s="35" t="s">
        <v>58</v>
      </c>
      <c r="E3528" s="40" t="s">
        <v>8157</v>
      </c>
    </row>
    <row r="3529" spans="1:5" ht="153">
      <c r="A3529" t="s">
        <v>59</v>
      </c>
      <c r="E3529" s="39" t="s">
        <v>8158</v>
      </c>
    </row>
    <row r="3530" spans="1:16" ht="25.5">
      <c r="A3530" t="s">
        <v>50</v>
      </c>
      <c s="34" t="s">
        <v>8159</v>
      </c>
      <c s="34" t="s">
        <v>8160</v>
      </c>
      <c s="35" t="s">
        <v>5</v>
      </c>
      <c s="6" t="s">
        <v>8161</v>
      </c>
      <c s="36" t="s">
        <v>209</v>
      </c>
      <c s="37">
        <v>496.964</v>
      </c>
      <c s="36">
        <v>0</v>
      </c>
      <c s="36">
        <f>ROUND(G3530*H3530,6)</f>
      </c>
      <c r="L3530" s="38">
        <v>0</v>
      </c>
      <c s="32">
        <f>ROUND(ROUND(L3530,2)*ROUND(G3530,3),2)</f>
      </c>
      <c s="36" t="s">
        <v>55</v>
      </c>
      <c>
        <f>(M3530*21)/100</f>
      </c>
      <c t="s">
        <v>28</v>
      </c>
    </row>
    <row r="3531" spans="1:5" ht="25.5">
      <c r="A3531" s="35" t="s">
        <v>56</v>
      </c>
      <c r="E3531" s="39" t="s">
        <v>8161</v>
      </c>
    </row>
    <row r="3532" spans="1:5" ht="25.5">
      <c r="A3532" s="35" t="s">
        <v>58</v>
      </c>
      <c r="E3532" s="40" t="s">
        <v>8162</v>
      </c>
    </row>
    <row r="3533" spans="1:5" ht="153">
      <c r="A3533" t="s">
        <v>59</v>
      </c>
      <c r="E3533" s="39" t="s">
        <v>8163</v>
      </c>
    </row>
    <row r="3534" spans="1:16" ht="12.75">
      <c r="A3534" t="s">
        <v>50</v>
      </c>
      <c s="34" t="s">
        <v>8164</v>
      </c>
      <c s="34" t="s">
        <v>8165</v>
      </c>
      <c s="35" t="s">
        <v>5</v>
      </c>
      <c s="6" t="s">
        <v>8166</v>
      </c>
      <c s="36" t="s">
        <v>2197</v>
      </c>
      <c s="37">
        <v>1741.11</v>
      </c>
      <c s="36">
        <v>0</v>
      </c>
      <c s="36">
        <f>ROUND(G3534*H3534,6)</f>
      </c>
      <c r="L3534" s="38">
        <v>0</v>
      </c>
      <c s="32">
        <f>ROUND(ROUND(L3534,2)*ROUND(G3534,3),2)</f>
      </c>
      <c s="36" t="s">
        <v>55</v>
      </c>
      <c>
        <f>(M3534*21)/100</f>
      </c>
      <c t="s">
        <v>28</v>
      </c>
    </row>
    <row r="3535" spans="1:5" ht="12.75">
      <c r="A3535" s="35" t="s">
        <v>56</v>
      </c>
      <c r="E3535" s="39" t="s">
        <v>8166</v>
      </c>
    </row>
    <row r="3536" spans="1:5" ht="25.5">
      <c r="A3536" s="35" t="s">
        <v>58</v>
      </c>
      <c r="E3536" s="42" t="s">
        <v>8167</v>
      </c>
    </row>
    <row r="3537" spans="1:5" ht="153">
      <c r="A3537" t="s">
        <v>59</v>
      </c>
      <c r="E3537" s="39" t="s">
        <v>8168</v>
      </c>
    </row>
    <row r="3538" spans="1:16" ht="12.75">
      <c r="A3538" t="s">
        <v>50</v>
      </c>
      <c s="34" t="s">
        <v>8169</v>
      </c>
      <c s="34" t="s">
        <v>8170</v>
      </c>
      <c s="35" t="s">
        <v>5</v>
      </c>
      <c s="6" t="s">
        <v>8171</v>
      </c>
      <c s="36" t="s">
        <v>2197</v>
      </c>
      <c s="37">
        <v>1741.11</v>
      </c>
      <c s="36">
        <v>0</v>
      </c>
      <c s="36">
        <f>ROUND(G3538*H3538,6)</f>
      </c>
      <c r="L3538" s="38">
        <v>0</v>
      </c>
      <c s="32">
        <f>ROUND(ROUND(L3538,2)*ROUND(G3538,3),2)</f>
      </c>
      <c s="36" t="s">
        <v>55</v>
      </c>
      <c>
        <f>(M3538*21)/100</f>
      </c>
      <c t="s">
        <v>28</v>
      </c>
    </row>
    <row r="3539" spans="1:5" ht="12.75">
      <c r="A3539" s="35" t="s">
        <v>56</v>
      </c>
      <c r="E3539" s="39" t="s">
        <v>8171</v>
      </c>
    </row>
    <row r="3540" spans="1:5" ht="25.5">
      <c r="A3540" s="35" t="s">
        <v>58</v>
      </c>
      <c r="E3540" s="42" t="s">
        <v>8167</v>
      </c>
    </row>
    <row r="3541" spans="1:5" ht="153">
      <c r="A3541" t="s">
        <v>59</v>
      </c>
      <c r="E3541" s="39" t="s">
        <v>8172</v>
      </c>
    </row>
    <row r="3542" spans="1:16" ht="12.75">
      <c r="A3542" t="s">
        <v>50</v>
      </c>
      <c s="34" t="s">
        <v>8173</v>
      </c>
      <c s="34" t="s">
        <v>8174</v>
      </c>
      <c s="35" t="s">
        <v>5</v>
      </c>
      <c s="6" t="s">
        <v>8175</v>
      </c>
      <c s="36" t="s">
        <v>2197</v>
      </c>
      <c s="37">
        <v>2.18</v>
      </c>
      <c s="36">
        <v>0</v>
      </c>
      <c s="36">
        <f>ROUND(G3542*H3542,6)</f>
      </c>
      <c r="L3542" s="38">
        <v>0</v>
      </c>
      <c s="32">
        <f>ROUND(ROUND(L3542,2)*ROUND(G3542,3),2)</f>
      </c>
      <c s="36" t="s">
        <v>55</v>
      </c>
      <c>
        <f>(M3542*21)/100</f>
      </c>
      <c t="s">
        <v>28</v>
      </c>
    </row>
    <row r="3543" spans="1:5" ht="12.75">
      <c r="A3543" s="35" t="s">
        <v>56</v>
      </c>
      <c r="E3543" s="39" t="s">
        <v>8175</v>
      </c>
    </row>
    <row r="3544" spans="1:5" ht="25.5">
      <c r="A3544" s="35" t="s">
        <v>58</v>
      </c>
      <c r="E3544" s="42" t="s">
        <v>8176</v>
      </c>
    </row>
    <row r="3545" spans="1:5" ht="204">
      <c r="A3545" t="s">
        <v>59</v>
      </c>
      <c r="E3545" s="39" t="s">
        <v>8177</v>
      </c>
    </row>
    <row r="3546" spans="1:16" ht="25.5">
      <c r="A3546" t="s">
        <v>50</v>
      </c>
      <c s="34" t="s">
        <v>8178</v>
      </c>
      <c s="34" t="s">
        <v>8179</v>
      </c>
      <c s="35" t="s">
        <v>5</v>
      </c>
      <c s="6" t="s">
        <v>8180</v>
      </c>
      <c s="36" t="s">
        <v>209</v>
      </c>
      <c s="37">
        <v>451.785</v>
      </c>
      <c s="36">
        <v>0</v>
      </c>
      <c s="36">
        <f>ROUND(G3546*H3546,6)</f>
      </c>
      <c r="L3546" s="38">
        <v>0</v>
      </c>
      <c s="32">
        <f>ROUND(ROUND(L3546,2)*ROUND(G3546,3),2)</f>
      </c>
      <c s="36" t="s">
        <v>55</v>
      </c>
      <c>
        <f>(M3546*21)/100</f>
      </c>
      <c t="s">
        <v>28</v>
      </c>
    </row>
    <row r="3547" spans="1:5" ht="25.5">
      <c r="A3547" s="35" t="s">
        <v>56</v>
      </c>
      <c r="E3547" s="39" t="s">
        <v>8180</v>
      </c>
    </row>
    <row r="3548" spans="1:5" ht="267.75">
      <c r="A3548" s="35" t="s">
        <v>58</v>
      </c>
      <c r="E3548" s="40" t="s">
        <v>8181</v>
      </c>
    </row>
    <row r="3549" spans="1:5" ht="204">
      <c r="A3549" t="s">
        <v>59</v>
      </c>
      <c r="E3549" s="39" t="s">
        <v>8182</v>
      </c>
    </row>
    <row r="3550" spans="1:16" ht="12.75">
      <c r="A3550" t="s">
        <v>50</v>
      </c>
      <c s="34" t="s">
        <v>8183</v>
      </c>
      <c s="34" t="s">
        <v>8184</v>
      </c>
      <c s="35" t="s">
        <v>5</v>
      </c>
      <c s="6" t="s">
        <v>8185</v>
      </c>
      <c s="36" t="s">
        <v>2197</v>
      </c>
      <c s="37">
        <v>1553.066</v>
      </c>
      <c s="36">
        <v>0</v>
      </c>
      <c s="36">
        <f>ROUND(G3550*H3550,6)</f>
      </c>
      <c r="L3550" s="38">
        <v>0</v>
      </c>
      <c s="32">
        <f>ROUND(ROUND(L3550,2)*ROUND(G3550,3),2)</f>
      </c>
      <c s="36" t="s">
        <v>55</v>
      </c>
      <c>
        <f>(M3550*21)/100</f>
      </c>
      <c t="s">
        <v>28</v>
      </c>
    </row>
    <row r="3551" spans="1:5" ht="12.75">
      <c r="A3551" s="35" t="s">
        <v>56</v>
      </c>
      <c r="E3551" s="39" t="s">
        <v>8185</v>
      </c>
    </row>
    <row r="3552" spans="1:5" ht="409.5">
      <c r="A3552" s="35" t="s">
        <v>58</v>
      </c>
      <c r="E3552" s="42" t="s">
        <v>8186</v>
      </c>
    </row>
    <row r="3553" spans="1:5" ht="153">
      <c r="A3553" t="s">
        <v>59</v>
      </c>
      <c r="E3553" s="39" t="s">
        <v>8187</v>
      </c>
    </row>
    <row r="3554" spans="1:16" ht="25.5">
      <c r="A3554" t="s">
        <v>50</v>
      </c>
      <c s="34" t="s">
        <v>8188</v>
      </c>
      <c s="34" t="s">
        <v>8189</v>
      </c>
      <c s="35" t="s">
        <v>5</v>
      </c>
      <c s="6" t="s">
        <v>8190</v>
      </c>
      <c s="36" t="s">
        <v>2197</v>
      </c>
      <c s="37">
        <v>1123.67</v>
      </c>
      <c s="36">
        <v>0</v>
      </c>
      <c s="36">
        <f>ROUND(G3554*H3554,6)</f>
      </c>
      <c r="L3554" s="38">
        <v>0</v>
      </c>
      <c s="32">
        <f>ROUND(ROUND(L3554,2)*ROUND(G3554,3),2)</f>
      </c>
      <c s="36" t="s">
        <v>55</v>
      </c>
      <c>
        <f>(M3554*21)/100</f>
      </c>
      <c t="s">
        <v>28</v>
      </c>
    </row>
    <row r="3555" spans="1:5" ht="25.5">
      <c r="A3555" s="35" t="s">
        <v>56</v>
      </c>
      <c r="E3555" s="39" t="s">
        <v>8190</v>
      </c>
    </row>
    <row r="3556" spans="1:5" ht="409.5">
      <c r="A3556" s="35" t="s">
        <v>58</v>
      </c>
      <c r="E3556" s="42" t="s">
        <v>8191</v>
      </c>
    </row>
    <row r="3557" spans="1:5" ht="204">
      <c r="A3557" t="s">
        <v>59</v>
      </c>
      <c r="E3557" s="39" t="s">
        <v>8192</v>
      </c>
    </row>
    <row r="3558" spans="1:16" ht="25.5">
      <c r="A3558" t="s">
        <v>50</v>
      </c>
      <c s="34" t="s">
        <v>8193</v>
      </c>
      <c s="34" t="s">
        <v>8194</v>
      </c>
      <c s="35" t="s">
        <v>5</v>
      </c>
      <c s="6" t="s">
        <v>8195</v>
      </c>
      <c s="36" t="s">
        <v>2197</v>
      </c>
      <c s="37">
        <v>617.44</v>
      </c>
      <c s="36">
        <v>0</v>
      </c>
      <c s="36">
        <f>ROUND(G3558*H3558,6)</f>
      </c>
      <c r="L3558" s="38">
        <v>0</v>
      </c>
      <c s="32">
        <f>ROUND(ROUND(L3558,2)*ROUND(G3558,3),2)</f>
      </c>
      <c s="36" t="s">
        <v>55</v>
      </c>
      <c>
        <f>(M3558*21)/100</f>
      </c>
      <c t="s">
        <v>28</v>
      </c>
    </row>
    <row r="3559" spans="1:5" ht="25.5">
      <c r="A3559" s="35" t="s">
        <v>56</v>
      </c>
      <c r="E3559" s="39" t="s">
        <v>8195</v>
      </c>
    </row>
    <row r="3560" spans="1:5" ht="102">
      <c r="A3560" s="35" t="s">
        <v>58</v>
      </c>
      <c r="E3560" s="42" t="s">
        <v>8196</v>
      </c>
    </row>
    <row r="3561" spans="1:5" ht="216.75">
      <c r="A3561" t="s">
        <v>59</v>
      </c>
      <c r="E3561" s="39" t="s">
        <v>8197</v>
      </c>
    </row>
    <row r="3562" spans="1:16" ht="12.75">
      <c r="A3562" t="s">
        <v>50</v>
      </c>
      <c s="34" t="s">
        <v>8198</v>
      </c>
      <c s="34" t="s">
        <v>8199</v>
      </c>
      <c s="35" t="s">
        <v>5</v>
      </c>
      <c s="6" t="s">
        <v>8200</v>
      </c>
      <c s="36" t="s">
        <v>412</v>
      </c>
      <c s="37">
        <v>51.744</v>
      </c>
      <c s="36">
        <v>0</v>
      </c>
      <c s="36">
        <f>ROUND(G3562*H3562,6)</f>
      </c>
      <c r="L3562" s="38">
        <v>0</v>
      </c>
      <c s="32">
        <f>ROUND(ROUND(L3562,2)*ROUND(G3562,3),2)</f>
      </c>
      <c s="36" t="s">
        <v>55</v>
      </c>
      <c>
        <f>(M3562*21)/100</f>
      </c>
      <c t="s">
        <v>28</v>
      </c>
    </row>
    <row r="3563" spans="1:5" ht="12.75">
      <c r="A3563" s="35" t="s">
        <v>56</v>
      </c>
      <c r="E3563" s="39" t="s">
        <v>8200</v>
      </c>
    </row>
    <row r="3564" spans="1:5" ht="12.75">
      <c r="A3564" s="35" t="s">
        <v>58</v>
      </c>
      <c r="E3564" s="40" t="s">
        <v>5</v>
      </c>
    </row>
    <row r="3565" spans="1:5" ht="204">
      <c r="A3565" t="s">
        <v>59</v>
      </c>
      <c r="E3565" s="39" t="s">
        <v>8201</v>
      </c>
    </row>
    <row r="3566" spans="1:13" ht="12.75">
      <c r="A3566" t="s">
        <v>47</v>
      </c>
      <c r="C3566" s="31" t="s">
        <v>7618</v>
      </c>
      <c r="E3566" s="33" t="s">
        <v>8202</v>
      </c>
      <c r="J3566" s="32">
        <f>0</f>
      </c>
      <c s="32">
        <f>0</f>
      </c>
      <c s="32">
        <f>0+L3567+L3571+L3575+L3579+L3583+L3587+L3591+L3595</f>
      </c>
      <c s="32">
        <f>0+M3567+M3571+M3575+M3579+M3583+M3587+M3591+M3595</f>
      </c>
    </row>
    <row r="3567" spans="1:16" ht="12.75">
      <c r="A3567" t="s">
        <v>50</v>
      </c>
      <c s="34" t="s">
        <v>8203</v>
      </c>
      <c s="34" t="s">
        <v>8204</v>
      </c>
      <c s="35" t="s">
        <v>5</v>
      </c>
      <c s="6" t="s">
        <v>8205</v>
      </c>
      <c s="36" t="s">
        <v>209</v>
      </c>
      <c s="37">
        <v>78.75</v>
      </c>
      <c s="36">
        <v>0</v>
      </c>
      <c s="36">
        <f>ROUND(G3567*H3567,6)</f>
      </c>
      <c r="L3567" s="38">
        <v>0</v>
      </c>
      <c s="32">
        <f>ROUND(ROUND(L3567,2)*ROUND(G3567,3),2)</f>
      </c>
      <c s="36" t="s">
        <v>55</v>
      </c>
      <c>
        <f>(M3567*21)/100</f>
      </c>
      <c t="s">
        <v>28</v>
      </c>
    </row>
    <row r="3568" spans="1:5" ht="12.75">
      <c r="A3568" s="35" t="s">
        <v>56</v>
      </c>
      <c r="E3568" s="39" t="s">
        <v>8205</v>
      </c>
    </row>
    <row r="3569" spans="1:5" ht="25.5">
      <c r="A3569" s="35" t="s">
        <v>58</v>
      </c>
      <c r="E3569" s="40" t="s">
        <v>8206</v>
      </c>
    </row>
    <row r="3570" spans="1:5" ht="89.25">
      <c r="A3570" t="s">
        <v>59</v>
      </c>
      <c r="E3570" s="39" t="s">
        <v>8207</v>
      </c>
    </row>
    <row r="3571" spans="1:16" ht="12.75">
      <c r="A3571" t="s">
        <v>50</v>
      </c>
      <c s="34" t="s">
        <v>8208</v>
      </c>
      <c s="34" t="s">
        <v>8209</v>
      </c>
      <c s="35" t="s">
        <v>5</v>
      </c>
      <c s="6" t="s">
        <v>8210</v>
      </c>
      <c s="36" t="s">
        <v>2197</v>
      </c>
      <c s="37">
        <v>379.423</v>
      </c>
      <c s="36">
        <v>0</v>
      </c>
      <c s="36">
        <f>ROUND(G3571*H3571,6)</f>
      </c>
      <c r="L3571" s="38">
        <v>0</v>
      </c>
      <c s="32">
        <f>ROUND(ROUND(L3571,2)*ROUND(G3571,3),2)</f>
      </c>
      <c s="36" t="s">
        <v>55</v>
      </c>
      <c>
        <f>(M3571*21)/100</f>
      </c>
      <c t="s">
        <v>28</v>
      </c>
    </row>
    <row r="3572" spans="1:5" ht="12.75">
      <c r="A3572" s="35" t="s">
        <v>56</v>
      </c>
      <c r="E3572" s="39" t="s">
        <v>8210</v>
      </c>
    </row>
    <row r="3573" spans="1:5" ht="25.5">
      <c r="A3573" s="35" t="s">
        <v>58</v>
      </c>
      <c r="E3573" s="40" t="s">
        <v>8211</v>
      </c>
    </row>
    <row r="3574" spans="1:5" ht="102">
      <c r="A3574" t="s">
        <v>59</v>
      </c>
      <c r="E3574" s="39" t="s">
        <v>8212</v>
      </c>
    </row>
    <row r="3575" spans="1:16" ht="12.75">
      <c r="A3575" t="s">
        <v>50</v>
      </c>
      <c s="34" t="s">
        <v>8213</v>
      </c>
      <c s="34" t="s">
        <v>8214</v>
      </c>
      <c s="35" t="s">
        <v>5</v>
      </c>
      <c s="6" t="s">
        <v>8215</v>
      </c>
      <c s="36" t="s">
        <v>2197</v>
      </c>
      <c s="37">
        <v>364.83</v>
      </c>
      <c s="36">
        <v>0</v>
      </c>
      <c s="36">
        <f>ROUND(G3575*H3575,6)</f>
      </c>
      <c r="L3575" s="38">
        <v>0</v>
      </c>
      <c s="32">
        <f>ROUND(ROUND(L3575,2)*ROUND(G3575,3),2)</f>
      </c>
      <c s="36" t="s">
        <v>55</v>
      </c>
      <c>
        <f>(M3575*21)/100</f>
      </c>
      <c t="s">
        <v>28</v>
      </c>
    </row>
    <row r="3576" spans="1:5" ht="12.75">
      <c r="A3576" s="35" t="s">
        <v>56</v>
      </c>
      <c r="E3576" s="39" t="s">
        <v>8215</v>
      </c>
    </row>
    <row r="3577" spans="1:5" ht="76.5">
      <c r="A3577" s="35" t="s">
        <v>58</v>
      </c>
      <c r="E3577" s="42" t="s">
        <v>8216</v>
      </c>
    </row>
    <row r="3578" spans="1:5" ht="204">
      <c r="A3578" t="s">
        <v>59</v>
      </c>
      <c r="E3578" s="39" t="s">
        <v>8217</v>
      </c>
    </row>
    <row r="3579" spans="1:16" ht="12.75">
      <c r="A3579" t="s">
        <v>50</v>
      </c>
      <c s="34" t="s">
        <v>8218</v>
      </c>
      <c s="34" t="s">
        <v>8219</v>
      </c>
      <c s="35" t="s">
        <v>5</v>
      </c>
      <c s="6" t="s">
        <v>8220</v>
      </c>
      <c s="36" t="s">
        <v>2197</v>
      </c>
      <c s="37">
        <v>383.814</v>
      </c>
      <c s="36">
        <v>0</v>
      </c>
      <c s="36">
        <f>ROUND(G3579*H3579,6)</f>
      </c>
      <c r="L3579" s="38">
        <v>0</v>
      </c>
      <c s="32">
        <f>ROUND(ROUND(L3579,2)*ROUND(G3579,3),2)</f>
      </c>
      <c s="36" t="s">
        <v>55</v>
      </c>
      <c>
        <f>(M3579*21)/100</f>
      </c>
      <c t="s">
        <v>28</v>
      </c>
    </row>
    <row r="3580" spans="1:5" ht="12.75">
      <c r="A3580" s="35" t="s">
        <v>56</v>
      </c>
      <c r="E3580" s="39" t="s">
        <v>8220</v>
      </c>
    </row>
    <row r="3581" spans="1:5" ht="140.25">
      <c r="A3581" s="35" t="s">
        <v>58</v>
      </c>
      <c r="E3581" s="42" t="s">
        <v>8221</v>
      </c>
    </row>
    <row r="3582" spans="1:5" ht="153">
      <c r="A3582" t="s">
        <v>59</v>
      </c>
      <c r="E3582" s="39" t="s">
        <v>8222</v>
      </c>
    </row>
    <row r="3583" spans="1:16" ht="12.75">
      <c r="A3583" t="s">
        <v>50</v>
      </c>
      <c s="34" t="s">
        <v>8223</v>
      </c>
      <c s="34" t="s">
        <v>8224</v>
      </c>
      <c s="35" t="s">
        <v>5</v>
      </c>
      <c s="6" t="s">
        <v>8225</v>
      </c>
      <c s="36" t="s">
        <v>2197</v>
      </c>
      <c s="37">
        <v>364.83</v>
      </c>
      <c s="36">
        <v>0</v>
      </c>
      <c s="36">
        <f>ROUND(G3583*H3583,6)</f>
      </c>
      <c r="L3583" s="38">
        <v>0</v>
      </c>
      <c s="32">
        <f>ROUND(ROUND(L3583,2)*ROUND(G3583,3),2)</f>
      </c>
      <c s="36" t="s">
        <v>55</v>
      </c>
      <c>
        <f>(M3583*21)/100</f>
      </c>
      <c t="s">
        <v>28</v>
      </c>
    </row>
    <row r="3584" spans="1:5" ht="12.75">
      <c r="A3584" s="35" t="s">
        <v>56</v>
      </c>
      <c r="E3584" s="39" t="s">
        <v>8225</v>
      </c>
    </row>
    <row r="3585" spans="1:5" ht="25.5">
      <c r="A3585" s="35" t="s">
        <v>58</v>
      </c>
      <c r="E3585" s="42" t="s">
        <v>8226</v>
      </c>
    </row>
    <row r="3586" spans="1:5" ht="153">
      <c r="A3586" t="s">
        <v>59</v>
      </c>
      <c r="E3586" s="39" t="s">
        <v>8227</v>
      </c>
    </row>
    <row r="3587" spans="1:16" ht="12.75">
      <c r="A3587" t="s">
        <v>50</v>
      </c>
      <c s="34" t="s">
        <v>8228</v>
      </c>
      <c s="34" t="s">
        <v>8229</v>
      </c>
      <c s="35" t="s">
        <v>5</v>
      </c>
      <c s="6" t="s">
        <v>8230</v>
      </c>
      <c s="36" t="s">
        <v>209</v>
      </c>
      <c s="37">
        <v>3648.3</v>
      </c>
      <c s="36">
        <v>0</v>
      </c>
      <c s="36">
        <f>ROUND(G3587*H3587,6)</f>
      </c>
      <c r="L3587" s="38">
        <v>0</v>
      </c>
      <c s="32">
        <f>ROUND(ROUND(L3587,2)*ROUND(G3587,3),2)</f>
      </c>
      <c s="36" t="s">
        <v>55</v>
      </c>
      <c>
        <f>(M3587*21)/100</f>
      </c>
      <c t="s">
        <v>28</v>
      </c>
    </row>
    <row r="3588" spans="1:5" ht="12.75">
      <c r="A3588" s="35" t="s">
        <v>56</v>
      </c>
      <c r="E3588" s="39" t="s">
        <v>8230</v>
      </c>
    </row>
    <row r="3589" spans="1:5" ht="25.5">
      <c r="A3589" s="35" t="s">
        <v>58</v>
      </c>
      <c r="E3589" s="42" t="s">
        <v>8231</v>
      </c>
    </row>
    <row r="3590" spans="1:5" ht="153">
      <c r="A3590" t="s">
        <v>59</v>
      </c>
      <c r="E3590" s="39" t="s">
        <v>8232</v>
      </c>
    </row>
    <row r="3591" spans="1:16" ht="12.75">
      <c r="A3591" t="s">
        <v>50</v>
      </c>
      <c s="34" t="s">
        <v>8233</v>
      </c>
      <c s="34" t="s">
        <v>8234</v>
      </c>
      <c s="35" t="s">
        <v>5</v>
      </c>
      <c s="6" t="s">
        <v>8235</v>
      </c>
      <c s="36" t="s">
        <v>209</v>
      </c>
      <c s="37">
        <v>75</v>
      </c>
      <c s="36">
        <v>0</v>
      </c>
      <c s="36">
        <f>ROUND(G3591*H3591,6)</f>
      </c>
      <c r="L3591" s="38">
        <v>0</v>
      </c>
      <c s="32">
        <f>ROUND(ROUND(L3591,2)*ROUND(G3591,3),2)</f>
      </c>
      <c s="36" t="s">
        <v>55</v>
      </c>
      <c>
        <f>(M3591*21)/100</f>
      </c>
      <c t="s">
        <v>28</v>
      </c>
    </row>
    <row r="3592" spans="1:5" ht="12.75">
      <c r="A3592" s="35" t="s">
        <v>56</v>
      </c>
      <c r="E3592" s="39" t="s">
        <v>8235</v>
      </c>
    </row>
    <row r="3593" spans="1:5" ht="25.5">
      <c r="A3593" s="35" t="s">
        <v>58</v>
      </c>
      <c r="E3593" s="40" t="s">
        <v>8236</v>
      </c>
    </row>
    <row r="3594" spans="1:5" ht="153">
      <c r="A3594" t="s">
        <v>59</v>
      </c>
      <c r="E3594" s="39" t="s">
        <v>8237</v>
      </c>
    </row>
    <row r="3595" spans="1:16" ht="12.75">
      <c r="A3595" t="s">
        <v>50</v>
      </c>
      <c s="34" t="s">
        <v>8238</v>
      </c>
      <c s="34" t="s">
        <v>8239</v>
      </c>
      <c s="35" t="s">
        <v>5</v>
      </c>
      <c s="6" t="s">
        <v>8240</v>
      </c>
      <c s="36" t="s">
        <v>412</v>
      </c>
      <c s="37">
        <v>36.502</v>
      </c>
      <c s="36">
        <v>0</v>
      </c>
      <c s="36">
        <f>ROUND(G3595*H3595,6)</f>
      </c>
      <c r="L3595" s="38">
        <v>0</v>
      </c>
      <c s="32">
        <f>ROUND(ROUND(L3595,2)*ROUND(G3595,3),2)</f>
      </c>
      <c s="36" t="s">
        <v>55</v>
      </c>
      <c>
        <f>(M3595*21)/100</f>
      </c>
      <c t="s">
        <v>28</v>
      </c>
    </row>
    <row r="3596" spans="1:5" ht="12.75">
      <c r="A3596" s="35" t="s">
        <v>56</v>
      </c>
      <c r="E3596" s="39" t="s">
        <v>8240</v>
      </c>
    </row>
    <row r="3597" spans="1:5" ht="12.75">
      <c r="A3597" s="35" t="s">
        <v>58</v>
      </c>
      <c r="E3597" s="40" t="s">
        <v>5</v>
      </c>
    </row>
    <row r="3598" spans="1:5" ht="255">
      <c r="A3598" t="s">
        <v>59</v>
      </c>
      <c r="E3598" s="39" t="s">
        <v>8241</v>
      </c>
    </row>
    <row r="3599" spans="1:13" ht="12.75">
      <c r="A3599" t="s">
        <v>47</v>
      </c>
      <c r="C3599" s="31" t="s">
        <v>7623</v>
      </c>
      <c r="E3599" s="33" t="s">
        <v>8242</v>
      </c>
      <c r="J3599" s="32">
        <f>0</f>
      </c>
      <c s="32">
        <f>0</f>
      </c>
      <c s="32">
        <f>0+L3600+L3604+L3608+L3612+L3616+L3620+L3624+L3628</f>
      </c>
      <c s="32">
        <f>0+M3600+M3604+M3608+M3612+M3616+M3620+M3624+M3628</f>
      </c>
    </row>
    <row r="3600" spans="1:16" ht="12.75">
      <c r="A3600" t="s">
        <v>50</v>
      </c>
      <c s="34" t="s">
        <v>8243</v>
      </c>
      <c s="34" t="s">
        <v>8204</v>
      </c>
      <c s="35" t="s">
        <v>5</v>
      </c>
      <c s="6" t="s">
        <v>8205</v>
      </c>
      <c s="36" t="s">
        <v>209</v>
      </c>
      <c s="37">
        <v>315</v>
      </c>
      <c s="36">
        <v>0</v>
      </c>
      <c s="36">
        <f>ROUND(G3600*H3600,6)</f>
      </c>
      <c r="L3600" s="38">
        <v>0</v>
      </c>
      <c s="32">
        <f>ROUND(ROUND(L3600,2)*ROUND(G3600,3),2)</f>
      </c>
      <c s="36" t="s">
        <v>55</v>
      </c>
      <c>
        <f>(M3600*21)/100</f>
      </c>
      <c t="s">
        <v>28</v>
      </c>
    </row>
    <row r="3601" spans="1:5" ht="12.75">
      <c r="A3601" s="35" t="s">
        <v>56</v>
      </c>
      <c r="E3601" s="39" t="s">
        <v>8205</v>
      </c>
    </row>
    <row r="3602" spans="1:5" ht="25.5">
      <c r="A3602" s="35" t="s">
        <v>58</v>
      </c>
      <c r="E3602" s="40" t="s">
        <v>8244</v>
      </c>
    </row>
    <row r="3603" spans="1:5" ht="89.25">
      <c r="A3603" t="s">
        <v>59</v>
      </c>
      <c r="E3603" s="39" t="s">
        <v>8207</v>
      </c>
    </row>
    <row r="3604" spans="1:16" ht="12.75">
      <c r="A3604" t="s">
        <v>50</v>
      </c>
      <c s="34" t="s">
        <v>8245</v>
      </c>
      <c s="34" t="s">
        <v>8246</v>
      </c>
      <c s="35" t="s">
        <v>5</v>
      </c>
      <c s="6" t="s">
        <v>8247</v>
      </c>
      <c s="36" t="s">
        <v>2197</v>
      </c>
      <c s="37">
        <v>10.44</v>
      </c>
      <c s="36">
        <v>0.06581</v>
      </c>
      <c s="36">
        <f>ROUND(G3604*H3604,6)</f>
      </c>
      <c r="L3604" s="38">
        <v>0</v>
      </c>
      <c s="32">
        <f>ROUND(ROUND(L3604,2)*ROUND(G3604,3),2)</f>
      </c>
      <c s="36" t="s">
        <v>55</v>
      </c>
      <c>
        <f>(M3604*21)/100</f>
      </c>
      <c t="s">
        <v>28</v>
      </c>
    </row>
    <row r="3605" spans="1:5" ht="25.5">
      <c r="A3605" s="35" t="s">
        <v>56</v>
      </c>
      <c r="E3605" s="39" t="s">
        <v>8248</v>
      </c>
    </row>
    <row r="3606" spans="1:5" ht="25.5">
      <c r="A3606" s="35" t="s">
        <v>58</v>
      </c>
      <c r="E3606" s="40" t="s">
        <v>8249</v>
      </c>
    </row>
    <row r="3607" spans="1:5" ht="204">
      <c r="A3607" t="s">
        <v>59</v>
      </c>
      <c r="E3607" s="39" t="s">
        <v>8250</v>
      </c>
    </row>
    <row r="3608" spans="1:16" ht="25.5">
      <c r="A3608" t="s">
        <v>50</v>
      </c>
      <c s="34" t="s">
        <v>8251</v>
      </c>
      <c s="34" t="s">
        <v>8252</v>
      </c>
      <c s="35" t="s">
        <v>5</v>
      </c>
      <c s="6" t="s">
        <v>8253</v>
      </c>
      <c s="36" t="s">
        <v>209</v>
      </c>
      <c s="37">
        <v>1067.015</v>
      </c>
      <c s="36">
        <v>0.014</v>
      </c>
      <c s="36">
        <f>ROUND(G3608*H3608,6)</f>
      </c>
      <c r="L3608" s="38">
        <v>0</v>
      </c>
      <c s="32">
        <f>ROUND(ROUND(L3608,2)*ROUND(G3608,3),2)</f>
      </c>
      <c s="36" t="s">
        <v>55</v>
      </c>
      <c>
        <f>(M3608*21)/100</f>
      </c>
      <c t="s">
        <v>28</v>
      </c>
    </row>
    <row r="3609" spans="1:5" ht="25.5">
      <c r="A3609" s="35" t="s">
        <v>56</v>
      </c>
      <c r="E3609" s="39" t="s">
        <v>8254</v>
      </c>
    </row>
    <row r="3610" spans="1:5" ht="409.5">
      <c r="A3610" s="35" t="s">
        <v>58</v>
      </c>
      <c r="E3610" s="40" t="s">
        <v>8255</v>
      </c>
    </row>
    <row r="3611" spans="1:5" ht="204">
      <c r="A3611" t="s">
        <v>59</v>
      </c>
      <c r="E3611" s="39" t="s">
        <v>8256</v>
      </c>
    </row>
    <row r="3612" spans="1:16" ht="12.75">
      <c r="A3612" t="s">
        <v>50</v>
      </c>
      <c s="34" t="s">
        <v>8257</v>
      </c>
      <c s="34" t="s">
        <v>8258</v>
      </c>
      <c s="35" t="s">
        <v>5</v>
      </c>
      <c s="6" t="s">
        <v>8259</v>
      </c>
      <c s="36" t="s">
        <v>2197</v>
      </c>
      <c s="37">
        <v>1713.76</v>
      </c>
      <c s="36">
        <v>0.06583</v>
      </c>
      <c s="36">
        <f>ROUND(G3612*H3612,6)</f>
      </c>
      <c r="L3612" s="38">
        <v>0</v>
      </c>
      <c s="32">
        <f>ROUND(ROUND(L3612,2)*ROUND(G3612,3),2)</f>
      </c>
      <c s="36" t="s">
        <v>55</v>
      </c>
      <c>
        <f>(M3612*21)/100</f>
      </c>
      <c t="s">
        <v>28</v>
      </c>
    </row>
    <row r="3613" spans="1:5" ht="12.75">
      <c r="A3613" s="35" t="s">
        <v>56</v>
      </c>
      <c r="E3613" s="39" t="s">
        <v>8260</v>
      </c>
    </row>
    <row r="3614" spans="1:5" ht="409.5">
      <c r="A3614" s="35" t="s">
        <v>58</v>
      </c>
      <c r="E3614" s="42" t="s">
        <v>8261</v>
      </c>
    </row>
    <row r="3615" spans="1:5" ht="153">
      <c r="A3615" t="s">
        <v>59</v>
      </c>
      <c r="E3615" s="39" t="s">
        <v>8262</v>
      </c>
    </row>
    <row r="3616" spans="1:16" ht="12.75">
      <c r="A3616" t="s">
        <v>50</v>
      </c>
      <c s="34" t="s">
        <v>8263</v>
      </c>
      <c s="34" t="s">
        <v>8264</v>
      </c>
      <c s="35" t="s">
        <v>5</v>
      </c>
      <c s="6" t="s">
        <v>8265</v>
      </c>
      <c s="36" t="s">
        <v>209</v>
      </c>
      <c s="37">
        <v>300</v>
      </c>
      <c s="36">
        <v>0</v>
      </c>
      <c s="36">
        <f>ROUND(G3616*H3616,6)</f>
      </c>
      <c r="L3616" s="38">
        <v>0</v>
      </c>
      <c s="32">
        <f>ROUND(ROUND(L3616,2)*ROUND(G3616,3),2)</f>
      </c>
      <c s="36" t="s">
        <v>55</v>
      </c>
      <c>
        <f>(M3616*21)/100</f>
      </c>
      <c t="s">
        <v>28</v>
      </c>
    </row>
    <row r="3617" spans="1:5" ht="12.75">
      <c r="A3617" s="35" t="s">
        <v>56</v>
      </c>
      <c r="E3617" s="39" t="s">
        <v>8265</v>
      </c>
    </row>
    <row r="3618" spans="1:5" ht="25.5">
      <c r="A3618" s="35" t="s">
        <v>58</v>
      </c>
      <c r="E3618" s="40" t="s">
        <v>8266</v>
      </c>
    </row>
    <row r="3619" spans="1:5" ht="191.25">
      <c r="A3619" t="s">
        <v>59</v>
      </c>
      <c r="E3619" s="39" t="s">
        <v>8267</v>
      </c>
    </row>
    <row r="3620" spans="1:16" ht="12.75">
      <c r="A3620" t="s">
        <v>50</v>
      </c>
      <c s="34" t="s">
        <v>2193</v>
      </c>
      <c s="34" t="s">
        <v>8268</v>
      </c>
      <c s="35" t="s">
        <v>5</v>
      </c>
      <c s="6" t="s">
        <v>8269</v>
      </c>
      <c s="36" t="s">
        <v>2197</v>
      </c>
      <c s="37">
        <v>1713.76</v>
      </c>
      <c s="36">
        <v>0</v>
      </c>
      <c s="36">
        <f>ROUND(G3620*H3620,6)</f>
      </c>
      <c r="L3620" s="38">
        <v>0</v>
      </c>
      <c s="32">
        <f>ROUND(ROUND(L3620,2)*ROUND(G3620,3),2)</f>
      </c>
      <c s="36" t="s">
        <v>55</v>
      </c>
      <c>
        <f>(M3620*21)/100</f>
      </c>
      <c t="s">
        <v>28</v>
      </c>
    </row>
    <row r="3621" spans="1:5" ht="12.75">
      <c r="A3621" s="35" t="s">
        <v>56</v>
      </c>
      <c r="E3621" s="39" t="s">
        <v>8269</v>
      </c>
    </row>
    <row r="3622" spans="1:5" ht="25.5">
      <c r="A3622" s="35" t="s">
        <v>58</v>
      </c>
      <c r="E3622" s="42" t="s">
        <v>8270</v>
      </c>
    </row>
    <row r="3623" spans="1:5" ht="153">
      <c r="A3623" t="s">
        <v>59</v>
      </c>
      <c r="E3623" s="39" t="s">
        <v>8271</v>
      </c>
    </row>
    <row r="3624" spans="1:16" ht="12.75">
      <c r="A3624" t="s">
        <v>50</v>
      </c>
      <c s="34" t="s">
        <v>8272</v>
      </c>
      <c s="34" t="s">
        <v>8273</v>
      </c>
      <c s="35" t="s">
        <v>5</v>
      </c>
      <c s="6" t="s">
        <v>8274</v>
      </c>
      <c s="36" t="s">
        <v>2197</v>
      </c>
      <c s="37">
        <v>1713.76</v>
      </c>
      <c s="36">
        <v>0</v>
      </c>
      <c s="36">
        <f>ROUND(G3624*H3624,6)</f>
      </c>
      <c r="L3624" s="38">
        <v>0</v>
      </c>
      <c s="32">
        <f>ROUND(ROUND(L3624,2)*ROUND(G3624,3),2)</f>
      </c>
      <c s="36" t="s">
        <v>55</v>
      </c>
      <c>
        <f>(M3624*21)/100</f>
      </c>
      <c t="s">
        <v>28</v>
      </c>
    </row>
    <row r="3625" spans="1:5" ht="12.75">
      <c r="A3625" s="35" t="s">
        <v>56</v>
      </c>
      <c r="E3625" s="39" t="s">
        <v>8274</v>
      </c>
    </row>
    <row r="3626" spans="1:5" ht="25.5">
      <c r="A3626" s="35" t="s">
        <v>58</v>
      </c>
      <c r="E3626" s="42" t="s">
        <v>8270</v>
      </c>
    </row>
    <row r="3627" spans="1:5" ht="153">
      <c r="A3627" t="s">
        <v>59</v>
      </c>
      <c r="E3627" s="39" t="s">
        <v>8275</v>
      </c>
    </row>
    <row r="3628" spans="1:16" ht="12.75">
      <c r="A3628" t="s">
        <v>50</v>
      </c>
      <c s="34" t="s">
        <v>3547</v>
      </c>
      <c s="34" t="s">
        <v>8276</v>
      </c>
      <c s="35" t="s">
        <v>5</v>
      </c>
      <c s="6" t="s">
        <v>8277</v>
      </c>
      <c s="36" t="s">
        <v>412</v>
      </c>
      <c s="37">
        <v>128.766</v>
      </c>
      <c s="36">
        <v>0</v>
      </c>
      <c s="36">
        <f>ROUND(G3628*H3628,6)</f>
      </c>
      <c r="L3628" s="38">
        <v>0</v>
      </c>
      <c s="32">
        <f>ROUND(ROUND(L3628,2)*ROUND(G3628,3),2)</f>
      </c>
      <c s="36" t="s">
        <v>55</v>
      </c>
      <c>
        <f>(M3628*21)/100</f>
      </c>
      <c t="s">
        <v>28</v>
      </c>
    </row>
    <row r="3629" spans="1:5" ht="12.75">
      <c r="A3629" s="35" t="s">
        <v>56</v>
      </c>
      <c r="E3629" s="39" t="s">
        <v>8277</v>
      </c>
    </row>
    <row r="3630" spans="1:5" ht="12.75">
      <c r="A3630" s="35" t="s">
        <v>58</v>
      </c>
      <c r="E3630" s="40" t="s">
        <v>5</v>
      </c>
    </row>
    <row r="3631" spans="1:5" ht="242.25">
      <c r="A3631" t="s">
        <v>59</v>
      </c>
      <c r="E3631" s="39" t="s">
        <v>8278</v>
      </c>
    </row>
    <row r="3632" spans="1:13" ht="12.75">
      <c r="A3632" t="s">
        <v>47</v>
      </c>
      <c r="C3632" s="31" t="s">
        <v>7633</v>
      </c>
      <c r="E3632" s="33" t="s">
        <v>8279</v>
      </c>
      <c r="J3632" s="32">
        <f>0</f>
      </c>
      <c s="32">
        <f>0</f>
      </c>
      <c s="32">
        <f>0+L3633+L3637+L3641+L3645+L3649+L3653+L3657+L3661+L3665+L3669+L3673</f>
      </c>
      <c s="32">
        <f>0+M3633+M3637+M3641+M3645+M3649+M3653+M3657+M3661+M3665+M3669+M3673</f>
      </c>
    </row>
    <row r="3633" spans="1:16" ht="12.75">
      <c r="A3633" t="s">
        <v>50</v>
      </c>
      <c s="34" t="s">
        <v>8280</v>
      </c>
      <c s="34" t="s">
        <v>8281</v>
      </c>
      <c s="35" t="s">
        <v>5</v>
      </c>
      <c s="6" t="s">
        <v>8282</v>
      </c>
      <c s="36" t="s">
        <v>209</v>
      </c>
      <c s="37">
        <v>816</v>
      </c>
      <c s="36">
        <v>0</v>
      </c>
      <c s="36">
        <f>ROUND(G3633*H3633,6)</f>
      </c>
      <c r="L3633" s="38">
        <v>0</v>
      </c>
      <c s="32">
        <f>ROUND(ROUND(L3633,2)*ROUND(G3633,3),2)</f>
      </c>
      <c s="36" t="s">
        <v>55</v>
      </c>
      <c>
        <f>(M3633*21)/100</f>
      </c>
      <c t="s">
        <v>28</v>
      </c>
    </row>
    <row r="3634" spans="1:5" ht="12.75">
      <c r="A3634" s="35" t="s">
        <v>56</v>
      </c>
      <c r="E3634" s="39" t="s">
        <v>8282</v>
      </c>
    </row>
    <row r="3635" spans="1:5" ht="25.5">
      <c r="A3635" s="35" t="s">
        <v>58</v>
      </c>
      <c r="E3635" s="40" t="s">
        <v>8283</v>
      </c>
    </row>
    <row r="3636" spans="1:5" ht="89.25">
      <c r="A3636" t="s">
        <v>59</v>
      </c>
      <c r="E3636" s="39" t="s">
        <v>8284</v>
      </c>
    </row>
    <row r="3637" spans="1:16" ht="12.75">
      <c r="A3637" t="s">
        <v>50</v>
      </c>
      <c s="34" t="s">
        <v>8285</v>
      </c>
      <c s="34" t="s">
        <v>8286</v>
      </c>
      <c s="35" t="s">
        <v>5</v>
      </c>
      <c s="6" t="s">
        <v>8287</v>
      </c>
      <c s="36" t="s">
        <v>209</v>
      </c>
      <c s="37">
        <v>2680.665</v>
      </c>
      <c s="36">
        <v>0</v>
      </c>
      <c s="36">
        <f>ROUND(G3637*H3637,6)</f>
      </c>
      <c r="L3637" s="38">
        <v>0</v>
      </c>
      <c s="32">
        <f>ROUND(ROUND(L3637,2)*ROUND(G3637,3),2)</f>
      </c>
      <c s="36" t="s">
        <v>69</v>
      </c>
      <c>
        <f>(M3637*21)/100</f>
      </c>
      <c t="s">
        <v>28</v>
      </c>
    </row>
    <row r="3638" spans="1:5" ht="12.75">
      <c r="A3638" s="35" t="s">
        <v>56</v>
      </c>
      <c r="E3638" s="39" t="s">
        <v>8287</v>
      </c>
    </row>
    <row r="3639" spans="1:5" ht="25.5">
      <c r="A3639" s="35" t="s">
        <v>58</v>
      </c>
      <c r="E3639" s="40" t="s">
        <v>8288</v>
      </c>
    </row>
    <row r="3640" spans="1:5" ht="89.25">
      <c r="A3640" t="s">
        <v>59</v>
      </c>
      <c r="E3640" s="39" t="s">
        <v>8289</v>
      </c>
    </row>
    <row r="3641" spans="1:16" ht="12.75">
      <c r="A3641" t="s">
        <v>50</v>
      </c>
      <c s="34" t="s">
        <v>8290</v>
      </c>
      <c s="34" t="s">
        <v>8291</v>
      </c>
      <c s="35" t="s">
        <v>5</v>
      </c>
      <c s="6" t="s">
        <v>8292</v>
      </c>
      <c s="36" t="s">
        <v>2197</v>
      </c>
      <c s="37">
        <v>3908.2</v>
      </c>
      <c s="36">
        <v>0</v>
      </c>
      <c s="36">
        <f>ROUND(G3641*H3641,6)</f>
      </c>
      <c r="L3641" s="38">
        <v>0</v>
      </c>
      <c s="32">
        <f>ROUND(ROUND(L3641,2)*ROUND(G3641,3),2)</f>
      </c>
      <c s="36" t="s">
        <v>55</v>
      </c>
      <c>
        <f>(M3641*21)/100</f>
      </c>
      <c t="s">
        <v>28</v>
      </c>
    </row>
    <row r="3642" spans="1:5" ht="12.75">
      <c r="A3642" s="35" t="s">
        <v>56</v>
      </c>
      <c r="E3642" s="39" t="s">
        <v>8292</v>
      </c>
    </row>
    <row r="3643" spans="1:5" ht="25.5">
      <c r="A3643" s="35" t="s">
        <v>58</v>
      </c>
      <c r="E3643" s="42" t="s">
        <v>8293</v>
      </c>
    </row>
    <row r="3644" spans="1:5" ht="204">
      <c r="A3644" t="s">
        <v>59</v>
      </c>
      <c r="E3644" s="39" t="s">
        <v>8294</v>
      </c>
    </row>
    <row r="3645" spans="1:16" ht="12.75">
      <c r="A3645" t="s">
        <v>50</v>
      </c>
      <c s="34" t="s">
        <v>8295</v>
      </c>
      <c s="34" t="s">
        <v>8296</v>
      </c>
      <c s="35" t="s">
        <v>5</v>
      </c>
      <c s="6" t="s">
        <v>8297</v>
      </c>
      <c s="36" t="s">
        <v>209</v>
      </c>
      <c s="37">
        <v>800</v>
      </c>
      <c s="36">
        <v>0</v>
      </c>
      <c s="36">
        <f>ROUND(G3645*H3645,6)</f>
      </c>
      <c r="L3645" s="38">
        <v>0</v>
      </c>
      <c s="32">
        <f>ROUND(ROUND(L3645,2)*ROUND(G3645,3),2)</f>
      </c>
      <c s="36" t="s">
        <v>55</v>
      </c>
      <c>
        <f>(M3645*21)/100</f>
      </c>
      <c t="s">
        <v>28</v>
      </c>
    </row>
    <row r="3646" spans="1:5" ht="12.75">
      <c r="A3646" s="35" t="s">
        <v>56</v>
      </c>
      <c r="E3646" s="39" t="s">
        <v>8297</v>
      </c>
    </row>
    <row r="3647" spans="1:5" ht="25.5">
      <c r="A3647" s="35" t="s">
        <v>58</v>
      </c>
      <c r="E3647" s="40" t="s">
        <v>8298</v>
      </c>
    </row>
    <row r="3648" spans="1:5" ht="153">
      <c r="A3648" t="s">
        <v>59</v>
      </c>
      <c r="E3648" s="39" t="s">
        <v>8299</v>
      </c>
    </row>
    <row r="3649" spans="1:16" ht="12.75">
      <c r="A3649" t="s">
        <v>50</v>
      </c>
      <c s="34" t="s">
        <v>8300</v>
      </c>
      <c s="34" t="s">
        <v>8301</v>
      </c>
      <c s="35" t="s">
        <v>5</v>
      </c>
      <c s="6" t="s">
        <v>8302</v>
      </c>
      <c s="36" t="s">
        <v>2197</v>
      </c>
      <c s="37">
        <v>3908.2</v>
      </c>
      <c s="36">
        <v>0</v>
      </c>
      <c s="36">
        <f>ROUND(G3649*H3649,6)</f>
      </c>
      <c r="L3649" s="38">
        <v>0</v>
      </c>
      <c s="32">
        <f>ROUND(ROUND(L3649,2)*ROUND(G3649,3),2)</f>
      </c>
      <c s="36" t="s">
        <v>55</v>
      </c>
      <c>
        <f>(M3649*21)/100</f>
      </c>
      <c t="s">
        <v>28</v>
      </c>
    </row>
    <row r="3650" spans="1:5" ht="12.75">
      <c r="A3650" s="35" t="s">
        <v>56</v>
      </c>
      <c r="E3650" s="39" t="s">
        <v>8302</v>
      </c>
    </row>
    <row r="3651" spans="1:5" ht="25.5">
      <c r="A3651" s="35" t="s">
        <v>58</v>
      </c>
      <c r="E3651" s="42" t="s">
        <v>8293</v>
      </c>
    </row>
    <row r="3652" spans="1:5" ht="204">
      <c r="A3652" t="s">
        <v>59</v>
      </c>
      <c r="E3652" s="39" t="s">
        <v>8303</v>
      </c>
    </row>
    <row r="3653" spans="1:16" ht="12.75">
      <c r="A3653" t="s">
        <v>50</v>
      </c>
      <c s="34" t="s">
        <v>8304</v>
      </c>
      <c s="34" t="s">
        <v>8305</v>
      </c>
      <c s="35" t="s">
        <v>5</v>
      </c>
      <c s="6" t="s">
        <v>8306</v>
      </c>
      <c s="36" t="s">
        <v>209</v>
      </c>
      <c s="37">
        <v>2482.097</v>
      </c>
      <c s="36">
        <v>0</v>
      </c>
      <c s="36">
        <f>ROUND(G3653*H3653,6)</f>
      </c>
      <c r="L3653" s="38">
        <v>0</v>
      </c>
      <c s="32">
        <f>ROUND(ROUND(L3653,2)*ROUND(G3653,3),2)</f>
      </c>
      <c s="36" t="s">
        <v>55</v>
      </c>
      <c>
        <f>(M3653*21)/100</f>
      </c>
      <c t="s">
        <v>28</v>
      </c>
    </row>
    <row r="3654" spans="1:5" ht="12.75">
      <c r="A3654" s="35" t="s">
        <v>56</v>
      </c>
      <c r="E3654" s="39" t="s">
        <v>8306</v>
      </c>
    </row>
    <row r="3655" spans="1:5" ht="409.5">
      <c r="A3655" s="35" t="s">
        <v>58</v>
      </c>
      <c r="E3655" s="40" t="s">
        <v>8307</v>
      </c>
    </row>
    <row r="3656" spans="1:5" ht="140.25">
      <c r="A3656" t="s">
        <v>59</v>
      </c>
      <c r="E3656" s="39" t="s">
        <v>8308</v>
      </c>
    </row>
    <row r="3657" spans="1:16" ht="25.5">
      <c r="A3657" t="s">
        <v>50</v>
      </c>
      <c s="34" t="s">
        <v>8309</v>
      </c>
      <c s="34" t="s">
        <v>8310</v>
      </c>
      <c s="35" t="s">
        <v>5</v>
      </c>
      <c s="6" t="s">
        <v>8311</v>
      </c>
      <c s="36" t="s">
        <v>2197</v>
      </c>
      <c s="37">
        <v>3908.2</v>
      </c>
      <c s="36">
        <v>0</v>
      </c>
      <c s="36">
        <f>ROUND(G3657*H3657,6)</f>
      </c>
      <c r="L3657" s="38">
        <v>0</v>
      </c>
      <c s="32">
        <f>ROUND(ROUND(L3657,2)*ROUND(G3657,3),2)</f>
      </c>
      <c s="36" t="s">
        <v>55</v>
      </c>
      <c>
        <f>(M3657*21)/100</f>
      </c>
      <c t="s">
        <v>28</v>
      </c>
    </row>
    <row r="3658" spans="1:5" ht="25.5">
      <c r="A3658" s="35" t="s">
        <v>56</v>
      </c>
      <c r="E3658" s="39" t="s">
        <v>8311</v>
      </c>
    </row>
    <row r="3659" spans="1:5" ht="409.5">
      <c r="A3659" s="35" t="s">
        <v>58</v>
      </c>
      <c r="E3659" s="42" t="s">
        <v>8312</v>
      </c>
    </row>
    <row r="3660" spans="1:5" ht="255">
      <c r="A3660" t="s">
        <v>59</v>
      </c>
      <c r="E3660" s="39" t="s">
        <v>8313</v>
      </c>
    </row>
    <row r="3661" spans="1:16" ht="12.75">
      <c r="A3661" t="s">
        <v>50</v>
      </c>
      <c s="34" t="s">
        <v>8314</v>
      </c>
      <c s="34" t="s">
        <v>8315</v>
      </c>
      <c s="35" t="s">
        <v>5</v>
      </c>
      <c s="6" t="s">
        <v>8316</v>
      </c>
      <c s="36" t="s">
        <v>2197</v>
      </c>
      <c s="37">
        <v>947.914</v>
      </c>
      <c s="36">
        <v>0</v>
      </c>
      <c s="36">
        <f>ROUND(G3661*H3661,6)</f>
      </c>
      <c r="L3661" s="38">
        <v>0</v>
      </c>
      <c s="32">
        <f>ROUND(ROUND(L3661,2)*ROUND(G3661,3),2)</f>
      </c>
      <c s="36" t="s">
        <v>55</v>
      </c>
      <c>
        <f>(M3661*21)/100</f>
      </c>
      <c t="s">
        <v>28</v>
      </c>
    </row>
    <row r="3662" spans="1:5" ht="12.75">
      <c r="A3662" s="35" t="s">
        <v>56</v>
      </c>
      <c r="E3662" s="39" t="s">
        <v>8316</v>
      </c>
    </row>
    <row r="3663" spans="1:5" ht="127.5">
      <c r="A3663" s="35" t="s">
        <v>58</v>
      </c>
      <c r="E3663" s="40" t="s">
        <v>8317</v>
      </c>
    </row>
    <row r="3664" spans="1:5" ht="153">
      <c r="A3664" t="s">
        <v>59</v>
      </c>
      <c r="E3664" s="39" t="s">
        <v>8318</v>
      </c>
    </row>
    <row r="3665" spans="1:16" ht="12.75">
      <c r="A3665" t="s">
        <v>50</v>
      </c>
      <c s="34" t="s">
        <v>8319</v>
      </c>
      <c s="34" t="s">
        <v>8320</v>
      </c>
      <c s="35" t="s">
        <v>5</v>
      </c>
      <c s="6" t="s">
        <v>8321</v>
      </c>
      <c s="36" t="s">
        <v>2197</v>
      </c>
      <c s="37">
        <v>69.05</v>
      </c>
      <c s="36">
        <v>0</v>
      </c>
      <c s="36">
        <f>ROUND(G3665*H3665,6)</f>
      </c>
      <c r="L3665" s="38">
        <v>0</v>
      </c>
      <c s="32">
        <f>ROUND(ROUND(L3665,2)*ROUND(G3665,3),2)</f>
      </c>
      <c s="36" t="s">
        <v>55</v>
      </c>
      <c>
        <f>(M3665*21)/100</f>
      </c>
      <c t="s">
        <v>28</v>
      </c>
    </row>
    <row r="3666" spans="1:5" ht="12.75">
      <c r="A3666" s="35" t="s">
        <v>56</v>
      </c>
      <c r="E3666" s="39" t="s">
        <v>8321</v>
      </c>
    </row>
    <row r="3667" spans="1:5" ht="89.25">
      <c r="A3667" s="35" t="s">
        <v>58</v>
      </c>
      <c r="E3667" s="42" t="s">
        <v>8322</v>
      </c>
    </row>
    <row r="3668" spans="1:5" ht="153">
      <c r="A3668" t="s">
        <v>59</v>
      </c>
      <c r="E3668" s="39" t="s">
        <v>8323</v>
      </c>
    </row>
    <row r="3669" spans="1:16" ht="12.75">
      <c r="A3669" t="s">
        <v>50</v>
      </c>
      <c s="34" t="s">
        <v>8324</v>
      </c>
      <c s="34" t="s">
        <v>8325</v>
      </c>
      <c s="35" t="s">
        <v>5</v>
      </c>
      <c s="6" t="s">
        <v>8326</v>
      </c>
      <c s="36" t="s">
        <v>2197</v>
      </c>
      <c s="37">
        <v>36</v>
      </c>
      <c s="36">
        <v>0</v>
      </c>
      <c s="36">
        <f>ROUND(G3669*H3669,6)</f>
      </c>
      <c r="L3669" s="38">
        <v>0</v>
      </c>
      <c s="32">
        <f>ROUND(ROUND(L3669,2)*ROUND(G3669,3),2)</f>
      </c>
      <c s="36" t="s">
        <v>55</v>
      </c>
      <c>
        <f>(M3669*21)/100</f>
      </c>
      <c t="s">
        <v>28</v>
      </c>
    </row>
    <row r="3670" spans="1:5" ht="12.75">
      <c r="A3670" s="35" t="s">
        <v>56</v>
      </c>
      <c r="E3670" s="39" t="s">
        <v>8326</v>
      </c>
    </row>
    <row r="3671" spans="1:5" ht="25.5">
      <c r="A3671" s="35" t="s">
        <v>58</v>
      </c>
      <c r="E3671" s="40" t="s">
        <v>8327</v>
      </c>
    </row>
    <row r="3672" spans="1:5" ht="153">
      <c r="A3672" t="s">
        <v>59</v>
      </c>
      <c r="E3672" s="39" t="s">
        <v>8328</v>
      </c>
    </row>
    <row r="3673" spans="1:16" ht="12.75">
      <c r="A3673" t="s">
        <v>50</v>
      </c>
      <c s="34" t="s">
        <v>8329</v>
      </c>
      <c s="34" t="s">
        <v>8330</v>
      </c>
      <c s="35" t="s">
        <v>5</v>
      </c>
      <c s="6" t="s">
        <v>8331</v>
      </c>
      <c s="36" t="s">
        <v>412</v>
      </c>
      <c s="37">
        <v>71.827</v>
      </c>
      <c s="36">
        <v>0</v>
      </c>
      <c s="36">
        <f>ROUND(G3673*H3673,6)</f>
      </c>
      <c r="L3673" s="38">
        <v>0</v>
      </c>
      <c s="32">
        <f>ROUND(ROUND(L3673,2)*ROUND(G3673,3),2)</f>
      </c>
      <c s="36" t="s">
        <v>55</v>
      </c>
      <c>
        <f>(M3673*21)/100</f>
      </c>
      <c t="s">
        <v>28</v>
      </c>
    </row>
    <row r="3674" spans="1:5" ht="12.75">
      <c r="A3674" s="35" t="s">
        <v>56</v>
      </c>
      <c r="E3674" s="39" t="s">
        <v>8331</v>
      </c>
    </row>
    <row r="3675" spans="1:5" ht="12.75">
      <c r="A3675" s="35" t="s">
        <v>58</v>
      </c>
      <c r="E3675" s="40" t="s">
        <v>5</v>
      </c>
    </row>
    <row r="3676" spans="1:5" ht="204">
      <c r="A3676" t="s">
        <v>59</v>
      </c>
      <c r="E3676" s="39" t="s">
        <v>8332</v>
      </c>
    </row>
    <row r="3677" spans="1:13" ht="12.75">
      <c r="A3677" t="s">
        <v>47</v>
      </c>
      <c r="C3677" s="31" t="s">
        <v>7638</v>
      </c>
      <c r="E3677" s="33" t="s">
        <v>8333</v>
      </c>
      <c r="J3677" s="32">
        <f>0</f>
      </c>
      <c s="32">
        <f>0</f>
      </c>
      <c s="32">
        <f>0+L3678+L3682+L3686+L3690+L3694+L3698+L3702+L3706+L3710</f>
      </c>
      <c s="32">
        <f>0+M3678+M3682+M3686+M3690+M3694+M3698+M3702+M3706+M3710</f>
      </c>
    </row>
    <row r="3678" spans="1:16" ht="12.75">
      <c r="A3678" t="s">
        <v>50</v>
      </c>
      <c s="34" t="s">
        <v>8334</v>
      </c>
      <c s="34" t="s">
        <v>8281</v>
      </c>
      <c s="35" t="s">
        <v>5</v>
      </c>
      <c s="6" t="s">
        <v>8282</v>
      </c>
      <c s="36" t="s">
        <v>209</v>
      </c>
      <c s="37">
        <v>30.6</v>
      </c>
      <c s="36">
        <v>0</v>
      </c>
      <c s="36">
        <f>ROUND(G3678*H3678,6)</f>
      </c>
      <c r="L3678" s="38">
        <v>0</v>
      </c>
      <c s="32">
        <f>ROUND(ROUND(L3678,2)*ROUND(G3678,3),2)</f>
      </c>
      <c s="36" t="s">
        <v>55</v>
      </c>
      <c>
        <f>(M3678*21)/100</f>
      </c>
      <c t="s">
        <v>28</v>
      </c>
    </row>
    <row r="3679" spans="1:5" ht="12.75">
      <c r="A3679" s="35" t="s">
        <v>56</v>
      </c>
      <c r="E3679" s="39" t="s">
        <v>8282</v>
      </c>
    </row>
    <row r="3680" spans="1:5" ht="25.5">
      <c r="A3680" s="35" t="s">
        <v>58</v>
      </c>
      <c r="E3680" s="40" t="s">
        <v>8335</v>
      </c>
    </row>
    <row r="3681" spans="1:5" ht="89.25">
      <c r="A3681" t="s">
        <v>59</v>
      </c>
      <c r="E3681" s="39" t="s">
        <v>8284</v>
      </c>
    </row>
    <row r="3682" spans="1:16" ht="12.75">
      <c r="A3682" t="s">
        <v>50</v>
      </c>
      <c s="34" t="s">
        <v>8336</v>
      </c>
      <c s="34" t="s">
        <v>8337</v>
      </c>
      <c s="35" t="s">
        <v>5</v>
      </c>
      <c s="6" t="s">
        <v>8338</v>
      </c>
      <c s="36" t="s">
        <v>2197</v>
      </c>
      <c s="37">
        <v>130.988</v>
      </c>
      <c s="36">
        <v>0</v>
      </c>
      <c s="36">
        <f>ROUND(G3682*H3682,6)</f>
      </c>
      <c r="L3682" s="38">
        <v>0</v>
      </c>
      <c s="32">
        <f>ROUND(ROUND(L3682,2)*ROUND(G3682,3),2)</f>
      </c>
      <c s="36" t="s">
        <v>55</v>
      </c>
      <c>
        <f>(M3682*21)/100</f>
      </c>
      <c t="s">
        <v>28</v>
      </c>
    </row>
    <row r="3683" spans="1:5" ht="12.75">
      <c r="A3683" s="35" t="s">
        <v>56</v>
      </c>
      <c r="E3683" s="39" t="s">
        <v>8338</v>
      </c>
    </row>
    <row r="3684" spans="1:5" ht="25.5">
      <c r="A3684" s="35" t="s">
        <v>58</v>
      </c>
      <c r="E3684" s="40" t="s">
        <v>8339</v>
      </c>
    </row>
    <row r="3685" spans="1:5" ht="102">
      <c r="A3685" t="s">
        <v>59</v>
      </c>
      <c r="E3685" s="39" t="s">
        <v>8340</v>
      </c>
    </row>
    <row r="3686" spans="1:16" ht="12.75">
      <c r="A3686" t="s">
        <v>50</v>
      </c>
      <c s="34" t="s">
        <v>8341</v>
      </c>
      <c s="34" t="s">
        <v>8342</v>
      </c>
      <c s="35" t="s">
        <v>5</v>
      </c>
      <c s="6" t="s">
        <v>8343</v>
      </c>
      <c s="36" t="s">
        <v>2197</v>
      </c>
      <c s="37">
        <v>119.08</v>
      </c>
      <c s="36">
        <v>0</v>
      </c>
      <c s="36">
        <f>ROUND(G3686*H3686,6)</f>
      </c>
      <c r="L3686" s="38">
        <v>0</v>
      </c>
      <c s="32">
        <f>ROUND(ROUND(L3686,2)*ROUND(G3686,3),2)</f>
      </c>
      <c s="36" t="s">
        <v>55</v>
      </c>
      <c>
        <f>(M3686*21)/100</f>
      </c>
      <c t="s">
        <v>28</v>
      </c>
    </row>
    <row r="3687" spans="1:5" ht="12.75">
      <c r="A3687" s="35" t="s">
        <v>56</v>
      </c>
      <c r="E3687" s="39" t="s">
        <v>8343</v>
      </c>
    </row>
    <row r="3688" spans="1:5" ht="25.5">
      <c r="A3688" s="35" t="s">
        <v>58</v>
      </c>
      <c r="E3688" s="42" t="s">
        <v>8344</v>
      </c>
    </row>
    <row r="3689" spans="1:5" ht="204">
      <c r="A3689" t="s">
        <v>59</v>
      </c>
      <c r="E3689" s="39" t="s">
        <v>8345</v>
      </c>
    </row>
    <row r="3690" spans="1:16" ht="12.75">
      <c r="A3690" t="s">
        <v>50</v>
      </c>
      <c s="34" t="s">
        <v>8346</v>
      </c>
      <c s="34" t="s">
        <v>8347</v>
      </c>
      <c s="35" t="s">
        <v>5</v>
      </c>
      <c s="6" t="s">
        <v>8348</v>
      </c>
      <c s="36" t="s">
        <v>209</v>
      </c>
      <c s="37">
        <v>30</v>
      </c>
      <c s="36">
        <v>0</v>
      </c>
      <c s="36">
        <f>ROUND(G3690*H3690,6)</f>
      </c>
      <c r="L3690" s="38">
        <v>0</v>
      </c>
      <c s="32">
        <f>ROUND(ROUND(L3690,2)*ROUND(G3690,3),2)</f>
      </c>
      <c s="36" t="s">
        <v>55</v>
      </c>
      <c>
        <f>(M3690*21)/100</f>
      </c>
      <c t="s">
        <v>28</v>
      </c>
    </row>
    <row r="3691" spans="1:5" ht="12.75">
      <c r="A3691" s="35" t="s">
        <v>56</v>
      </c>
      <c r="E3691" s="39" t="s">
        <v>8348</v>
      </c>
    </row>
    <row r="3692" spans="1:5" ht="25.5">
      <c r="A3692" s="35" t="s">
        <v>58</v>
      </c>
      <c r="E3692" s="40" t="s">
        <v>8349</v>
      </c>
    </row>
    <row r="3693" spans="1:5" ht="153">
      <c r="A3693" t="s">
        <v>59</v>
      </c>
      <c r="E3693" s="39" t="s">
        <v>8350</v>
      </c>
    </row>
    <row r="3694" spans="1:16" ht="12.75">
      <c r="A3694" t="s">
        <v>50</v>
      </c>
      <c s="34" t="s">
        <v>8351</v>
      </c>
      <c s="34" t="s">
        <v>8352</v>
      </c>
      <c s="35" t="s">
        <v>5</v>
      </c>
      <c s="6" t="s">
        <v>8353</v>
      </c>
      <c s="36" t="s">
        <v>2197</v>
      </c>
      <c s="37">
        <v>119.08</v>
      </c>
      <c s="36">
        <v>0</v>
      </c>
      <c s="36">
        <f>ROUND(G3694*H3694,6)</f>
      </c>
      <c r="L3694" s="38">
        <v>0</v>
      </c>
      <c s="32">
        <f>ROUND(ROUND(L3694,2)*ROUND(G3694,3),2)</f>
      </c>
      <c s="36" t="s">
        <v>55</v>
      </c>
      <c>
        <f>(M3694*21)/100</f>
      </c>
      <c t="s">
        <v>28</v>
      </c>
    </row>
    <row r="3695" spans="1:5" ht="12.75">
      <c r="A3695" s="35" t="s">
        <v>56</v>
      </c>
      <c r="E3695" s="39" t="s">
        <v>8353</v>
      </c>
    </row>
    <row r="3696" spans="1:5" ht="25.5">
      <c r="A3696" s="35" t="s">
        <v>58</v>
      </c>
      <c r="E3696" s="42" t="s">
        <v>8344</v>
      </c>
    </row>
    <row r="3697" spans="1:5" ht="153">
      <c r="A3697" t="s">
        <v>59</v>
      </c>
      <c r="E3697" s="39" t="s">
        <v>8354</v>
      </c>
    </row>
    <row r="3698" spans="1:16" ht="25.5">
      <c r="A3698" t="s">
        <v>50</v>
      </c>
      <c s="34" t="s">
        <v>8355</v>
      </c>
      <c s="34" t="s">
        <v>8356</v>
      </c>
      <c s="35" t="s">
        <v>5</v>
      </c>
      <c s="6" t="s">
        <v>8357</v>
      </c>
      <c s="36" t="s">
        <v>2197</v>
      </c>
      <c s="37">
        <v>59.41</v>
      </c>
      <c s="36">
        <v>0</v>
      </c>
      <c s="36">
        <f>ROUND(G3698*H3698,6)</f>
      </c>
      <c r="L3698" s="38">
        <v>0</v>
      </c>
      <c s="32">
        <f>ROUND(ROUND(L3698,2)*ROUND(G3698,3),2)</f>
      </c>
      <c s="36" t="s">
        <v>55</v>
      </c>
      <c>
        <f>(M3698*21)/100</f>
      </c>
      <c t="s">
        <v>28</v>
      </c>
    </row>
    <row r="3699" spans="1:5" ht="25.5">
      <c r="A3699" s="35" t="s">
        <v>56</v>
      </c>
      <c r="E3699" s="39" t="s">
        <v>8357</v>
      </c>
    </row>
    <row r="3700" spans="1:5" ht="25.5">
      <c r="A3700" s="35" t="s">
        <v>58</v>
      </c>
      <c r="E3700" s="42" t="s">
        <v>8358</v>
      </c>
    </row>
    <row r="3701" spans="1:5" ht="204">
      <c r="A3701" t="s">
        <v>59</v>
      </c>
      <c r="E3701" s="39" t="s">
        <v>8359</v>
      </c>
    </row>
    <row r="3702" spans="1:16" ht="12.75">
      <c r="A3702" t="s">
        <v>50</v>
      </c>
      <c s="34" t="s">
        <v>8360</v>
      </c>
      <c s="34" t="s">
        <v>8361</v>
      </c>
      <c s="35" t="s">
        <v>5</v>
      </c>
      <c s="6" t="s">
        <v>8362</v>
      </c>
      <c s="36" t="s">
        <v>2197</v>
      </c>
      <c s="37">
        <v>5069.632</v>
      </c>
      <c s="36">
        <v>0</v>
      </c>
      <c s="36">
        <f>ROUND(G3702*H3702,6)</f>
      </c>
      <c r="L3702" s="38">
        <v>0</v>
      </c>
      <c s="32">
        <f>ROUND(ROUND(L3702,2)*ROUND(G3702,3),2)</f>
      </c>
      <c s="36" t="s">
        <v>55</v>
      </c>
      <c>
        <f>(M3702*21)/100</f>
      </c>
      <c t="s">
        <v>28</v>
      </c>
    </row>
    <row r="3703" spans="1:5" ht="12.75">
      <c r="A3703" s="35" t="s">
        <v>56</v>
      </c>
      <c r="E3703" s="39" t="s">
        <v>8362</v>
      </c>
    </row>
    <row r="3704" spans="1:5" ht="409.5">
      <c r="A3704" s="35" t="s">
        <v>58</v>
      </c>
      <c r="E3704" s="42" t="s">
        <v>8363</v>
      </c>
    </row>
    <row r="3705" spans="1:5" ht="153">
      <c r="A3705" t="s">
        <v>59</v>
      </c>
      <c r="E3705" s="39" t="s">
        <v>8364</v>
      </c>
    </row>
    <row r="3706" spans="1:16" ht="12.75">
      <c r="A3706" t="s">
        <v>50</v>
      </c>
      <c s="34" t="s">
        <v>8365</v>
      </c>
      <c s="34" t="s">
        <v>8366</v>
      </c>
      <c s="35" t="s">
        <v>5</v>
      </c>
      <c s="6" t="s">
        <v>8367</v>
      </c>
      <c s="36" t="s">
        <v>2197</v>
      </c>
      <c s="37">
        <v>119.08</v>
      </c>
      <c s="36">
        <v>0</v>
      </c>
      <c s="36">
        <f>ROUND(G3706*H3706,6)</f>
      </c>
      <c r="L3706" s="38">
        <v>0</v>
      </c>
      <c s="32">
        <f>ROUND(ROUND(L3706,2)*ROUND(G3706,3),2)</f>
      </c>
      <c s="36" t="s">
        <v>55</v>
      </c>
      <c>
        <f>(M3706*21)/100</f>
      </c>
      <c t="s">
        <v>28</v>
      </c>
    </row>
    <row r="3707" spans="1:5" ht="12.75">
      <c r="A3707" s="35" t="s">
        <v>56</v>
      </c>
      <c r="E3707" s="39" t="s">
        <v>8367</v>
      </c>
    </row>
    <row r="3708" spans="1:5" ht="102">
      <c r="A3708" s="35" t="s">
        <v>58</v>
      </c>
      <c r="E3708" s="42" t="s">
        <v>8368</v>
      </c>
    </row>
    <row r="3709" spans="1:5" ht="153">
      <c r="A3709" t="s">
        <v>59</v>
      </c>
      <c r="E3709" s="39" t="s">
        <v>8369</v>
      </c>
    </row>
    <row r="3710" spans="1:16" ht="12.75">
      <c r="A3710" t="s">
        <v>50</v>
      </c>
      <c s="34" t="s">
        <v>8370</v>
      </c>
      <c s="34" t="s">
        <v>8371</v>
      </c>
      <c s="35" t="s">
        <v>5</v>
      </c>
      <c s="6" t="s">
        <v>8372</v>
      </c>
      <c s="36" t="s">
        <v>412</v>
      </c>
      <c s="37">
        <v>1.308</v>
      </c>
      <c s="36">
        <v>0</v>
      </c>
      <c s="36">
        <f>ROUND(G3710*H3710,6)</f>
      </c>
      <c r="L3710" s="38">
        <v>0</v>
      </c>
      <c s="32">
        <f>ROUND(ROUND(L3710,2)*ROUND(G3710,3),2)</f>
      </c>
      <c s="36" t="s">
        <v>55</v>
      </c>
      <c>
        <f>(M3710*21)/100</f>
      </c>
      <c t="s">
        <v>28</v>
      </c>
    </row>
    <row r="3711" spans="1:5" ht="12.75">
      <c r="A3711" s="35" t="s">
        <v>56</v>
      </c>
      <c r="E3711" s="39" t="s">
        <v>8372</v>
      </c>
    </row>
    <row r="3712" spans="1:5" ht="12.75">
      <c r="A3712" s="35" t="s">
        <v>58</v>
      </c>
      <c r="E3712" s="40" t="s">
        <v>5</v>
      </c>
    </row>
    <row r="3713" spans="1:5" ht="204">
      <c r="A3713" t="s">
        <v>59</v>
      </c>
      <c r="E3713" s="39" t="s">
        <v>8373</v>
      </c>
    </row>
    <row r="3714" spans="1:13" ht="12.75">
      <c r="A3714" t="s">
        <v>47</v>
      </c>
      <c r="C3714" s="31" t="s">
        <v>7663</v>
      </c>
      <c r="E3714" s="33" t="s">
        <v>8374</v>
      </c>
      <c r="J3714" s="32">
        <f>0</f>
      </c>
      <c s="32">
        <f>0</f>
      </c>
      <c s="32">
        <f>0+L3715+L3719+L3723+L3727+L3731+L3735+L3739+L3743+L3747+L3751+L3755</f>
      </c>
      <c s="32">
        <f>0+M3715+M3719+M3723+M3727+M3731+M3735+M3739+M3743+M3747+M3751+M3755</f>
      </c>
    </row>
    <row r="3715" spans="1:16" ht="25.5">
      <c r="A3715" t="s">
        <v>50</v>
      </c>
      <c s="34" t="s">
        <v>8375</v>
      </c>
      <c s="34" t="s">
        <v>8376</v>
      </c>
      <c s="35" t="s">
        <v>5</v>
      </c>
      <c s="6" t="s">
        <v>8377</v>
      </c>
      <c s="36" t="s">
        <v>2197</v>
      </c>
      <c s="37">
        <v>89.632</v>
      </c>
      <c s="36">
        <v>0</v>
      </c>
      <c s="36">
        <f>ROUND(G3715*H3715,6)</f>
      </c>
      <c r="L3715" s="38">
        <v>0</v>
      </c>
      <c s="32">
        <f>ROUND(ROUND(L3715,2)*ROUND(G3715,3),2)</f>
      </c>
      <c s="36" t="s">
        <v>69</v>
      </c>
      <c>
        <f>(M3715*21)/100</f>
      </c>
      <c t="s">
        <v>28</v>
      </c>
    </row>
    <row r="3716" spans="1:5" ht="12.75">
      <c r="A3716" s="35" t="s">
        <v>56</v>
      </c>
      <c r="E3716" s="39" t="s">
        <v>8378</v>
      </c>
    </row>
    <row r="3717" spans="1:5" ht="63.75">
      <c r="A3717" s="35" t="s">
        <v>58</v>
      </c>
      <c r="E3717" s="42" t="s">
        <v>8379</v>
      </c>
    </row>
    <row r="3718" spans="1:5" ht="114.75">
      <c r="A3718" t="s">
        <v>59</v>
      </c>
      <c r="E3718" s="39" t="s">
        <v>8380</v>
      </c>
    </row>
    <row r="3719" spans="1:16" ht="25.5">
      <c r="A3719" t="s">
        <v>50</v>
      </c>
      <c s="34" t="s">
        <v>8381</v>
      </c>
      <c s="34" t="s">
        <v>8382</v>
      </c>
      <c s="35" t="s">
        <v>5</v>
      </c>
      <c s="6" t="s">
        <v>8383</v>
      </c>
      <c s="36" t="s">
        <v>2197</v>
      </c>
      <c s="37">
        <v>247.487</v>
      </c>
      <c s="36">
        <v>0</v>
      </c>
      <c s="36">
        <f>ROUND(G3719*H3719,6)</f>
      </c>
      <c r="L3719" s="38">
        <v>0</v>
      </c>
      <c s="32">
        <f>ROUND(ROUND(L3719,2)*ROUND(G3719,3),2)</f>
      </c>
      <c s="36" t="s">
        <v>55</v>
      </c>
      <c>
        <f>(M3719*21)/100</f>
      </c>
      <c t="s">
        <v>28</v>
      </c>
    </row>
    <row r="3720" spans="1:5" ht="25.5">
      <c r="A3720" s="35" t="s">
        <v>56</v>
      </c>
      <c r="E3720" s="39" t="s">
        <v>8383</v>
      </c>
    </row>
    <row r="3721" spans="1:5" ht="114.75">
      <c r="A3721" s="35" t="s">
        <v>58</v>
      </c>
      <c r="E3721" s="42" t="s">
        <v>8384</v>
      </c>
    </row>
    <row r="3722" spans="1:5" ht="153">
      <c r="A3722" t="s">
        <v>59</v>
      </c>
      <c r="E3722" s="39" t="s">
        <v>8385</v>
      </c>
    </row>
    <row r="3723" spans="1:16" ht="25.5">
      <c r="A3723" t="s">
        <v>50</v>
      </c>
      <c s="34" t="s">
        <v>8386</v>
      </c>
      <c s="34" t="s">
        <v>8387</v>
      </c>
      <c s="35" t="s">
        <v>5</v>
      </c>
      <c s="6" t="s">
        <v>8388</v>
      </c>
      <c s="36" t="s">
        <v>2197</v>
      </c>
      <c s="37">
        <v>348.698</v>
      </c>
      <c s="36">
        <v>0</v>
      </c>
      <c s="36">
        <f>ROUND(G3723*H3723,6)</f>
      </c>
      <c r="L3723" s="38">
        <v>0</v>
      </c>
      <c s="32">
        <f>ROUND(ROUND(L3723,2)*ROUND(G3723,3),2)</f>
      </c>
      <c s="36" t="s">
        <v>55</v>
      </c>
      <c>
        <f>(M3723*21)/100</f>
      </c>
      <c t="s">
        <v>28</v>
      </c>
    </row>
    <row r="3724" spans="1:5" ht="25.5">
      <c r="A3724" s="35" t="s">
        <v>56</v>
      </c>
      <c r="E3724" s="39" t="s">
        <v>8388</v>
      </c>
    </row>
    <row r="3725" spans="1:5" ht="25.5">
      <c r="A3725" s="35" t="s">
        <v>58</v>
      </c>
      <c r="E3725" s="40" t="s">
        <v>8389</v>
      </c>
    </row>
    <row r="3726" spans="1:5" ht="153">
      <c r="A3726" t="s">
        <v>59</v>
      </c>
      <c r="E3726" s="39" t="s">
        <v>8390</v>
      </c>
    </row>
    <row r="3727" spans="1:16" ht="12.75">
      <c r="A3727" t="s">
        <v>50</v>
      </c>
      <c s="34" t="s">
        <v>8391</v>
      </c>
      <c s="34" t="s">
        <v>8392</v>
      </c>
      <c s="35" t="s">
        <v>5</v>
      </c>
      <c s="6" t="s">
        <v>8393</v>
      </c>
      <c s="36" t="s">
        <v>2197</v>
      </c>
      <c s="37">
        <v>1522.217</v>
      </c>
      <c s="36">
        <v>0</v>
      </c>
      <c s="36">
        <f>ROUND(G3727*H3727,6)</f>
      </c>
      <c r="L3727" s="38">
        <v>0</v>
      </c>
      <c s="32">
        <f>ROUND(ROUND(L3727,2)*ROUND(G3727,3),2)</f>
      </c>
      <c s="36" t="s">
        <v>55</v>
      </c>
      <c>
        <f>(M3727*21)/100</f>
      </c>
      <c t="s">
        <v>28</v>
      </c>
    </row>
    <row r="3728" spans="1:5" ht="12.75">
      <c r="A3728" s="35" t="s">
        <v>56</v>
      </c>
      <c r="E3728" s="39" t="s">
        <v>8393</v>
      </c>
    </row>
    <row r="3729" spans="1:5" ht="25.5">
      <c r="A3729" s="35" t="s">
        <v>58</v>
      </c>
      <c r="E3729" s="42" t="s">
        <v>8394</v>
      </c>
    </row>
    <row r="3730" spans="1:5" ht="153">
      <c r="A3730" t="s">
        <v>59</v>
      </c>
      <c r="E3730" s="39" t="s">
        <v>8395</v>
      </c>
    </row>
    <row r="3731" spans="1:16" ht="12.75">
      <c r="A3731" t="s">
        <v>50</v>
      </c>
      <c s="34" t="s">
        <v>8396</v>
      </c>
      <c s="34" t="s">
        <v>8397</v>
      </c>
      <c s="35" t="s">
        <v>5</v>
      </c>
      <c s="6" t="s">
        <v>8398</v>
      </c>
      <c s="36" t="s">
        <v>2197</v>
      </c>
      <c s="37">
        <v>2107.026</v>
      </c>
      <c s="36">
        <v>0</v>
      </c>
      <c s="36">
        <f>ROUND(G3731*H3731,6)</f>
      </c>
      <c r="L3731" s="38">
        <v>0</v>
      </c>
      <c s="32">
        <f>ROUND(ROUND(L3731,2)*ROUND(G3731,3),2)</f>
      </c>
      <c s="36" t="s">
        <v>55</v>
      </c>
      <c>
        <f>(M3731*21)/100</f>
      </c>
      <c t="s">
        <v>28</v>
      </c>
    </row>
    <row r="3732" spans="1:5" ht="12.75">
      <c r="A3732" s="35" t="s">
        <v>56</v>
      </c>
      <c r="E3732" s="39" t="s">
        <v>8398</v>
      </c>
    </row>
    <row r="3733" spans="1:5" ht="409.5">
      <c r="A3733" s="35" t="s">
        <v>58</v>
      </c>
      <c r="E3733" s="40" t="s">
        <v>8399</v>
      </c>
    </row>
    <row r="3734" spans="1:5" ht="153">
      <c r="A3734" t="s">
        <v>59</v>
      </c>
      <c r="E3734" s="39" t="s">
        <v>8400</v>
      </c>
    </row>
    <row r="3735" spans="1:16" ht="25.5">
      <c r="A3735" t="s">
        <v>50</v>
      </c>
      <c s="34" t="s">
        <v>8401</v>
      </c>
      <c s="34" t="s">
        <v>8402</v>
      </c>
      <c s="35" t="s">
        <v>5</v>
      </c>
      <c s="6" t="s">
        <v>8403</v>
      </c>
      <c s="36" t="s">
        <v>2197</v>
      </c>
      <c s="37">
        <v>1219.001</v>
      </c>
      <c s="36">
        <v>0</v>
      </c>
      <c s="36">
        <f>ROUND(G3735*H3735,6)</f>
      </c>
      <c r="L3735" s="38">
        <v>0</v>
      </c>
      <c s="32">
        <f>ROUND(ROUND(L3735,2)*ROUND(G3735,3),2)</f>
      </c>
      <c s="36" t="s">
        <v>55</v>
      </c>
      <c>
        <f>(M3735*21)/100</f>
      </c>
      <c t="s">
        <v>28</v>
      </c>
    </row>
    <row r="3736" spans="1:5" ht="25.5">
      <c r="A3736" s="35" t="s">
        <v>56</v>
      </c>
      <c r="E3736" s="39" t="s">
        <v>8403</v>
      </c>
    </row>
    <row r="3737" spans="1:5" ht="204">
      <c r="A3737" s="35" t="s">
        <v>58</v>
      </c>
      <c r="E3737" s="42" t="s">
        <v>8404</v>
      </c>
    </row>
    <row r="3738" spans="1:5" ht="204">
      <c r="A3738" t="s">
        <v>59</v>
      </c>
      <c r="E3738" s="39" t="s">
        <v>8405</v>
      </c>
    </row>
    <row r="3739" spans="1:16" ht="25.5">
      <c r="A3739" t="s">
        <v>50</v>
      </c>
      <c s="34" t="s">
        <v>8406</v>
      </c>
      <c s="34" t="s">
        <v>8407</v>
      </c>
      <c s="35" t="s">
        <v>5</v>
      </c>
      <c s="6" t="s">
        <v>8408</v>
      </c>
      <c s="36" t="s">
        <v>2197</v>
      </c>
      <c s="37">
        <v>303.216</v>
      </c>
      <c s="36">
        <v>0</v>
      </c>
      <c s="36">
        <f>ROUND(G3739*H3739,6)</f>
      </c>
      <c r="L3739" s="38">
        <v>0</v>
      </c>
      <c s="32">
        <f>ROUND(ROUND(L3739,2)*ROUND(G3739,3),2)</f>
      </c>
      <c s="36" t="s">
        <v>55</v>
      </c>
      <c>
        <f>(M3739*21)/100</f>
      </c>
      <c t="s">
        <v>28</v>
      </c>
    </row>
    <row r="3740" spans="1:5" ht="25.5">
      <c r="A3740" s="35" t="s">
        <v>56</v>
      </c>
      <c r="E3740" s="39" t="s">
        <v>8408</v>
      </c>
    </row>
    <row r="3741" spans="1:5" ht="63.75">
      <c r="A3741" s="35" t="s">
        <v>58</v>
      </c>
      <c r="E3741" s="42" t="s">
        <v>8409</v>
      </c>
    </row>
    <row r="3742" spans="1:5" ht="204">
      <c r="A3742" t="s">
        <v>59</v>
      </c>
      <c r="E3742" s="39" t="s">
        <v>8410</v>
      </c>
    </row>
    <row r="3743" spans="1:16" ht="12.75">
      <c r="A3743" t="s">
        <v>50</v>
      </c>
      <c s="34" t="s">
        <v>8411</v>
      </c>
      <c s="34" t="s">
        <v>8412</v>
      </c>
      <c s="35" t="s">
        <v>5</v>
      </c>
      <c s="6" t="s">
        <v>8413</v>
      </c>
      <c s="36" t="s">
        <v>2197</v>
      </c>
      <c s="37">
        <v>60.39</v>
      </c>
      <c s="36">
        <v>0</v>
      </c>
      <c s="36">
        <f>ROUND(G3743*H3743,6)</f>
      </c>
      <c r="L3743" s="38">
        <v>0</v>
      </c>
      <c s="32">
        <f>ROUND(ROUND(L3743,2)*ROUND(G3743,3),2)</f>
      </c>
      <c s="36" t="s">
        <v>55</v>
      </c>
      <c>
        <f>(M3743*21)/100</f>
      </c>
      <c t="s">
        <v>28</v>
      </c>
    </row>
    <row r="3744" spans="1:5" ht="12.75">
      <c r="A3744" s="35" t="s">
        <v>56</v>
      </c>
      <c r="E3744" s="39" t="s">
        <v>8413</v>
      </c>
    </row>
    <row r="3745" spans="1:5" ht="25.5">
      <c r="A3745" s="35" t="s">
        <v>58</v>
      </c>
      <c r="E3745" s="40" t="s">
        <v>8414</v>
      </c>
    </row>
    <row r="3746" spans="1:5" ht="165.75">
      <c r="A3746" t="s">
        <v>59</v>
      </c>
      <c r="E3746" s="39" t="s">
        <v>8415</v>
      </c>
    </row>
    <row r="3747" spans="1:16" ht="12.75">
      <c r="A3747" t="s">
        <v>50</v>
      </c>
      <c s="34" t="s">
        <v>8416</v>
      </c>
      <c s="34" t="s">
        <v>8417</v>
      </c>
      <c s="35" t="s">
        <v>5</v>
      </c>
      <c s="6" t="s">
        <v>8418</v>
      </c>
      <c s="36" t="s">
        <v>412</v>
      </c>
      <c s="37">
        <v>27.196</v>
      </c>
      <c s="36">
        <v>0</v>
      </c>
      <c s="36">
        <f>ROUND(G3747*H3747,6)</f>
      </c>
      <c r="L3747" s="38">
        <v>0</v>
      </c>
      <c s="32">
        <f>ROUND(ROUND(L3747,2)*ROUND(G3747,3),2)</f>
      </c>
      <c s="36" t="s">
        <v>55</v>
      </c>
      <c>
        <f>(M3747*21)/100</f>
      </c>
      <c t="s">
        <v>28</v>
      </c>
    </row>
    <row r="3748" spans="1:5" ht="12.75">
      <c r="A3748" s="35" t="s">
        <v>56</v>
      </c>
      <c r="E3748" s="39" t="s">
        <v>8418</v>
      </c>
    </row>
    <row r="3749" spans="1:5" ht="12.75">
      <c r="A3749" s="35" t="s">
        <v>58</v>
      </c>
      <c r="E3749" s="40" t="s">
        <v>5</v>
      </c>
    </row>
    <row r="3750" spans="1:5" ht="204">
      <c r="A3750" t="s">
        <v>59</v>
      </c>
      <c r="E3750" s="39" t="s">
        <v>8419</v>
      </c>
    </row>
    <row r="3751" spans="1:16" ht="12.75">
      <c r="A3751" t="s">
        <v>50</v>
      </c>
      <c s="34" t="s">
        <v>8420</v>
      </c>
      <c s="34" t="s">
        <v>8421</v>
      </c>
      <c s="35" t="s">
        <v>5</v>
      </c>
      <c s="6" t="s">
        <v>8422</v>
      </c>
      <c s="36" t="s">
        <v>65</v>
      </c>
      <c s="37">
        <v>66</v>
      </c>
      <c s="36">
        <v>0</v>
      </c>
      <c s="36">
        <f>ROUND(G3751*H3751,6)</f>
      </c>
      <c r="L3751" s="38">
        <v>0</v>
      </c>
      <c s="32">
        <f>ROUND(ROUND(L3751,2)*ROUND(G3751,3),2)</f>
      </c>
      <c s="36" t="s">
        <v>69</v>
      </c>
      <c>
        <f>(M3751*21)/100</f>
      </c>
      <c t="s">
        <v>28</v>
      </c>
    </row>
    <row r="3752" spans="1:5" ht="12.75">
      <c r="A3752" s="35" t="s">
        <v>56</v>
      </c>
      <c r="E3752" s="39" t="s">
        <v>8422</v>
      </c>
    </row>
    <row r="3753" spans="1:5" ht="12.75">
      <c r="A3753" s="35" t="s">
        <v>58</v>
      </c>
      <c r="E3753" s="40" t="s">
        <v>5</v>
      </c>
    </row>
    <row r="3754" spans="1:5" ht="140.25">
      <c r="A3754" t="s">
        <v>59</v>
      </c>
      <c r="E3754" s="39" t="s">
        <v>8423</v>
      </c>
    </row>
    <row r="3755" spans="1:16" ht="25.5">
      <c r="A3755" t="s">
        <v>50</v>
      </c>
      <c s="34" t="s">
        <v>8424</v>
      </c>
      <c s="34" t="s">
        <v>8425</v>
      </c>
      <c s="35" t="s">
        <v>5</v>
      </c>
      <c s="6" t="s">
        <v>8426</v>
      </c>
      <c s="36" t="s">
        <v>2197</v>
      </c>
      <c s="37">
        <v>1003.782</v>
      </c>
      <c s="36">
        <v>0.00992</v>
      </c>
      <c s="36">
        <f>ROUND(G3755*H3755,6)</f>
      </c>
      <c r="L3755" s="38">
        <v>0</v>
      </c>
      <c s="32">
        <f>ROUND(ROUND(L3755,2)*ROUND(G3755,3),2)</f>
      </c>
      <c s="36" t="s">
        <v>413</v>
      </c>
      <c>
        <f>(M3755*21)/100</f>
      </c>
      <c t="s">
        <v>28</v>
      </c>
    </row>
    <row r="3756" spans="1:5" ht="25.5">
      <c r="A3756" s="35" t="s">
        <v>56</v>
      </c>
      <c r="E3756" s="39" t="s">
        <v>8426</v>
      </c>
    </row>
    <row r="3757" spans="1:5" ht="114.75">
      <c r="A3757" s="35" t="s">
        <v>58</v>
      </c>
      <c r="E3757" s="42" t="s">
        <v>8427</v>
      </c>
    </row>
    <row r="3758" spans="1:5" ht="12.75">
      <c r="A3758" t="s">
        <v>59</v>
      </c>
      <c r="E3758" s="39" t="s">
        <v>5</v>
      </c>
    </row>
    <row r="3759" spans="1:13" ht="12.75">
      <c r="A3759" t="s">
        <v>47</v>
      </c>
      <c r="C3759" s="31" t="s">
        <v>7668</v>
      </c>
      <c r="E3759" s="33" t="s">
        <v>8428</v>
      </c>
      <c r="J3759" s="32">
        <f>0</f>
      </c>
      <c s="32">
        <f>0</f>
      </c>
      <c s="32">
        <f>0+L3760+L3764+L3768+L3772+L3776+L3780+L3784</f>
      </c>
      <c s="32">
        <f>0+M3760+M3764+M3768+M3772+M3776+M3780+M3784</f>
      </c>
    </row>
    <row r="3760" spans="1:16" ht="12.75">
      <c r="A3760" t="s">
        <v>50</v>
      </c>
      <c s="34" t="s">
        <v>8429</v>
      </c>
      <c s="34" t="s">
        <v>8430</v>
      </c>
      <c s="35" t="s">
        <v>5</v>
      </c>
      <c s="6" t="s">
        <v>8431</v>
      </c>
      <c s="36" t="s">
        <v>2197</v>
      </c>
      <c s="37">
        <v>179.39</v>
      </c>
      <c s="36">
        <v>0</v>
      </c>
      <c s="36">
        <f>ROUND(G3760*H3760,6)</f>
      </c>
      <c r="L3760" s="38">
        <v>0</v>
      </c>
      <c s="32">
        <f>ROUND(ROUND(L3760,2)*ROUND(G3760,3),2)</f>
      </c>
      <c s="36" t="s">
        <v>55</v>
      </c>
      <c>
        <f>(M3760*21)/100</f>
      </c>
      <c t="s">
        <v>28</v>
      </c>
    </row>
    <row r="3761" spans="1:5" ht="12.75">
      <c r="A3761" s="35" t="s">
        <v>56</v>
      </c>
      <c r="E3761" s="39" t="s">
        <v>8431</v>
      </c>
    </row>
    <row r="3762" spans="1:5" ht="25.5">
      <c r="A3762" s="35" t="s">
        <v>58</v>
      </c>
      <c r="E3762" s="40" t="s">
        <v>8432</v>
      </c>
    </row>
    <row r="3763" spans="1:5" ht="102">
      <c r="A3763" t="s">
        <v>59</v>
      </c>
      <c r="E3763" s="39" t="s">
        <v>8433</v>
      </c>
    </row>
    <row r="3764" spans="1:16" ht="12.75">
      <c r="A3764" t="s">
        <v>50</v>
      </c>
      <c s="34" t="s">
        <v>8434</v>
      </c>
      <c s="34" t="s">
        <v>8435</v>
      </c>
      <c s="35" t="s">
        <v>5</v>
      </c>
      <c s="6" t="s">
        <v>8436</v>
      </c>
      <c s="36" t="s">
        <v>209</v>
      </c>
      <c s="37">
        <v>119.64</v>
      </c>
      <c s="36">
        <v>0</v>
      </c>
      <c s="36">
        <f>ROUND(G3764*H3764,6)</f>
      </c>
      <c r="L3764" s="38">
        <v>0</v>
      </c>
      <c s="32">
        <f>ROUND(ROUND(L3764,2)*ROUND(G3764,3),2)</f>
      </c>
      <c s="36" t="s">
        <v>55</v>
      </c>
      <c>
        <f>(M3764*21)/100</f>
      </c>
      <c t="s">
        <v>28</v>
      </c>
    </row>
    <row r="3765" spans="1:5" ht="12.75">
      <c r="A3765" s="35" t="s">
        <v>56</v>
      </c>
      <c r="E3765" s="39" t="s">
        <v>8436</v>
      </c>
    </row>
    <row r="3766" spans="1:5" ht="12.75">
      <c r="A3766" s="35" t="s">
        <v>58</v>
      </c>
      <c r="E3766" s="40" t="s">
        <v>5</v>
      </c>
    </row>
    <row r="3767" spans="1:5" ht="102">
      <c r="A3767" t="s">
        <v>59</v>
      </c>
      <c r="E3767" s="39" t="s">
        <v>8437</v>
      </c>
    </row>
    <row r="3768" spans="1:16" ht="12.75">
      <c r="A3768" t="s">
        <v>50</v>
      </c>
      <c s="34" t="s">
        <v>8438</v>
      </c>
      <c s="34" t="s">
        <v>8439</v>
      </c>
      <c s="35" t="s">
        <v>5</v>
      </c>
      <c s="6" t="s">
        <v>8440</v>
      </c>
      <c s="36" t="s">
        <v>2197</v>
      </c>
      <c s="37">
        <v>170.848</v>
      </c>
      <c s="36">
        <v>0</v>
      </c>
      <c s="36">
        <f>ROUND(G3768*H3768,6)</f>
      </c>
      <c r="L3768" s="38">
        <v>0</v>
      </c>
      <c s="32">
        <f>ROUND(ROUND(L3768,2)*ROUND(G3768,3),2)</f>
      </c>
      <c s="36" t="s">
        <v>55</v>
      </c>
      <c>
        <f>(M3768*21)/100</f>
      </c>
      <c t="s">
        <v>28</v>
      </c>
    </row>
    <row r="3769" spans="1:5" ht="12.75">
      <c r="A3769" s="35" t="s">
        <v>56</v>
      </c>
      <c r="E3769" s="39" t="s">
        <v>8440</v>
      </c>
    </row>
    <row r="3770" spans="1:5" ht="51">
      <c r="A3770" s="35" t="s">
        <v>58</v>
      </c>
      <c r="E3770" s="42" t="s">
        <v>8441</v>
      </c>
    </row>
    <row r="3771" spans="1:5" ht="255">
      <c r="A3771" t="s">
        <v>59</v>
      </c>
      <c r="E3771" s="39" t="s">
        <v>8442</v>
      </c>
    </row>
    <row r="3772" spans="1:16" ht="12.75">
      <c r="A3772" t="s">
        <v>50</v>
      </c>
      <c s="34" t="s">
        <v>8443</v>
      </c>
      <c s="34" t="s">
        <v>8444</v>
      </c>
      <c s="35" t="s">
        <v>5</v>
      </c>
      <c s="6" t="s">
        <v>8445</v>
      </c>
      <c s="36" t="s">
        <v>2197</v>
      </c>
      <c s="37">
        <v>170.848</v>
      </c>
      <c s="36">
        <v>0</v>
      </c>
      <c s="36">
        <f>ROUND(G3772*H3772,6)</f>
      </c>
      <c r="L3772" s="38">
        <v>0</v>
      </c>
      <c s="32">
        <f>ROUND(ROUND(L3772,2)*ROUND(G3772,3),2)</f>
      </c>
      <c s="36" t="s">
        <v>55</v>
      </c>
      <c>
        <f>(M3772*21)/100</f>
      </c>
      <c t="s">
        <v>28</v>
      </c>
    </row>
    <row r="3773" spans="1:5" ht="12.75">
      <c r="A3773" s="35" t="s">
        <v>56</v>
      </c>
      <c r="E3773" s="39" t="s">
        <v>8445</v>
      </c>
    </row>
    <row r="3774" spans="1:5" ht="25.5">
      <c r="A3774" s="35" t="s">
        <v>58</v>
      </c>
      <c r="E3774" s="42" t="s">
        <v>8446</v>
      </c>
    </row>
    <row r="3775" spans="1:5" ht="153">
      <c r="A3775" t="s">
        <v>59</v>
      </c>
      <c r="E3775" s="39" t="s">
        <v>8447</v>
      </c>
    </row>
    <row r="3776" spans="1:16" ht="12.75">
      <c r="A3776" t="s">
        <v>50</v>
      </c>
      <c s="34" t="s">
        <v>8448</v>
      </c>
      <c s="34" t="s">
        <v>8449</v>
      </c>
      <c s="35" t="s">
        <v>5</v>
      </c>
      <c s="6" t="s">
        <v>8450</v>
      </c>
      <c s="36" t="s">
        <v>209</v>
      </c>
      <c s="37">
        <v>1025.088</v>
      </c>
      <c s="36">
        <v>0</v>
      </c>
      <c s="36">
        <f>ROUND(G3776*H3776,6)</f>
      </c>
      <c r="L3776" s="38">
        <v>0</v>
      </c>
      <c s="32">
        <f>ROUND(ROUND(L3776,2)*ROUND(G3776,3),2)</f>
      </c>
      <c s="36" t="s">
        <v>55</v>
      </c>
      <c>
        <f>(M3776*21)/100</f>
      </c>
      <c t="s">
        <v>28</v>
      </c>
    </row>
    <row r="3777" spans="1:5" ht="12.75">
      <c r="A3777" s="35" t="s">
        <v>56</v>
      </c>
      <c r="E3777" s="39" t="s">
        <v>8450</v>
      </c>
    </row>
    <row r="3778" spans="1:5" ht="25.5">
      <c r="A3778" s="35" t="s">
        <v>58</v>
      </c>
      <c r="E3778" s="42" t="s">
        <v>8451</v>
      </c>
    </row>
    <row r="3779" spans="1:5" ht="153">
      <c r="A3779" t="s">
        <v>59</v>
      </c>
      <c r="E3779" s="39" t="s">
        <v>8452</v>
      </c>
    </row>
    <row r="3780" spans="1:16" ht="12.75">
      <c r="A3780" t="s">
        <v>50</v>
      </c>
      <c s="34" t="s">
        <v>8453</v>
      </c>
      <c s="34" t="s">
        <v>8454</v>
      </c>
      <c s="35" t="s">
        <v>5</v>
      </c>
      <c s="6" t="s">
        <v>8455</v>
      </c>
      <c s="36" t="s">
        <v>209</v>
      </c>
      <c s="37">
        <v>119.64</v>
      </c>
      <c s="36">
        <v>0</v>
      </c>
      <c s="36">
        <f>ROUND(G3780*H3780,6)</f>
      </c>
      <c r="L3780" s="38">
        <v>0</v>
      </c>
      <c s="32">
        <f>ROUND(ROUND(L3780,2)*ROUND(G3780,3),2)</f>
      </c>
      <c s="36" t="s">
        <v>55</v>
      </c>
      <c>
        <f>(M3780*21)/100</f>
      </c>
      <c t="s">
        <v>28</v>
      </c>
    </row>
    <row r="3781" spans="1:5" ht="12.75">
      <c r="A3781" s="35" t="s">
        <v>56</v>
      </c>
      <c r="E3781" s="39" t="s">
        <v>8455</v>
      </c>
    </row>
    <row r="3782" spans="1:5" ht="51">
      <c r="A3782" s="35" t="s">
        <v>58</v>
      </c>
      <c r="E3782" s="42" t="s">
        <v>8456</v>
      </c>
    </row>
    <row r="3783" spans="1:5" ht="153">
      <c r="A3783" t="s">
        <v>59</v>
      </c>
      <c r="E3783" s="39" t="s">
        <v>8457</v>
      </c>
    </row>
    <row r="3784" spans="1:16" ht="12.75">
      <c r="A3784" t="s">
        <v>50</v>
      </c>
      <c s="34" t="s">
        <v>8458</v>
      </c>
      <c s="34" t="s">
        <v>8459</v>
      </c>
      <c s="35" t="s">
        <v>5</v>
      </c>
      <c s="6" t="s">
        <v>8460</v>
      </c>
      <c s="36" t="s">
        <v>412</v>
      </c>
      <c s="37">
        <v>11.711</v>
      </c>
      <c s="36">
        <v>0</v>
      </c>
      <c s="36">
        <f>ROUND(G3784*H3784,6)</f>
      </c>
      <c r="L3784" s="38">
        <v>0</v>
      </c>
      <c s="32">
        <f>ROUND(ROUND(L3784,2)*ROUND(G3784,3),2)</f>
      </c>
      <c s="36" t="s">
        <v>55</v>
      </c>
      <c>
        <f>(M3784*21)/100</f>
      </c>
      <c t="s">
        <v>28</v>
      </c>
    </row>
    <row r="3785" spans="1:5" ht="12.75">
      <c r="A3785" s="35" t="s">
        <v>56</v>
      </c>
      <c r="E3785" s="39" t="s">
        <v>8460</v>
      </c>
    </row>
    <row r="3786" spans="1:5" ht="12.75">
      <c r="A3786" s="35" t="s">
        <v>58</v>
      </c>
      <c r="E3786" s="40" t="s">
        <v>5</v>
      </c>
    </row>
    <row r="3787" spans="1:5" ht="204">
      <c r="A3787" t="s">
        <v>59</v>
      </c>
      <c r="E3787" s="39" t="s">
        <v>8461</v>
      </c>
    </row>
    <row r="3788" spans="1:13" ht="12.75">
      <c r="A3788" t="s">
        <v>47</v>
      </c>
      <c r="C3788" s="31" t="s">
        <v>7673</v>
      </c>
      <c r="E3788" s="33" t="s">
        <v>8462</v>
      </c>
      <c r="J3788" s="32">
        <f>0</f>
      </c>
      <c s="32">
        <f>0</f>
      </c>
      <c s="32">
        <f>0+L3789+L3793+L3797+L3801+L3805</f>
      </c>
      <c s="32">
        <f>0+M3789+M3793+M3797+M3801+M3805</f>
      </c>
    </row>
    <row r="3789" spans="1:16" ht="12.75">
      <c r="A3789" t="s">
        <v>50</v>
      </c>
      <c s="34" t="s">
        <v>8463</v>
      </c>
      <c s="34" t="s">
        <v>8464</v>
      </c>
      <c s="35" t="s">
        <v>5</v>
      </c>
      <c s="6" t="s">
        <v>8465</v>
      </c>
      <c s="36" t="s">
        <v>2197</v>
      </c>
      <c s="37">
        <v>1354.839</v>
      </c>
      <c s="36">
        <v>0</v>
      </c>
      <c s="36">
        <f>ROUND(G3789*H3789,6)</f>
      </c>
      <c r="L3789" s="38">
        <v>0</v>
      </c>
      <c s="32">
        <f>ROUND(ROUND(L3789,2)*ROUND(G3789,3),2)</f>
      </c>
      <c s="36" t="s">
        <v>55</v>
      </c>
      <c>
        <f>(M3789*21)/100</f>
      </c>
      <c t="s">
        <v>28</v>
      </c>
    </row>
    <row r="3790" spans="1:5" ht="12.75">
      <c r="A3790" s="35" t="s">
        <v>56</v>
      </c>
      <c r="E3790" s="39" t="s">
        <v>8465</v>
      </c>
    </row>
    <row r="3791" spans="1:5" ht="409.5">
      <c r="A3791" s="35" t="s">
        <v>58</v>
      </c>
      <c r="E3791" s="42" t="s">
        <v>8466</v>
      </c>
    </row>
    <row r="3792" spans="1:5" ht="165.75">
      <c r="A3792" t="s">
        <v>59</v>
      </c>
      <c r="E3792" s="39" t="s">
        <v>8467</v>
      </c>
    </row>
    <row r="3793" spans="1:16" ht="12.75">
      <c r="A3793" t="s">
        <v>50</v>
      </c>
      <c s="34" t="s">
        <v>8468</v>
      </c>
      <c s="34" t="s">
        <v>8469</v>
      </c>
      <c s="35" t="s">
        <v>5</v>
      </c>
      <c s="6" t="s">
        <v>8470</v>
      </c>
      <c s="36" t="s">
        <v>2197</v>
      </c>
      <c s="37">
        <v>23543.917</v>
      </c>
      <c s="36">
        <v>0</v>
      </c>
      <c s="36">
        <f>ROUND(G3793*H3793,6)</f>
      </c>
      <c r="L3793" s="38">
        <v>0</v>
      </c>
      <c s="32">
        <f>ROUND(ROUND(L3793,2)*ROUND(G3793,3),2)</f>
      </c>
      <c s="36" t="s">
        <v>55</v>
      </c>
      <c>
        <f>(M3793*21)/100</f>
      </c>
      <c t="s">
        <v>28</v>
      </c>
    </row>
    <row r="3794" spans="1:5" ht="12.75">
      <c r="A3794" s="35" t="s">
        <v>56</v>
      </c>
      <c r="E3794" s="39" t="s">
        <v>8470</v>
      </c>
    </row>
    <row r="3795" spans="1:5" ht="25.5">
      <c r="A3795" s="35" t="s">
        <v>58</v>
      </c>
      <c r="E3795" s="42" t="s">
        <v>8471</v>
      </c>
    </row>
    <row r="3796" spans="1:5" ht="153">
      <c r="A3796" t="s">
        <v>59</v>
      </c>
      <c r="E3796" s="39" t="s">
        <v>8472</v>
      </c>
    </row>
    <row r="3797" spans="1:16" ht="12.75">
      <c r="A3797" t="s">
        <v>50</v>
      </c>
      <c s="34" t="s">
        <v>8473</v>
      </c>
      <c s="34" t="s">
        <v>8474</v>
      </c>
      <c s="35" t="s">
        <v>5</v>
      </c>
      <c s="6" t="s">
        <v>8475</v>
      </c>
      <c s="36" t="s">
        <v>2197</v>
      </c>
      <c s="37">
        <v>23543.917</v>
      </c>
      <c s="36">
        <v>0</v>
      </c>
      <c s="36">
        <f>ROUND(G3797*H3797,6)</f>
      </c>
      <c r="L3797" s="38">
        <v>0</v>
      </c>
      <c s="32">
        <f>ROUND(ROUND(L3797,2)*ROUND(G3797,3),2)</f>
      </c>
      <c s="36" t="s">
        <v>55</v>
      </c>
      <c>
        <f>(M3797*21)/100</f>
      </c>
      <c t="s">
        <v>28</v>
      </c>
    </row>
    <row r="3798" spans="1:5" ht="12.75">
      <c r="A3798" s="35" t="s">
        <v>56</v>
      </c>
      <c r="E3798" s="39" t="s">
        <v>8475</v>
      </c>
    </row>
    <row r="3799" spans="1:5" ht="25.5">
      <c r="A3799" s="35" t="s">
        <v>58</v>
      </c>
      <c r="E3799" s="42" t="s">
        <v>8471</v>
      </c>
    </row>
    <row r="3800" spans="1:5" ht="204">
      <c r="A3800" t="s">
        <v>59</v>
      </c>
      <c r="E3800" s="39" t="s">
        <v>8476</v>
      </c>
    </row>
    <row r="3801" spans="1:16" ht="12.75">
      <c r="A3801" t="s">
        <v>50</v>
      </c>
      <c s="34" t="s">
        <v>8477</v>
      </c>
      <c s="34" t="s">
        <v>8478</v>
      </c>
      <c s="35" t="s">
        <v>5</v>
      </c>
      <c s="6" t="s">
        <v>8479</v>
      </c>
      <c s="36" t="s">
        <v>2197</v>
      </c>
      <c s="37">
        <v>23543.917</v>
      </c>
      <c s="36">
        <v>0</v>
      </c>
      <c s="36">
        <f>ROUND(G3801*H3801,6)</f>
      </c>
      <c r="L3801" s="38">
        <v>0</v>
      </c>
      <c s="32">
        <f>ROUND(ROUND(L3801,2)*ROUND(G3801,3),2)</f>
      </c>
      <c s="36" t="s">
        <v>55</v>
      </c>
      <c>
        <f>(M3801*21)/100</f>
      </c>
      <c t="s">
        <v>28</v>
      </c>
    </row>
    <row r="3802" spans="1:5" ht="12.75">
      <c r="A3802" s="35" t="s">
        <v>56</v>
      </c>
      <c r="E3802" s="39" t="s">
        <v>8479</v>
      </c>
    </row>
    <row r="3803" spans="1:5" ht="114.75">
      <c r="A3803" s="35" t="s">
        <v>58</v>
      </c>
      <c r="E3803" s="42" t="s">
        <v>8480</v>
      </c>
    </row>
    <row r="3804" spans="1:5" ht="204">
      <c r="A3804" t="s">
        <v>59</v>
      </c>
      <c r="E3804" s="39" t="s">
        <v>8481</v>
      </c>
    </row>
    <row r="3805" spans="1:16" ht="12.75">
      <c r="A3805" t="s">
        <v>50</v>
      </c>
      <c s="34" t="s">
        <v>8482</v>
      </c>
      <c s="34" t="s">
        <v>8483</v>
      </c>
      <c s="35" t="s">
        <v>5</v>
      </c>
      <c s="6" t="s">
        <v>8484</v>
      </c>
      <c s="36" t="s">
        <v>2197</v>
      </c>
      <c s="37">
        <v>115.36</v>
      </c>
      <c s="36">
        <v>0</v>
      </c>
      <c s="36">
        <f>ROUND(G3805*H3805,6)</f>
      </c>
      <c r="L3805" s="38">
        <v>0</v>
      </c>
      <c s="32">
        <f>ROUND(ROUND(L3805,2)*ROUND(G3805,3),2)</f>
      </c>
      <c s="36" t="s">
        <v>55</v>
      </c>
      <c>
        <f>(M3805*21)/100</f>
      </c>
      <c t="s">
        <v>28</v>
      </c>
    </row>
    <row r="3806" spans="1:5" ht="12.75">
      <c r="A3806" s="35" t="s">
        <v>56</v>
      </c>
      <c r="E3806" s="39" t="s">
        <v>8484</v>
      </c>
    </row>
    <row r="3807" spans="1:5" ht="165.75">
      <c r="A3807" s="35" t="s">
        <v>58</v>
      </c>
      <c r="E3807" s="42" t="s">
        <v>8485</v>
      </c>
    </row>
    <row r="3808" spans="1:5" ht="191.25">
      <c r="A3808" t="s">
        <v>59</v>
      </c>
      <c r="E3808" s="39" t="s">
        <v>8486</v>
      </c>
    </row>
    <row r="3809" spans="1:13" ht="12.75">
      <c r="A3809" t="s">
        <v>47</v>
      </c>
      <c r="C3809" s="31" t="s">
        <v>7678</v>
      </c>
      <c r="E3809" s="33" t="s">
        <v>8487</v>
      </c>
      <c r="J3809" s="32">
        <f>0</f>
      </c>
      <c s="32">
        <f>0</f>
      </c>
      <c s="32">
        <f>0+L3810+L3814+L3818+L3822</f>
      </c>
      <c s="32">
        <f>0+M3810+M3814+M3818+M3822</f>
      </c>
    </row>
    <row r="3810" spans="1:16" ht="12.75">
      <c r="A3810" t="s">
        <v>50</v>
      </c>
      <c s="34" t="s">
        <v>8488</v>
      </c>
      <c s="34" t="s">
        <v>8489</v>
      </c>
      <c s="35" t="s">
        <v>5</v>
      </c>
      <c s="6" t="s">
        <v>8490</v>
      </c>
      <c s="36" t="s">
        <v>2197</v>
      </c>
      <c s="37">
        <v>9313.195</v>
      </c>
      <c s="36">
        <v>0</v>
      </c>
      <c s="36">
        <f>ROUND(G3810*H3810,6)</f>
      </c>
      <c r="L3810" s="38">
        <v>0</v>
      </c>
      <c s="32">
        <f>ROUND(ROUND(L3810,2)*ROUND(G3810,3),2)</f>
      </c>
      <c s="36" t="s">
        <v>55</v>
      </c>
      <c>
        <f>(M3810*21)/100</f>
      </c>
      <c t="s">
        <v>28</v>
      </c>
    </row>
    <row r="3811" spans="1:5" ht="12.75">
      <c r="A3811" s="35" t="s">
        <v>56</v>
      </c>
      <c r="E3811" s="39" t="s">
        <v>8490</v>
      </c>
    </row>
    <row r="3812" spans="1:5" ht="25.5">
      <c r="A3812" s="35" t="s">
        <v>58</v>
      </c>
      <c r="E3812" s="42" t="s">
        <v>8491</v>
      </c>
    </row>
    <row r="3813" spans="1:5" ht="191.25">
      <c r="A3813" t="s">
        <v>59</v>
      </c>
      <c r="E3813" s="39" t="s">
        <v>8492</v>
      </c>
    </row>
    <row r="3814" spans="1:16" ht="12.75">
      <c r="A3814" t="s">
        <v>50</v>
      </c>
      <c s="34" t="s">
        <v>8493</v>
      </c>
      <c s="34" t="s">
        <v>8494</v>
      </c>
      <c s="35" t="s">
        <v>5</v>
      </c>
      <c s="6" t="s">
        <v>8495</v>
      </c>
      <c s="36" t="s">
        <v>2197</v>
      </c>
      <c s="37">
        <v>23903.42</v>
      </c>
      <c s="36">
        <v>0</v>
      </c>
      <c s="36">
        <f>ROUND(G3814*H3814,6)</f>
      </c>
      <c r="L3814" s="38">
        <v>0</v>
      </c>
      <c s="32">
        <f>ROUND(ROUND(L3814,2)*ROUND(G3814,3),2)</f>
      </c>
      <c s="36" t="s">
        <v>55</v>
      </c>
      <c>
        <f>(M3814*21)/100</f>
      </c>
      <c t="s">
        <v>28</v>
      </c>
    </row>
    <row r="3815" spans="1:5" ht="12.75">
      <c r="A3815" s="35" t="s">
        <v>56</v>
      </c>
      <c r="E3815" s="39" t="s">
        <v>8495</v>
      </c>
    </row>
    <row r="3816" spans="1:5" ht="76.5">
      <c r="A3816" s="35" t="s">
        <v>58</v>
      </c>
      <c r="E3816" s="42" t="s">
        <v>8496</v>
      </c>
    </row>
    <row r="3817" spans="1:5" ht="153">
      <c r="A3817" t="s">
        <v>59</v>
      </c>
      <c r="E3817" s="39" t="s">
        <v>8497</v>
      </c>
    </row>
    <row r="3818" spans="1:16" ht="25.5">
      <c r="A3818" t="s">
        <v>50</v>
      </c>
      <c s="34" t="s">
        <v>8498</v>
      </c>
      <c s="34" t="s">
        <v>8499</v>
      </c>
      <c s="35" t="s">
        <v>5</v>
      </c>
      <c s="6" t="s">
        <v>8500</v>
      </c>
      <c s="36" t="s">
        <v>2197</v>
      </c>
      <c s="37">
        <v>402.868</v>
      </c>
      <c s="36">
        <v>0</v>
      </c>
      <c s="36">
        <f>ROUND(G3818*H3818,6)</f>
      </c>
      <c r="L3818" s="38">
        <v>0</v>
      </c>
      <c s="32">
        <f>ROUND(ROUND(L3818,2)*ROUND(G3818,3),2)</f>
      </c>
      <c s="36" t="s">
        <v>55</v>
      </c>
      <c>
        <f>(M3818*21)/100</f>
      </c>
      <c t="s">
        <v>28</v>
      </c>
    </row>
    <row r="3819" spans="1:5" ht="25.5">
      <c r="A3819" s="35" t="s">
        <v>56</v>
      </c>
      <c r="E3819" s="39" t="s">
        <v>8500</v>
      </c>
    </row>
    <row r="3820" spans="1:5" ht="76.5">
      <c r="A3820" s="35" t="s">
        <v>58</v>
      </c>
      <c r="E3820" s="42" t="s">
        <v>8501</v>
      </c>
    </row>
    <row r="3821" spans="1:5" ht="204">
      <c r="A3821" t="s">
        <v>59</v>
      </c>
      <c r="E3821" s="39" t="s">
        <v>8502</v>
      </c>
    </row>
    <row r="3822" spans="1:16" ht="25.5">
      <c r="A3822" t="s">
        <v>50</v>
      </c>
      <c s="34" t="s">
        <v>8503</v>
      </c>
      <c s="34" t="s">
        <v>8504</v>
      </c>
      <c s="35" t="s">
        <v>5</v>
      </c>
      <c s="6" t="s">
        <v>8505</v>
      </c>
      <c s="36" t="s">
        <v>2197</v>
      </c>
      <c s="37">
        <v>9313.195</v>
      </c>
      <c s="36">
        <v>0</v>
      </c>
      <c s="36">
        <f>ROUND(G3822*H3822,6)</f>
      </c>
      <c r="L3822" s="38">
        <v>0</v>
      </c>
      <c s="32">
        <f>ROUND(ROUND(L3822,2)*ROUND(G3822,3),2)</f>
      </c>
      <c s="36" t="s">
        <v>55</v>
      </c>
      <c>
        <f>(M3822*21)/100</f>
      </c>
      <c t="s">
        <v>28</v>
      </c>
    </row>
    <row r="3823" spans="1:5" ht="25.5">
      <c r="A3823" s="35" t="s">
        <v>56</v>
      </c>
      <c r="E3823" s="39" t="s">
        <v>8505</v>
      </c>
    </row>
    <row r="3824" spans="1:5" ht="165.75">
      <c r="A3824" s="35" t="s">
        <v>58</v>
      </c>
      <c r="E3824" s="42" t="s">
        <v>8506</v>
      </c>
    </row>
    <row r="3825" spans="1:5" ht="204">
      <c r="A3825" t="s">
        <v>59</v>
      </c>
      <c r="E3825" s="39" t="s">
        <v>8507</v>
      </c>
    </row>
    <row r="3826" spans="1:13" ht="12.75">
      <c r="A3826" t="s">
        <v>47</v>
      </c>
      <c r="C3826" s="31" t="s">
        <v>8508</v>
      </c>
      <c r="E3826" s="33" t="s">
        <v>8509</v>
      </c>
      <c r="J3826" s="32">
        <f>0</f>
      </c>
      <c s="32">
        <f>0</f>
      </c>
      <c s="32">
        <f>0+L3827+L3831+L3835+L3839+L3843+L3847+L3851+L3855+L3859+L3863+L3867+L3871+L3875+L3879+L3883+L3887+L3891+L3895+L3899+L3903+L3907</f>
      </c>
      <c s="32">
        <f>0+M3827+M3831+M3835+M3839+M3843+M3847+M3851+M3855+M3859+M3863+M3867+M3871+M3875+M3879+M3883+M3887+M3891+M3895+M3899+M3903+M3907</f>
      </c>
    </row>
    <row r="3827" spans="1:16" ht="12.75">
      <c r="A3827" t="s">
        <v>50</v>
      </c>
      <c s="34" t="s">
        <v>8510</v>
      </c>
      <c s="34" t="s">
        <v>8511</v>
      </c>
      <c s="35" t="s">
        <v>5</v>
      </c>
      <c s="6" t="s">
        <v>8512</v>
      </c>
      <c s="36" t="s">
        <v>65</v>
      </c>
      <c s="37">
        <v>1</v>
      </c>
      <c s="36">
        <v>0</v>
      </c>
      <c s="36">
        <f>ROUND(G3827*H3827,6)</f>
      </c>
      <c r="L3827" s="38">
        <v>0</v>
      </c>
      <c s="32">
        <f>ROUND(ROUND(L3827,2)*ROUND(G3827,3),2)</f>
      </c>
      <c s="36" t="s">
        <v>69</v>
      </c>
      <c>
        <f>(M3827*21)/100</f>
      </c>
      <c t="s">
        <v>28</v>
      </c>
    </row>
    <row r="3828" spans="1:5" ht="12.75">
      <c r="A3828" s="35" t="s">
        <v>56</v>
      </c>
      <c r="E3828" s="39" t="s">
        <v>8512</v>
      </c>
    </row>
    <row r="3829" spans="1:5" ht="38.25">
      <c r="A3829" s="35" t="s">
        <v>58</v>
      </c>
      <c r="E3829" s="40" t="s">
        <v>8513</v>
      </c>
    </row>
    <row r="3830" spans="1:5" ht="102">
      <c r="A3830" t="s">
        <v>59</v>
      </c>
      <c r="E3830" s="39" t="s">
        <v>8514</v>
      </c>
    </row>
    <row r="3831" spans="1:16" ht="12.75">
      <c r="A3831" t="s">
        <v>50</v>
      </c>
      <c s="34" t="s">
        <v>8515</v>
      </c>
      <c s="34" t="s">
        <v>8516</v>
      </c>
      <c s="35" t="s">
        <v>5</v>
      </c>
      <c s="6" t="s">
        <v>8517</v>
      </c>
      <c s="36" t="s">
        <v>65</v>
      </c>
      <c s="37">
        <v>2</v>
      </c>
      <c s="36">
        <v>0</v>
      </c>
      <c s="36">
        <f>ROUND(G3831*H3831,6)</f>
      </c>
      <c r="L3831" s="38">
        <v>0</v>
      </c>
      <c s="32">
        <f>ROUND(ROUND(L3831,2)*ROUND(G3831,3),2)</f>
      </c>
      <c s="36" t="s">
        <v>69</v>
      </c>
      <c>
        <f>(M3831*21)/100</f>
      </c>
      <c t="s">
        <v>28</v>
      </c>
    </row>
    <row r="3832" spans="1:5" ht="12.75">
      <c r="A3832" s="35" t="s">
        <v>56</v>
      </c>
      <c r="E3832" s="39" t="s">
        <v>8517</v>
      </c>
    </row>
    <row r="3833" spans="1:5" ht="38.25">
      <c r="A3833" s="35" t="s">
        <v>58</v>
      </c>
      <c r="E3833" s="40" t="s">
        <v>8518</v>
      </c>
    </row>
    <row r="3834" spans="1:5" ht="102">
      <c r="A3834" t="s">
        <v>59</v>
      </c>
      <c r="E3834" s="39" t="s">
        <v>8519</v>
      </c>
    </row>
    <row r="3835" spans="1:16" ht="12.75">
      <c r="A3835" t="s">
        <v>50</v>
      </c>
      <c s="34" t="s">
        <v>8520</v>
      </c>
      <c s="34" t="s">
        <v>8521</v>
      </c>
      <c s="35" t="s">
        <v>5</v>
      </c>
      <c s="6" t="s">
        <v>8522</v>
      </c>
      <c s="36" t="s">
        <v>2197</v>
      </c>
      <c s="37">
        <v>10</v>
      </c>
      <c s="36">
        <v>0</v>
      </c>
      <c s="36">
        <f>ROUND(G3835*H3835,6)</f>
      </c>
      <c r="L3835" s="38">
        <v>0</v>
      </c>
      <c s="32">
        <f>ROUND(ROUND(L3835,2)*ROUND(G3835,3),2)</f>
      </c>
      <c s="36" t="s">
        <v>69</v>
      </c>
      <c>
        <f>(M3835*21)/100</f>
      </c>
      <c t="s">
        <v>28</v>
      </c>
    </row>
    <row r="3836" spans="1:5" ht="12.75">
      <c r="A3836" s="35" t="s">
        <v>56</v>
      </c>
      <c r="E3836" s="39" t="s">
        <v>8522</v>
      </c>
    </row>
    <row r="3837" spans="1:5" ht="38.25">
      <c r="A3837" s="35" t="s">
        <v>58</v>
      </c>
      <c r="E3837" s="40" t="s">
        <v>8523</v>
      </c>
    </row>
    <row r="3838" spans="1:5" ht="102">
      <c r="A3838" t="s">
        <v>59</v>
      </c>
      <c r="E3838" s="39" t="s">
        <v>8524</v>
      </c>
    </row>
    <row r="3839" spans="1:16" ht="12.75">
      <c r="A3839" t="s">
        <v>50</v>
      </c>
      <c s="34" t="s">
        <v>8525</v>
      </c>
      <c s="34" t="s">
        <v>8526</v>
      </c>
      <c s="35" t="s">
        <v>5</v>
      </c>
      <c s="6" t="s">
        <v>8527</v>
      </c>
      <c s="36" t="s">
        <v>2197</v>
      </c>
      <c s="37">
        <v>301.4</v>
      </c>
      <c s="36">
        <v>0</v>
      </c>
      <c s="36">
        <f>ROUND(G3839*H3839,6)</f>
      </c>
      <c r="L3839" s="38">
        <v>0</v>
      </c>
      <c s="32">
        <f>ROUND(ROUND(L3839,2)*ROUND(G3839,3),2)</f>
      </c>
      <c s="36" t="s">
        <v>69</v>
      </c>
      <c>
        <f>(M3839*21)/100</f>
      </c>
      <c t="s">
        <v>28</v>
      </c>
    </row>
    <row r="3840" spans="1:5" ht="12.75">
      <c r="A3840" s="35" t="s">
        <v>56</v>
      </c>
      <c r="E3840" s="39" t="s">
        <v>8527</v>
      </c>
    </row>
    <row r="3841" spans="1:5" ht="38.25">
      <c r="A3841" s="35" t="s">
        <v>58</v>
      </c>
      <c r="E3841" s="40" t="s">
        <v>8528</v>
      </c>
    </row>
    <row r="3842" spans="1:5" ht="102">
      <c r="A3842" t="s">
        <v>59</v>
      </c>
      <c r="E3842" s="39" t="s">
        <v>8529</v>
      </c>
    </row>
    <row r="3843" spans="1:16" ht="12.75">
      <c r="A3843" t="s">
        <v>50</v>
      </c>
      <c s="34" t="s">
        <v>8530</v>
      </c>
      <c s="34" t="s">
        <v>8531</v>
      </c>
      <c s="35" t="s">
        <v>5</v>
      </c>
      <c s="6" t="s">
        <v>8532</v>
      </c>
      <c s="36" t="s">
        <v>65</v>
      </c>
      <c s="37">
        <v>8</v>
      </c>
      <c s="36">
        <v>0</v>
      </c>
      <c s="36">
        <f>ROUND(G3843*H3843,6)</f>
      </c>
      <c r="L3843" s="38">
        <v>0</v>
      </c>
      <c s="32">
        <f>ROUND(ROUND(L3843,2)*ROUND(G3843,3),2)</f>
      </c>
      <c s="36" t="s">
        <v>69</v>
      </c>
      <c>
        <f>(M3843*21)/100</f>
      </c>
      <c t="s">
        <v>28</v>
      </c>
    </row>
    <row r="3844" spans="1:5" ht="12.75">
      <c r="A3844" s="35" t="s">
        <v>56</v>
      </c>
      <c r="E3844" s="39" t="s">
        <v>8532</v>
      </c>
    </row>
    <row r="3845" spans="1:5" ht="38.25">
      <c r="A3845" s="35" t="s">
        <v>58</v>
      </c>
      <c r="E3845" s="40" t="s">
        <v>8533</v>
      </c>
    </row>
    <row r="3846" spans="1:5" ht="140.25">
      <c r="A3846" t="s">
        <v>59</v>
      </c>
      <c r="E3846" s="39" t="s">
        <v>8534</v>
      </c>
    </row>
    <row r="3847" spans="1:16" ht="12.75">
      <c r="A3847" t="s">
        <v>50</v>
      </c>
      <c s="34" t="s">
        <v>8535</v>
      </c>
      <c s="34" t="s">
        <v>8536</v>
      </c>
      <c s="35" t="s">
        <v>5</v>
      </c>
      <c s="6" t="s">
        <v>8537</v>
      </c>
      <c s="36" t="s">
        <v>65</v>
      </c>
      <c s="37">
        <v>1</v>
      </c>
      <c s="36">
        <v>0</v>
      </c>
      <c s="36">
        <f>ROUND(G3847*H3847,6)</f>
      </c>
      <c r="L3847" s="38">
        <v>0</v>
      </c>
      <c s="32">
        <f>ROUND(ROUND(L3847,2)*ROUND(G3847,3),2)</f>
      </c>
      <c s="36" t="s">
        <v>69</v>
      </c>
      <c>
        <f>(M3847*21)/100</f>
      </c>
      <c t="s">
        <v>28</v>
      </c>
    </row>
    <row r="3848" spans="1:5" ht="12.75">
      <c r="A3848" s="35" t="s">
        <v>56</v>
      </c>
      <c r="E3848" s="39" t="s">
        <v>8537</v>
      </c>
    </row>
    <row r="3849" spans="1:5" ht="38.25">
      <c r="A3849" s="35" t="s">
        <v>58</v>
      </c>
      <c r="E3849" s="40" t="s">
        <v>8538</v>
      </c>
    </row>
    <row r="3850" spans="1:5" ht="114.75">
      <c r="A3850" t="s">
        <v>59</v>
      </c>
      <c r="E3850" s="39" t="s">
        <v>8539</v>
      </c>
    </row>
    <row r="3851" spans="1:16" ht="12.75">
      <c r="A3851" t="s">
        <v>50</v>
      </c>
      <c s="34" t="s">
        <v>8540</v>
      </c>
      <c s="34" t="s">
        <v>8541</v>
      </c>
      <c s="35" t="s">
        <v>5</v>
      </c>
      <c s="6" t="s">
        <v>8542</v>
      </c>
      <c s="36" t="s">
        <v>65</v>
      </c>
      <c s="37">
        <v>1</v>
      </c>
      <c s="36">
        <v>0</v>
      </c>
      <c s="36">
        <f>ROUND(G3851*H3851,6)</f>
      </c>
      <c r="L3851" s="38">
        <v>0</v>
      </c>
      <c s="32">
        <f>ROUND(ROUND(L3851,2)*ROUND(G3851,3),2)</f>
      </c>
      <c s="36" t="s">
        <v>69</v>
      </c>
      <c>
        <f>(M3851*21)/100</f>
      </c>
      <c t="s">
        <v>28</v>
      </c>
    </row>
    <row r="3852" spans="1:5" ht="12.75">
      <c r="A3852" s="35" t="s">
        <v>56</v>
      </c>
      <c r="E3852" s="39" t="s">
        <v>8542</v>
      </c>
    </row>
    <row r="3853" spans="1:5" ht="38.25">
      <c r="A3853" s="35" t="s">
        <v>58</v>
      </c>
      <c r="E3853" s="40" t="s">
        <v>8543</v>
      </c>
    </row>
    <row r="3854" spans="1:5" ht="102">
      <c r="A3854" t="s">
        <v>59</v>
      </c>
      <c r="E3854" s="39" t="s">
        <v>8544</v>
      </c>
    </row>
    <row r="3855" spans="1:16" ht="12.75">
      <c r="A3855" t="s">
        <v>50</v>
      </c>
      <c s="34" t="s">
        <v>8545</v>
      </c>
      <c s="34" t="s">
        <v>8546</v>
      </c>
      <c s="35" t="s">
        <v>5</v>
      </c>
      <c s="6" t="s">
        <v>8547</v>
      </c>
      <c s="36" t="s">
        <v>65</v>
      </c>
      <c s="37">
        <v>2</v>
      </c>
      <c s="36">
        <v>0</v>
      </c>
      <c s="36">
        <f>ROUND(G3855*H3855,6)</f>
      </c>
      <c r="L3855" s="38">
        <v>0</v>
      </c>
      <c s="32">
        <f>ROUND(ROUND(L3855,2)*ROUND(G3855,3),2)</f>
      </c>
      <c s="36" t="s">
        <v>69</v>
      </c>
      <c>
        <f>(M3855*21)/100</f>
      </c>
      <c t="s">
        <v>28</v>
      </c>
    </row>
    <row r="3856" spans="1:5" ht="12.75">
      <c r="A3856" s="35" t="s">
        <v>56</v>
      </c>
      <c r="E3856" s="39" t="s">
        <v>8547</v>
      </c>
    </row>
    <row r="3857" spans="1:5" ht="38.25">
      <c r="A3857" s="35" t="s">
        <v>58</v>
      </c>
      <c r="E3857" s="40" t="s">
        <v>8548</v>
      </c>
    </row>
    <row r="3858" spans="1:5" ht="102">
      <c r="A3858" t="s">
        <v>59</v>
      </c>
      <c r="E3858" s="39" t="s">
        <v>8549</v>
      </c>
    </row>
    <row r="3859" spans="1:16" ht="12.75">
      <c r="A3859" t="s">
        <v>50</v>
      </c>
      <c s="34" t="s">
        <v>8550</v>
      </c>
      <c s="34" t="s">
        <v>8551</v>
      </c>
      <c s="35" t="s">
        <v>5</v>
      </c>
      <c s="6" t="s">
        <v>8552</v>
      </c>
      <c s="36" t="s">
        <v>2197</v>
      </c>
      <c s="37">
        <v>242.14</v>
      </c>
      <c s="36">
        <v>0</v>
      </c>
      <c s="36">
        <f>ROUND(G3859*H3859,6)</f>
      </c>
      <c r="L3859" s="38">
        <v>0</v>
      </c>
      <c s="32">
        <f>ROUND(ROUND(L3859,2)*ROUND(G3859,3),2)</f>
      </c>
      <c s="36" t="s">
        <v>69</v>
      </c>
      <c>
        <f>(M3859*21)/100</f>
      </c>
      <c t="s">
        <v>28</v>
      </c>
    </row>
    <row r="3860" spans="1:5" ht="12.75">
      <c r="A3860" s="35" t="s">
        <v>56</v>
      </c>
      <c r="E3860" s="39" t="s">
        <v>8552</v>
      </c>
    </row>
    <row r="3861" spans="1:5" ht="38.25">
      <c r="A3861" s="35" t="s">
        <v>58</v>
      </c>
      <c r="E3861" s="40" t="s">
        <v>8553</v>
      </c>
    </row>
    <row r="3862" spans="1:5" ht="102">
      <c r="A3862" t="s">
        <v>59</v>
      </c>
      <c r="E3862" s="39" t="s">
        <v>8554</v>
      </c>
    </row>
    <row r="3863" spans="1:16" ht="12.75">
      <c r="A3863" t="s">
        <v>50</v>
      </c>
      <c s="34" t="s">
        <v>8555</v>
      </c>
      <c s="34" t="s">
        <v>8556</v>
      </c>
      <c s="35" t="s">
        <v>5</v>
      </c>
      <c s="6" t="s">
        <v>8557</v>
      </c>
      <c s="36" t="s">
        <v>2197</v>
      </c>
      <c s="37">
        <v>10.8</v>
      </c>
      <c s="36">
        <v>0</v>
      </c>
      <c s="36">
        <f>ROUND(G3863*H3863,6)</f>
      </c>
      <c r="L3863" s="38">
        <v>0</v>
      </c>
      <c s="32">
        <f>ROUND(ROUND(L3863,2)*ROUND(G3863,3),2)</f>
      </c>
      <c s="36" t="s">
        <v>69</v>
      </c>
      <c>
        <f>(M3863*21)/100</f>
      </c>
      <c t="s">
        <v>28</v>
      </c>
    </row>
    <row r="3864" spans="1:5" ht="12.75">
      <c r="A3864" s="35" t="s">
        <v>56</v>
      </c>
      <c r="E3864" s="39" t="s">
        <v>8557</v>
      </c>
    </row>
    <row r="3865" spans="1:5" ht="38.25">
      <c r="A3865" s="35" t="s">
        <v>58</v>
      </c>
      <c r="E3865" s="40" t="s">
        <v>8558</v>
      </c>
    </row>
    <row r="3866" spans="1:5" ht="102">
      <c r="A3866" t="s">
        <v>59</v>
      </c>
      <c r="E3866" s="39" t="s">
        <v>8559</v>
      </c>
    </row>
    <row r="3867" spans="1:16" ht="12.75">
      <c r="A3867" t="s">
        <v>50</v>
      </c>
      <c s="34" t="s">
        <v>8560</v>
      </c>
      <c s="34" t="s">
        <v>8561</v>
      </c>
      <c s="35" t="s">
        <v>5</v>
      </c>
      <c s="6" t="s">
        <v>8562</v>
      </c>
      <c s="36" t="s">
        <v>65</v>
      </c>
      <c s="37">
        <v>8</v>
      </c>
      <c s="36">
        <v>0</v>
      </c>
      <c s="36">
        <f>ROUND(G3867*H3867,6)</f>
      </c>
      <c r="L3867" s="38">
        <v>0</v>
      </c>
      <c s="32">
        <f>ROUND(ROUND(L3867,2)*ROUND(G3867,3),2)</f>
      </c>
      <c s="36" t="s">
        <v>69</v>
      </c>
      <c>
        <f>(M3867*21)/100</f>
      </c>
      <c t="s">
        <v>28</v>
      </c>
    </row>
    <row r="3868" spans="1:5" ht="12.75">
      <c r="A3868" s="35" t="s">
        <v>56</v>
      </c>
      <c r="E3868" s="39" t="s">
        <v>8562</v>
      </c>
    </row>
    <row r="3869" spans="1:5" ht="38.25">
      <c r="A3869" s="35" t="s">
        <v>58</v>
      </c>
      <c r="E3869" s="40" t="s">
        <v>8563</v>
      </c>
    </row>
    <row r="3870" spans="1:5" ht="102">
      <c r="A3870" t="s">
        <v>59</v>
      </c>
      <c r="E3870" s="39" t="s">
        <v>8564</v>
      </c>
    </row>
    <row r="3871" spans="1:16" ht="12.75">
      <c r="A3871" t="s">
        <v>50</v>
      </c>
      <c s="34" t="s">
        <v>8565</v>
      </c>
      <c s="34" t="s">
        <v>8566</v>
      </c>
      <c s="35" t="s">
        <v>5</v>
      </c>
      <c s="6" t="s">
        <v>8567</v>
      </c>
      <c s="36" t="s">
        <v>2197</v>
      </c>
      <c s="37">
        <v>129.1</v>
      </c>
      <c s="36">
        <v>0</v>
      </c>
      <c s="36">
        <f>ROUND(G3871*H3871,6)</f>
      </c>
      <c r="L3871" s="38">
        <v>0</v>
      </c>
      <c s="32">
        <f>ROUND(ROUND(L3871,2)*ROUND(G3871,3),2)</f>
      </c>
      <c s="36" t="s">
        <v>69</v>
      </c>
      <c>
        <f>(M3871*21)/100</f>
      </c>
      <c t="s">
        <v>28</v>
      </c>
    </row>
    <row r="3872" spans="1:5" ht="12.75">
      <c r="A3872" s="35" t="s">
        <v>56</v>
      </c>
      <c r="E3872" s="39" t="s">
        <v>8567</v>
      </c>
    </row>
    <row r="3873" spans="1:5" ht="38.25">
      <c r="A3873" s="35" t="s">
        <v>58</v>
      </c>
      <c r="E3873" s="40" t="s">
        <v>8568</v>
      </c>
    </row>
    <row r="3874" spans="1:5" ht="102">
      <c r="A3874" t="s">
        <v>59</v>
      </c>
      <c r="E3874" s="39" t="s">
        <v>8569</v>
      </c>
    </row>
    <row r="3875" spans="1:16" ht="12.75">
      <c r="A3875" t="s">
        <v>50</v>
      </c>
      <c s="34" t="s">
        <v>8570</v>
      </c>
      <c s="34" t="s">
        <v>8571</v>
      </c>
      <c s="35" t="s">
        <v>5</v>
      </c>
      <c s="6" t="s">
        <v>8572</v>
      </c>
      <c s="36" t="s">
        <v>65</v>
      </c>
      <c s="37">
        <v>2</v>
      </c>
      <c s="36">
        <v>0</v>
      </c>
      <c s="36">
        <f>ROUND(G3875*H3875,6)</f>
      </c>
      <c r="L3875" s="38">
        <v>0</v>
      </c>
      <c s="32">
        <f>ROUND(ROUND(L3875,2)*ROUND(G3875,3),2)</f>
      </c>
      <c s="36" t="s">
        <v>69</v>
      </c>
      <c>
        <f>(M3875*21)/100</f>
      </c>
      <c t="s">
        <v>28</v>
      </c>
    </row>
    <row r="3876" spans="1:5" ht="12.75">
      <c r="A3876" s="35" t="s">
        <v>56</v>
      </c>
      <c r="E3876" s="39" t="s">
        <v>8572</v>
      </c>
    </row>
    <row r="3877" spans="1:5" ht="38.25">
      <c r="A3877" s="35" t="s">
        <v>58</v>
      </c>
      <c r="E3877" s="40" t="s">
        <v>8573</v>
      </c>
    </row>
    <row r="3878" spans="1:5" ht="102">
      <c r="A3878" t="s">
        <v>59</v>
      </c>
      <c r="E3878" s="39" t="s">
        <v>8574</v>
      </c>
    </row>
    <row r="3879" spans="1:16" ht="12.75">
      <c r="A3879" t="s">
        <v>50</v>
      </c>
      <c s="34" t="s">
        <v>8575</v>
      </c>
      <c s="34" t="s">
        <v>8576</v>
      </c>
      <c s="35" t="s">
        <v>5</v>
      </c>
      <c s="6" t="s">
        <v>8577</v>
      </c>
      <c s="36" t="s">
        <v>65</v>
      </c>
      <c s="37">
        <v>2</v>
      </c>
      <c s="36">
        <v>0</v>
      </c>
      <c s="36">
        <f>ROUND(G3879*H3879,6)</f>
      </c>
      <c r="L3879" s="38">
        <v>0</v>
      </c>
      <c s="32">
        <f>ROUND(ROUND(L3879,2)*ROUND(G3879,3),2)</f>
      </c>
      <c s="36" t="s">
        <v>69</v>
      </c>
      <c>
        <f>(M3879*21)/100</f>
      </c>
      <c t="s">
        <v>28</v>
      </c>
    </row>
    <row r="3880" spans="1:5" ht="12.75">
      <c r="A3880" s="35" t="s">
        <v>56</v>
      </c>
      <c r="E3880" s="39" t="s">
        <v>8577</v>
      </c>
    </row>
    <row r="3881" spans="1:5" ht="38.25">
      <c r="A3881" s="35" t="s">
        <v>58</v>
      </c>
      <c r="E3881" s="40" t="s">
        <v>8578</v>
      </c>
    </row>
    <row r="3882" spans="1:5" ht="102">
      <c r="A3882" t="s">
        <v>59</v>
      </c>
      <c r="E3882" s="39" t="s">
        <v>8579</v>
      </c>
    </row>
    <row r="3883" spans="1:16" ht="12.75">
      <c r="A3883" t="s">
        <v>50</v>
      </c>
      <c s="34" t="s">
        <v>8580</v>
      </c>
      <c s="34" t="s">
        <v>8581</v>
      </c>
      <c s="35" t="s">
        <v>5</v>
      </c>
      <c s="6" t="s">
        <v>8582</v>
      </c>
      <c s="36" t="s">
        <v>65</v>
      </c>
      <c s="37">
        <v>1</v>
      </c>
      <c s="36">
        <v>0</v>
      </c>
      <c s="36">
        <f>ROUND(G3883*H3883,6)</f>
      </c>
      <c r="L3883" s="38">
        <v>0</v>
      </c>
      <c s="32">
        <f>ROUND(ROUND(L3883,2)*ROUND(G3883,3),2)</f>
      </c>
      <c s="36" t="s">
        <v>69</v>
      </c>
      <c>
        <f>(M3883*21)/100</f>
      </c>
      <c t="s">
        <v>28</v>
      </c>
    </row>
    <row r="3884" spans="1:5" ht="12.75">
      <c r="A3884" s="35" t="s">
        <v>56</v>
      </c>
      <c r="E3884" s="39" t="s">
        <v>8582</v>
      </c>
    </row>
    <row r="3885" spans="1:5" ht="38.25">
      <c r="A3885" s="35" t="s">
        <v>58</v>
      </c>
      <c r="E3885" s="40" t="s">
        <v>8583</v>
      </c>
    </row>
    <row r="3886" spans="1:5" ht="102">
      <c r="A3886" t="s">
        <v>59</v>
      </c>
      <c r="E3886" s="39" t="s">
        <v>8584</v>
      </c>
    </row>
    <row r="3887" spans="1:16" ht="12.75">
      <c r="A3887" t="s">
        <v>50</v>
      </c>
      <c s="34" t="s">
        <v>8585</v>
      </c>
      <c s="34" t="s">
        <v>8586</v>
      </c>
      <c s="35" t="s">
        <v>5</v>
      </c>
      <c s="6" t="s">
        <v>8587</v>
      </c>
      <c s="36" t="s">
        <v>65</v>
      </c>
      <c s="37">
        <v>2</v>
      </c>
      <c s="36">
        <v>0</v>
      </c>
      <c s="36">
        <f>ROUND(G3887*H3887,6)</f>
      </c>
      <c r="L3887" s="38">
        <v>0</v>
      </c>
      <c s="32">
        <f>ROUND(ROUND(L3887,2)*ROUND(G3887,3),2)</f>
      </c>
      <c s="36" t="s">
        <v>69</v>
      </c>
      <c>
        <f>(M3887*21)/100</f>
      </c>
      <c t="s">
        <v>28</v>
      </c>
    </row>
    <row r="3888" spans="1:5" ht="12.75">
      <c r="A3888" s="35" t="s">
        <v>56</v>
      </c>
      <c r="E3888" s="39" t="s">
        <v>8587</v>
      </c>
    </row>
    <row r="3889" spans="1:5" ht="38.25">
      <c r="A3889" s="35" t="s">
        <v>58</v>
      </c>
      <c r="E3889" s="40" t="s">
        <v>8588</v>
      </c>
    </row>
    <row r="3890" spans="1:5" ht="102">
      <c r="A3890" t="s">
        <v>59</v>
      </c>
      <c r="E3890" s="39" t="s">
        <v>8589</v>
      </c>
    </row>
    <row r="3891" spans="1:16" ht="12.75">
      <c r="A3891" t="s">
        <v>50</v>
      </c>
      <c s="34" t="s">
        <v>8590</v>
      </c>
      <c s="34" t="s">
        <v>8591</v>
      </c>
      <c s="35" t="s">
        <v>5</v>
      </c>
      <c s="6" t="s">
        <v>8592</v>
      </c>
      <c s="36" t="s">
        <v>65</v>
      </c>
      <c s="37">
        <v>1</v>
      </c>
      <c s="36">
        <v>0</v>
      </c>
      <c s="36">
        <f>ROUND(G3891*H3891,6)</f>
      </c>
      <c r="L3891" s="38">
        <v>0</v>
      </c>
      <c s="32">
        <f>ROUND(ROUND(L3891,2)*ROUND(G3891,3),2)</f>
      </c>
      <c s="36" t="s">
        <v>69</v>
      </c>
      <c>
        <f>(M3891*21)/100</f>
      </c>
      <c t="s">
        <v>28</v>
      </c>
    </row>
    <row r="3892" spans="1:5" ht="12.75">
      <c r="A3892" s="35" t="s">
        <v>56</v>
      </c>
      <c r="E3892" s="39" t="s">
        <v>8592</v>
      </c>
    </row>
    <row r="3893" spans="1:5" ht="38.25">
      <c r="A3893" s="35" t="s">
        <v>58</v>
      </c>
      <c r="E3893" s="40" t="s">
        <v>8593</v>
      </c>
    </row>
    <row r="3894" spans="1:5" ht="102">
      <c r="A3894" t="s">
        <v>59</v>
      </c>
      <c r="E3894" s="39" t="s">
        <v>8594</v>
      </c>
    </row>
    <row r="3895" spans="1:16" ht="12.75">
      <c r="A3895" t="s">
        <v>50</v>
      </c>
      <c s="34" t="s">
        <v>8595</v>
      </c>
      <c s="34" t="s">
        <v>8596</v>
      </c>
      <c s="35" t="s">
        <v>5</v>
      </c>
      <c s="6" t="s">
        <v>8597</v>
      </c>
      <c s="36" t="s">
        <v>65</v>
      </c>
      <c s="37">
        <v>1</v>
      </c>
      <c s="36">
        <v>0</v>
      </c>
      <c s="36">
        <f>ROUND(G3895*H3895,6)</f>
      </c>
      <c r="L3895" s="38">
        <v>0</v>
      </c>
      <c s="32">
        <f>ROUND(ROUND(L3895,2)*ROUND(G3895,3),2)</f>
      </c>
      <c s="36" t="s">
        <v>69</v>
      </c>
      <c>
        <f>(M3895*21)/100</f>
      </c>
      <c t="s">
        <v>28</v>
      </c>
    </row>
    <row r="3896" spans="1:5" ht="12.75">
      <c r="A3896" s="35" t="s">
        <v>56</v>
      </c>
      <c r="E3896" s="39" t="s">
        <v>8597</v>
      </c>
    </row>
    <row r="3897" spans="1:5" ht="25.5">
      <c r="A3897" s="35" t="s">
        <v>58</v>
      </c>
      <c r="E3897" s="40" t="s">
        <v>8598</v>
      </c>
    </row>
    <row r="3898" spans="1:5" ht="102">
      <c r="A3898" t="s">
        <v>59</v>
      </c>
      <c r="E3898" s="39" t="s">
        <v>8599</v>
      </c>
    </row>
    <row r="3899" spans="1:16" ht="12.75">
      <c r="A3899" t="s">
        <v>50</v>
      </c>
      <c s="34" t="s">
        <v>8600</v>
      </c>
      <c s="34" t="s">
        <v>8601</v>
      </c>
      <c s="35" t="s">
        <v>5</v>
      </c>
      <c s="6" t="s">
        <v>8602</v>
      </c>
      <c s="36" t="s">
        <v>65</v>
      </c>
      <c s="37">
        <v>1</v>
      </c>
      <c s="36">
        <v>0</v>
      </c>
      <c s="36">
        <f>ROUND(G3899*H3899,6)</f>
      </c>
      <c r="L3899" s="38">
        <v>0</v>
      </c>
      <c s="32">
        <f>ROUND(ROUND(L3899,2)*ROUND(G3899,3),2)</f>
      </c>
      <c s="36" t="s">
        <v>69</v>
      </c>
      <c>
        <f>(M3899*21)/100</f>
      </c>
      <c t="s">
        <v>28</v>
      </c>
    </row>
    <row r="3900" spans="1:5" ht="12.75">
      <c r="A3900" s="35" t="s">
        <v>56</v>
      </c>
      <c r="E3900" s="39" t="s">
        <v>8602</v>
      </c>
    </row>
    <row r="3901" spans="1:5" ht="38.25">
      <c r="A3901" s="35" t="s">
        <v>58</v>
      </c>
      <c r="E3901" s="40" t="s">
        <v>8603</v>
      </c>
    </row>
    <row r="3902" spans="1:5" ht="102">
      <c r="A3902" t="s">
        <v>59</v>
      </c>
      <c r="E3902" s="39" t="s">
        <v>8604</v>
      </c>
    </row>
    <row r="3903" spans="1:16" ht="12.75">
      <c r="A3903" t="s">
        <v>50</v>
      </c>
      <c s="34" t="s">
        <v>8605</v>
      </c>
      <c s="34" t="s">
        <v>8606</v>
      </c>
      <c s="35" t="s">
        <v>5</v>
      </c>
      <c s="6" t="s">
        <v>8607</v>
      </c>
      <c s="36" t="s">
        <v>65</v>
      </c>
      <c s="37">
        <v>1</v>
      </c>
      <c s="36">
        <v>0</v>
      </c>
      <c s="36">
        <f>ROUND(G3903*H3903,6)</f>
      </c>
      <c r="L3903" s="38">
        <v>0</v>
      </c>
      <c s="32">
        <f>ROUND(ROUND(L3903,2)*ROUND(G3903,3),2)</f>
      </c>
      <c s="36" t="s">
        <v>69</v>
      </c>
      <c>
        <f>(M3903*21)/100</f>
      </c>
      <c t="s">
        <v>28</v>
      </c>
    </row>
    <row r="3904" spans="1:5" ht="12.75">
      <c r="A3904" s="35" t="s">
        <v>56</v>
      </c>
      <c r="E3904" s="39" t="s">
        <v>8607</v>
      </c>
    </row>
    <row r="3905" spans="1:5" ht="38.25">
      <c r="A3905" s="35" t="s">
        <v>58</v>
      </c>
      <c r="E3905" s="40" t="s">
        <v>8608</v>
      </c>
    </row>
    <row r="3906" spans="1:5" ht="102">
      <c r="A3906" t="s">
        <v>59</v>
      </c>
      <c r="E3906" s="39" t="s">
        <v>8609</v>
      </c>
    </row>
    <row r="3907" spans="1:16" ht="12.75">
      <c r="A3907" t="s">
        <v>50</v>
      </c>
      <c s="34" t="s">
        <v>8610</v>
      </c>
      <c s="34" t="s">
        <v>8611</v>
      </c>
      <c s="35" t="s">
        <v>5</v>
      </c>
      <c s="6" t="s">
        <v>8612</v>
      </c>
      <c s="36" t="s">
        <v>65</v>
      </c>
      <c s="37">
        <v>1</v>
      </c>
      <c s="36">
        <v>0</v>
      </c>
      <c s="36">
        <f>ROUND(G3907*H3907,6)</f>
      </c>
      <c r="L3907" s="38">
        <v>0</v>
      </c>
      <c s="32">
        <f>ROUND(ROUND(L3907,2)*ROUND(G3907,3),2)</f>
      </c>
      <c s="36" t="s">
        <v>69</v>
      </c>
      <c>
        <f>(M3907*21)/100</f>
      </c>
      <c t="s">
        <v>28</v>
      </c>
    </row>
    <row r="3908" spans="1:5" ht="12.75">
      <c r="A3908" s="35" t="s">
        <v>56</v>
      </c>
      <c r="E3908" s="39" t="s">
        <v>8612</v>
      </c>
    </row>
    <row r="3909" spans="1:5" ht="38.25">
      <c r="A3909" s="35" t="s">
        <v>58</v>
      </c>
      <c r="E3909" s="40" t="s">
        <v>8613</v>
      </c>
    </row>
    <row r="3910" spans="1:5" ht="102">
      <c r="A3910" t="s">
        <v>59</v>
      </c>
      <c r="E3910" s="39" t="s">
        <v>8614</v>
      </c>
    </row>
    <row r="3911" spans="1:13" ht="12.75">
      <c r="A3911" t="s">
        <v>47</v>
      </c>
      <c r="C3911" s="31" t="s">
        <v>8615</v>
      </c>
      <c r="E3911" s="33" t="s">
        <v>8616</v>
      </c>
      <c r="J3911" s="32">
        <f>0</f>
      </c>
      <c s="32">
        <f>0</f>
      </c>
      <c s="32">
        <f>0+L3912+L3916+L3920+L3924+L3928+L3932+L3936+L3940+L3944+L3948+L3952+L3956+L3960+L3964+L3968+L3972+L3976+L3980+L3984+L3988+L3992+L3996+L4000+L4004</f>
      </c>
      <c s="32">
        <f>0+M3912+M3916+M3920+M3924+M3928+M3932+M3936+M3940+M3944+M3948+M3952+M3956+M3960+M3964+M3968+M3972+M3976+M3980+M3984+M3988+M3992+M3996+M4000+M4004</f>
      </c>
    </row>
    <row r="3912" spans="1:16" ht="12.75">
      <c r="A3912" t="s">
        <v>50</v>
      </c>
      <c s="34" t="s">
        <v>1349</v>
      </c>
      <c s="34" t="s">
        <v>8617</v>
      </c>
      <c s="35" t="s">
        <v>5</v>
      </c>
      <c s="6" t="s">
        <v>8618</v>
      </c>
      <c s="36" t="s">
        <v>2197</v>
      </c>
      <c s="37">
        <v>84.464</v>
      </c>
      <c s="36">
        <v>0</v>
      </c>
      <c s="36">
        <f>ROUND(G3912*H3912,6)</f>
      </c>
      <c r="L3912" s="38">
        <v>0</v>
      </c>
      <c s="32">
        <f>ROUND(ROUND(L3912,2)*ROUND(G3912,3),2)</f>
      </c>
      <c s="36" t="s">
        <v>413</v>
      </c>
      <c>
        <f>(M3912*21)/100</f>
      </c>
      <c t="s">
        <v>28</v>
      </c>
    </row>
    <row r="3913" spans="1:5" ht="12.75">
      <c r="A3913" s="35" t="s">
        <v>56</v>
      </c>
      <c r="E3913" s="39" t="s">
        <v>8619</v>
      </c>
    </row>
    <row r="3914" spans="1:5" ht="165.75">
      <c r="A3914" s="35" t="s">
        <v>58</v>
      </c>
      <c r="E3914" s="40" t="s">
        <v>8620</v>
      </c>
    </row>
    <row r="3915" spans="1:5" ht="191.25">
      <c r="A3915" t="s">
        <v>59</v>
      </c>
      <c r="E3915" s="39" t="s">
        <v>8621</v>
      </c>
    </row>
    <row r="3916" spans="1:16" ht="12.75">
      <c r="A3916" t="s">
        <v>50</v>
      </c>
      <c s="34" t="s">
        <v>8622</v>
      </c>
      <c s="34" t="s">
        <v>8623</v>
      </c>
      <c s="35" t="s">
        <v>5</v>
      </c>
      <c s="6" t="s">
        <v>8624</v>
      </c>
      <c s="36" t="s">
        <v>65</v>
      </c>
      <c s="37">
        <v>1</v>
      </c>
      <c s="36">
        <v>0</v>
      </c>
      <c s="36">
        <f>ROUND(G3916*H3916,6)</f>
      </c>
      <c r="L3916" s="38">
        <v>0</v>
      </c>
      <c s="32">
        <f>ROUND(ROUND(L3916,2)*ROUND(G3916,3),2)</f>
      </c>
      <c s="36" t="s">
        <v>69</v>
      </c>
      <c>
        <f>(M3916*21)/100</f>
      </c>
      <c t="s">
        <v>28</v>
      </c>
    </row>
    <row r="3917" spans="1:5" ht="12.75">
      <c r="A3917" s="35" t="s">
        <v>56</v>
      </c>
      <c r="E3917" s="39" t="s">
        <v>8624</v>
      </c>
    </row>
    <row r="3918" spans="1:5" ht="25.5">
      <c r="A3918" s="35" t="s">
        <v>58</v>
      </c>
      <c r="E3918" s="40" t="s">
        <v>8625</v>
      </c>
    </row>
    <row r="3919" spans="1:5" ht="102">
      <c r="A3919" t="s">
        <v>59</v>
      </c>
      <c r="E3919" s="39" t="s">
        <v>8626</v>
      </c>
    </row>
    <row r="3920" spans="1:16" ht="12.75">
      <c r="A3920" t="s">
        <v>50</v>
      </c>
      <c s="34" t="s">
        <v>8627</v>
      </c>
      <c s="34" t="s">
        <v>8628</v>
      </c>
      <c s="35" t="s">
        <v>5</v>
      </c>
      <c s="6" t="s">
        <v>8629</v>
      </c>
      <c s="36" t="s">
        <v>2197</v>
      </c>
      <c s="37">
        <v>65.92</v>
      </c>
      <c s="36">
        <v>0</v>
      </c>
      <c s="36">
        <f>ROUND(G3920*H3920,6)</f>
      </c>
      <c r="L3920" s="38">
        <v>0</v>
      </c>
      <c s="32">
        <f>ROUND(ROUND(L3920,2)*ROUND(G3920,3),2)</f>
      </c>
      <c s="36" t="s">
        <v>69</v>
      </c>
      <c>
        <f>(M3920*21)/100</f>
      </c>
      <c t="s">
        <v>28</v>
      </c>
    </row>
    <row r="3921" spans="1:5" ht="12.75">
      <c r="A3921" s="35" t="s">
        <v>56</v>
      </c>
      <c r="E3921" s="39" t="s">
        <v>8629</v>
      </c>
    </row>
    <row r="3922" spans="1:5" ht="38.25">
      <c r="A3922" s="35" t="s">
        <v>58</v>
      </c>
      <c r="E3922" s="40" t="s">
        <v>8630</v>
      </c>
    </row>
    <row r="3923" spans="1:5" ht="140.25">
      <c r="A3923" t="s">
        <v>59</v>
      </c>
      <c r="E3923" s="39" t="s">
        <v>8631</v>
      </c>
    </row>
    <row r="3924" spans="1:16" ht="12.75">
      <c r="A3924" t="s">
        <v>50</v>
      </c>
      <c s="34" t="s">
        <v>8632</v>
      </c>
      <c s="34" t="s">
        <v>8633</v>
      </c>
      <c s="35" t="s">
        <v>5</v>
      </c>
      <c s="6" t="s">
        <v>8634</v>
      </c>
      <c s="36" t="s">
        <v>2197</v>
      </c>
      <c s="37">
        <v>12.8</v>
      </c>
      <c s="36">
        <v>0</v>
      </c>
      <c s="36">
        <f>ROUND(G3924*H3924,6)</f>
      </c>
      <c r="L3924" s="38">
        <v>0</v>
      </c>
      <c s="32">
        <f>ROUND(ROUND(L3924,2)*ROUND(G3924,3),2)</f>
      </c>
      <c s="36" t="s">
        <v>69</v>
      </c>
      <c>
        <f>(M3924*21)/100</f>
      </c>
      <c t="s">
        <v>28</v>
      </c>
    </row>
    <row r="3925" spans="1:5" ht="12.75">
      <c r="A3925" s="35" t="s">
        <v>56</v>
      </c>
      <c r="E3925" s="39" t="s">
        <v>8634</v>
      </c>
    </row>
    <row r="3926" spans="1:5" ht="38.25">
      <c r="A3926" s="35" t="s">
        <v>58</v>
      </c>
      <c r="E3926" s="40" t="s">
        <v>8635</v>
      </c>
    </row>
    <row r="3927" spans="1:5" ht="102">
      <c r="A3927" t="s">
        <v>59</v>
      </c>
      <c r="E3927" s="39" t="s">
        <v>8636</v>
      </c>
    </row>
    <row r="3928" spans="1:16" ht="12.75">
      <c r="A3928" t="s">
        <v>50</v>
      </c>
      <c s="34" t="s">
        <v>8637</v>
      </c>
      <c s="34" t="s">
        <v>8638</v>
      </c>
      <c s="35" t="s">
        <v>5</v>
      </c>
      <c s="6" t="s">
        <v>8639</v>
      </c>
      <c s="36" t="s">
        <v>2197</v>
      </c>
      <c s="37">
        <v>116.08</v>
      </c>
      <c s="36">
        <v>0</v>
      </c>
      <c s="36">
        <f>ROUND(G3928*H3928,6)</f>
      </c>
      <c r="L3928" s="38">
        <v>0</v>
      </c>
      <c s="32">
        <f>ROUND(ROUND(L3928,2)*ROUND(G3928,3),2)</f>
      </c>
      <c s="36" t="s">
        <v>69</v>
      </c>
      <c>
        <f>(M3928*21)/100</f>
      </c>
      <c t="s">
        <v>28</v>
      </c>
    </row>
    <row r="3929" spans="1:5" ht="12.75">
      <c r="A3929" s="35" t="s">
        <v>56</v>
      </c>
      <c r="E3929" s="39" t="s">
        <v>8639</v>
      </c>
    </row>
    <row r="3930" spans="1:5" ht="38.25">
      <c r="A3930" s="35" t="s">
        <v>58</v>
      </c>
      <c r="E3930" s="40" t="s">
        <v>8640</v>
      </c>
    </row>
    <row r="3931" spans="1:5" ht="102">
      <c r="A3931" t="s">
        <v>59</v>
      </c>
      <c r="E3931" s="39" t="s">
        <v>8641</v>
      </c>
    </row>
    <row r="3932" spans="1:16" ht="12.75">
      <c r="A3932" t="s">
        <v>50</v>
      </c>
      <c s="34" t="s">
        <v>8642</v>
      </c>
      <c s="34" t="s">
        <v>8643</v>
      </c>
      <c s="35" t="s">
        <v>5</v>
      </c>
      <c s="6" t="s">
        <v>8644</v>
      </c>
      <c s="36" t="s">
        <v>65</v>
      </c>
      <c s="37">
        <v>1</v>
      </c>
      <c s="36">
        <v>0</v>
      </c>
      <c s="36">
        <f>ROUND(G3932*H3932,6)</f>
      </c>
      <c r="L3932" s="38">
        <v>0</v>
      </c>
      <c s="32">
        <f>ROUND(ROUND(L3932,2)*ROUND(G3932,3),2)</f>
      </c>
      <c s="36" t="s">
        <v>69</v>
      </c>
      <c>
        <f>(M3932*21)/100</f>
      </c>
      <c t="s">
        <v>28</v>
      </c>
    </row>
    <row r="3933" spans="1:5" ht="12.75">
      <c r="A3933" s="35" t="s">
        <v>56</v>
      </c>
      <c r="E3933" s="39" t="s">
        <v>8644</v>
      </c>
    </row>
    <row r="3934" spans="1:5" ht="38.25">
      <c r="A3934" s="35" t="s">
        <v>58</v>
      </c>
      <c r="E3934" s="40" t="s">
        <v>8645</v>
      </c>
    </row>
    <row r="3935" spans="1:5" ht="102">
      <c r="A3935" t="s">
        <v>59</v>
      </c>
      <c r="E3935" s="39" t="s">
        <v>8646</v>
      </c>
    </row>
    <row r="3936" spans="1:16" ht="12.75">
      <c r="A3936" t="s">
        <v>50</v>
      </c>
      <c s="34" t="s">
        <v>8647</v>
      </c>
      <c s="34" t="s">
        <v>8648</v>
      </c>
      <c s="35" t="s">
        <v>5</v>
      </c>
      <c s="6" t="s">
        <v>8649</v>
      </c>
      <c s="36" t="s">
        <v>65</v>
      </c>
      <c s="37">
        <v>1</v>
      </c>
      <c s="36">
        <v>0</v>
      </c>
      <c s="36">
        <f>ROUND(G3936*H3936,6)</f>
      </c>
      <c r="L3936" s="38">
        <v>0</v>
      </c>
      <c s="32">
        <f>ROUND(ROUND(L3936,2)*ROUND(G3936,3),2)</f>
      </c>
      <c s="36" t="s">
        <v>69</v>
      </c>
      <c>
        <f>(M3936*21)/100</f>
      </c>
      <c t="s">
        <v>28</v>
      </c>
    </row>
    <row r="3937" spans="1:5" ht="12.75">
      <c r="A3937" s="35" t="s">
        <v>56</v>
      </c>
      <c r="E3937" s="39" t="s">
        <v>8649</v>
      </c>
    </row>
    <row r="3938" spans="1:5" ht="38.25">
      <c r="A3938" s="35" t="s">
        <v>58</v>
      </c>
      <c r="E3938" s="40" t="s">
        <v>8650</v>
      </c>
    </row>
    <row r="3939" spans="1:5" ht="102">
      <c r="A3939" t="s">
        <v>59</v>
      </c>
      <c r="E3939" s="39" t="s">
        <v>8651</v>
      </c>
    </row>
    <row r="3940" spans="1:16" ht="12.75">
      <c r="A3940" t="s">
        <v>50</v>
      </c>
      <c s="34" t="s">
        <v>8652</v>
      </c>
      <c s="34" t="s">
        <v>8653</v>
      </c>
      <c s="35" t="s">
        <v>5</v>
      </c>
      <c s="6" t="s">
        <v>8654</v>
      </c>
      <c s="36" t="s">
        <v>65</v>
      </c>
      <c s="37">
        <v>1</v>
      </c>
      <c s="36">
        <v>0</v>
      </c>
      <c s="36">
        <f>ROUND(G3940*H3940,6)</f>
      </c>
      <c r="L3940" s="38">
        <v>0</v>
      </c>
      <c s="32">
        <f>ROUND(ROUND(L3940,2)*ROUND(G3940,3),2)</f>
      </c>
      <c s="36" t="s">
        <v>69</v>
      </c>
      <c>
        <f>(M3940*21)/100</f>
      </c>
      <c t="s">
        <v>28</v>
      </c>
    </row>
    <row r="3941" spans="1:5" ht="12.75">
      <c r="A3941" s="35" t="s">
        <v>56</v>
      </c>
      <c r="E3941" s="39" t="s">
        <v>8654</v>
      </c>
    </row>
    <row r="3942" spans="1:5" ht="38.25">
      <c r="A3942" s="35" t="s">
        <v>58</v>
      </c>
      <c r="E3942" s="40" t="s">
        <v>8655</v>
      </c>
    </row>
    <row r="3943" spans="1:5" ht="102">
      <c r="A3943" t="s">
        <v>59</v>
      </c>
      <c r="E3943" s="39" t="s">
        <v>8656</v>
      </c>
    </row>
    <row r="3944" spans="1:16" ht="12.75">
      <c r="A3944" t="s">
        <v>50</v>
      </c>
      <c s="34" t="s">
        <v>8657</v>
      </c>
      <c s="34" t="s">
        <v>8658</v>
      </c>
      <c s="35" t="s">
        <v>5</v>
      </c>
      <c s="6" t="s">
        <v>8659</v>
      </c>
      <c s="36" t="s">
        <v>65</v>
      </c>
      <c s="37">
        <v>1</v>
      </c>
      <c s="36">
        <v>0</v>
      </c>
      <c s="36">
        <f>ROUND(G3944*H3944,6)</f>
      </c>
      <c r="L3944" s="38">
        <v>0</v>
      </c>
      <c s="32">
        <f>ROUND(ROUND(L3944,2)*ROUND(G3944,3),2)</f>
      </c>
      <c s="36" t="s">
        <v>69</v>
      </c>
      <c>
        <f>(M3944*21)/100</f>
      </c>
      <c t="s">
        <v>28</v>
      </c>
    </row>
    <row r="3945" spans="1:5" ht="12.75">
      <c r="A3945" s="35" t="s">
        <v>56</v>
      </c>
      <c r="E3945" s="39" t="s">
        <v>8659</v>
      </c>
    </row>
    <row r="3946" spans="1:5" ht="38.25">
      <c r="A3946" s="35" t="s">
        <v>58</v>
      </c>
      <c r="E3946" s="40" t="s">
        <v>8660</v>
      </c>
    </row>
    <row r="3947" spans="1:5" ht="102">
      <c r="A3947" t="s">
        <v>59</v>
      </c>
      <c r="E3947" s="39" t="s">
        <v>8661</v>
      </c>
    </row>
    <row r="3948" spans="1:16" ht="12.75">
      <c r="A3948" t="s">
        <v>50</v>
      </c>
      <c s="34" t="s">
        <v>8662</v>
      </c>
      <c s="34" t="s">
        <v>8663</v>
      </c>
      <c s="35" t="s">
        <v>5</v>
      </c>
      <c s="6" t="s">
        <v>8664</v>
      </c>
      <c s="36" t="s">
        <v>65</v>
      </c>
      <c s="37">
        <v>1</v>
      </c>
      <c s="36">
        <v>0</v>
      </c>
      <c s="36">
        <f>ROUND(G3948*H3948,6)</f>
      </c>
      <c r="L3948" s="38">
        <v>0</v>
      </c>
      <c s="32">
        <f>ROUND(ROUND(L3948,2)*ROUND(G3948,3),2)</f>
      </c>
      <c s="36" t="s">
        <v>69</v>
      </c>
      <c>
        <f>(M3948*21)/100</f>
      </c>
      <c t="s">
        <v>28</v>
      </c>
    </row>
    <row r="3949" spans="1:5" ht="12.75">
      <c r="A3949" s="35" t="s">
        <v>56</v>
      </c>
      <c r="E3949" s="39" t="s">
        <v>8664</v>
      </c>
    </row>
    <row r="3950" spans="1:5" ht="38.25">
      <c r="A3950" s="35" t="s">
        <v>58</v>
      </c>
      <c r="E3950" s="40" t="s">
        <v>8665</v>
      </c>
    </row>
    <row r="3951" spans="1:5" ht="102">
      <c r="A3951" t="s">
        <v>59</v>
      </c>
      <c r="E3951" s="39" t="s">
        <v>8666</v>
      </c>
    </row>
    <row r="3952" spans="1:16" ht="12.75">
      <c r="A3952" t="s">
        <v>50</v>
      </c>
      <c s="34" t="s">
        <v>8667</v>
      </c>
      <c s="34" t="s">
        <v>8668</v>
      </c>
      <c s="35" t="s">
        <v>5</v>
      </c>
      <c s="6" t="s">
        <v>8669</v>
      </c>
      <c s="36" t="s">
        <v>65</v>
      </c>
      <c s="37">
        <v>1</v>
      </c>
      <c s="36">
        <v>0</v>
      </c>
      <c s="36">
        <f>ROUND(G3952*H3952,6)</f>
      </c>
      <c r="L3952" s="38">
        <v>0</v>
      </c>
      <c s="32">
        <f>ROUND(ROUND(L3952,2)*ROUND(G3952,3),2)</f>
      </c>
      <c s="36" t="s">
        <v>69</v>
      </c>
      <c>
        <f>(M3952*21)/100</f>
      </c>
      <c t="s">
        <v>28</v>
      </c>
    </row>
    <row r="3953" spans="1:5" ht="12.75">
      <c r="A3953" s="35" t="s">
        <v>56</v>
      </c>
      <c r="E3953" s="39" t="s">
        <v>8669</v>
      </c>
    </row>
    <row r="3954" spans="1:5" ht="38.25">
      <c r="A3954" s="35" t="s">
        <v>58</v>
      </c>
      <c r="E3954" s="40" t="s">
        <v>8670</v>
      </c>
    </row>
    <row r="3955" spans="1:5" ht="102">
      <c r="A3955" t="s">
        <v>59</v>
      </c>
      <c r="E3955" s="39" t="s">
        <v>8671</v>
      </c>
    </row>
    <row r="3956" spans="1:16" ht="12.75">
      <c r="A3956" t="s">
        <v>50</v>
      </c>
      <c s="34" t="s">
        <v>8672</v>
      </c>
      <c s="34" t="s">
        <v>8673</v>
      </c>
      <c s="35" t="s">
        <v>5</v>
      </c>
      <c s="6" t="s">
        <v>8674</v>
      </c>
      <c s="36" t="s">
        <v>65</v>
      </c>
      <c s="37">
        <v>1</v>
      </c>
      <c s="36">
        <v>0</v>
      </c>
      <c s="36">
        <f>ROUND(G3956*H3956,6)</f>
      </c>
      <c r="L3956" s="38">
        <v>0</v>
      </c>
      <c s="32">
        <f>ROUND(ROUND(L3956,2)*ROUND(G3956,3),2)</f>
      </c>
      <c s="36" t="s">
        <v>69</v>
      </c>
      <c>
        <f>(M3956*21)/100</f>
      </c>
      <c t="s">
        <v>28</v>
      </c>
    </row>
    <row r="3957" spans="1:5" ht="12.75">
      <c r="A3957" s="35" t="s">
        <v>56</v>
      </c>
      <c r="E3957" s="39" t="s">
        <v>8674</v>
      </c>
    </row>
    <row r="3958" spans="1:5" ht="38.25">
      <c r="A3958" s="35" t="s">
        <v>58</v>
      </c>
      <c r="E3958" s="40" t="s">
        <v>8675</v>
      </c>
    </row>
    <row r="3959" spans="1:5" ht="102">
      <c r="A3959" t="s">
        <v>59</v>
      </c>
      <c r="E3959" s="39" t="s">
        <v>8676</v>
      </c>
    </row>
    <row r="3960" spans="1:16" ht="12.75">
      <c r="A3960" t="s">
        <v>50</v>
      </c>
      <c s="34" t="s">
        <v>8677</v>
      </c>
      <c s="34" t="s">
        <v>8678</v>
      </c>
      <c s="35" t="s">
        <v>5</v>
      </c>
      <c s="6" t="s">
        <v>8679</v>
      </c>
      <c s="36" t="s">
        <v>65</v>
      </c>
      <c s="37">
        <v>1</v>
      </c>
      <c s="36">
        <v>0</v>
      </c>
      <c s="36">
        <f>ROUND(G3960*H3960,6)</f>
      </c>
      <c r="L3960" s="38">
        <v>0</v>
      </c>
      <c s="32">
        <f>ROUND(ROUND(L3960,2)*ROUND(G3960,3),2)</f>
      </c>
      <c s="36" t="s">
        <v>69</v>
      </c>
      <c>
        <f>(M3960*21)/100</f>
      </c>
      <c t="s">
        <v>28</v>
      </c>
    </row>
    <row r="3961" spans="1:5" ht="12.75">
      <c r="A3961" s="35" t="s">
        <v>56</v>
      </c>
      <c r="E3961" s="39" t="s">
        <v>8679</v>
      </c>
    </row>
    <row r="3962" spans="1:5" ht="38.25">
      <c r="A3962" s="35" t="s">
        <v>58</v>
      </c>
      <c r="E3962" s="40" t="s">
        <v>8680</v>
      </c>
    </row>
    <row r="3963" spans="1:5" ht="102">
      <c r="A3963" t="s">
        <v>59</v>
      </c>
      <c r="E3963" s="39" t="s">
        <v>8681</v>
      </c>
    </row>
    <row r="3964" spans="1:16" ht="12.75">
      <c r="A3964" t="s">
        <v>50</v>
      </c>
      <c s="34" t="s">
        <v>8682</v>
      </c>
      <c s="34" t="s">
        <v>8683</v>
      </c>
      <c s="35" t="s">
        <v>5</v>
      </c>
      <c s="6" t="s">
        <v>8684</v>
      </c>
      <c s="36" t="s">
        <v>65</v>
      </c>
      <c s="37">
        <v>1</v>
      </c>
      <c s="36">
        <v>0</v>
      </c>
      <c s="36">
        <f>ROUND(G3964*H3964,6)</f>
      </c>
      <c r="L3964" s="38">
        <v>0</v>
      </c>
      <c s="32">
        <f>ROUND(ROUND(L3964,2)*ROUND(G3964,3),2)</f>
      </c>
      <c s="36" t="s">
        <v>69</v>
      </c>
      <c>
        <f>(M3964*21)/100</f>
      </c>
      <c t="s">
        <v>28</v>
      </c>
    </row>
    <row r="3965" spans="1:5" ht="12.75">
      <c r="A3965" s="35" t="s">
        <v>56</v>
      </c>
      <c r="E3965" s="39" t="s">
        <v>8684</v>
      </c>
    </row>
    <row r="3966" spans="1:5" ht="38.25">
      <c r="A3966" s="35" t="s">
        <v>58</v>
      </c>
      <c r="E3966" s="40" t="s">
        <v>8685</v>
      </c>
    </row>
    <row r="3967" spans="1:5" ht="102">
      <c r="A3967" t="s">
        <v>59</v>
      </c>
      <c r="E3967" s="39" t="s">
        <v>8686</v>
      </c>
    </row>
    <row r="3968" spans="1:16" ht="12.75">
      <c r="A3968" t="s">
        <v>50</v>
      </c>
      <c s="34" t="s">
        <v>8687</v>
      </c>
      <c s="34" t="s">
        <v>8688</v>
      </c>
      <c s="35" t="s">
        <v>5</v>
      </c>
      <c s="6" t="s">
        <v>8689</v>
      </c>
      <c s="36" t="s">
        <v>65</v>
      </c>
      <c s="37">
        <v>1</v>
      </c>
      <c s="36">
        <v>0</v>
      </c>
      <c s="36">
        <f>ROUND(G3968*H3968,6)</f>
      </c>
      <c r="L3968" s="38">
        <v>0</v>
      </c>
      <c s="32">
        <f>ROUND(ROUND(L3968,2)*ROUND(G3968,3),2)</f>
      </c>
      <c s="36" t="s">
        <v>69</v>
      </c>
      <c>
        <f>(M3968*21)/100</f>
      </c>
      <c t="s">
        <v>28</v>
      </c>
    </row>
    <row r="3969" spans="1:5" ht="12.75">
      <c r="A3969" s="35" t="s">
        <v>56</v>
      </c>
      <c r="E3969" s="39" t="s">
        <v>8689</v>
      </c>
    </row>
    <row r="3970" spans="1:5" ht="38.25">
      <c r="A3970" s="35" t="s">
        <v>58</v>
      </c>
      <c r="E3970" s="40" t="s">
        <v>8690</v>
      </c>
    </row>
    <row r="3971" spans="1:5" ht="102">
      <c r="A3971" t="s">
        <v>59</v>
      </c>
      <c r="E3971" s="39" t="s">
        <v>8691</v>
      </c>
    </row>
    <row r="3972" spans="1:16" ht="12.75">
      <c r="A3972" t="s">
        <v>50</v>
      </c>
      <c s="34" t="s">
        <v>8692</v>
      </c>
      <c s="34" t="s">
        <v>8693</v>
      </c>
      <c s="35" t="s">
        <v>5</v>
      </c>
      <c s="6" t="s">
        <v>8694</v>
      </c>
      <c s="36" t="s">
        <v>65</v>
      </c>
      <c s="37">
        <v>1</v>
      </c>
      <c s="36">
        <v>0</v>
      </c>
      <c s="36">
        <f>ROUND(G3972*H3972,6)</f>
      </c>
      <c r="L3972" s="38">
        <v>0</v>
      </c>
      <c s="32">
        <f>ROUND(ROUND(L3972,2)*ROUND(G3972,3),2)</f>
      </c>
      <c s="36" t="s">
        <v>69</v>
      </c>
      <c>
        <f>(M3972*21)/100</f>
      </c>
      <c t="s">
        <v>28</v>
      </c>
    </row>
    <row r="3973" spans="1:5" ht="12.75">
      <c r="A3973" s="35" t="s">
        <v>56</v>
      </c>
      <c r="E3973" s="39" t="s">
        <v>8694</v>
      </c>
    </row>
    <row r="3974" spans="1:5" ht="38.25">
      <c r="A3974" s="35" t="s">
        <v>58</v>
      </c>
      <c r="E3974" s="40" t="s">
        <v>8695</v>
      </c>
    </row>
    <row r="3975" spans="1:5" ht="102">
      <c r="A3975" t="s">
        <v>59</v>
      </c>
      <c r="E3975" s="39" t="s">
        <v>8696</v>
      </c>
    </row>
    <row r="3976" spans="1:16" ht="12.75">
      <c r="A3976" t="s">
        <v>50</v>
      </c>
      <c s="34" t="s">
        <v>8697</v>
      </c>
      <c s="34" t="s">
        <v>8698</v>
      </c>
      <c s="35" t="s">
        <v>5</v>
      </c>
      <c s="6" t="s">
        <v>8699</v>
      </c>
      <c s="36" t="s">
        <v>65</v>
      </c>
      <c s="37">
        <v>1</v>
      </c>
      <c s="36">
        <v>0</v>
      </c>
      <c s="36">
        <f>ROUND(G3976*H3976,6)</f>
      </c>
      <c r="L3976" s="38">
        <v>0</v>
      </c>
      <c s="32">
        <f>ROUND(ROUND(L3976,2)*ROUND(G3976,3),2)</f>
      </c>
      <c s="36" t="s">
        <v>69</v>
      </c>
      <c>
        <f>(M3976*21)/100</f>
      </c>
      <c t="s">
        <v>28</v>
      </c>
    </row>
    <row r="3977" spans="1:5" ht="12.75">
      <c r="A3977" s="35" t="s">
        <v>56</v>
      </c>
      <c r="E3977" s="39" t="s">
        <v>8699</v>
      </c>
    </row>
    <row r="3978" spans="1:5" ht="38.25">
      <c r="A3978" s="35" t="s">
        <v>58</v>
      </c>
      <c r="E3978" s="40" t="s">
        <v>8700</v>
      </c>
    </row>
    <row r="3979" spans="1:5" ht="102">
      <c r="A3979" t="s">
        <v>59</v>
      </c>
      <c r="E3979" s="39" t="s">
        <v>8701</v>
      </c>
    </row>
    <row r="3980" spans="1:16" ht="12.75">
      <c r="A3980" t="s">
        <v>50</v>
      </c>
      <c s="34" t="s">
        <v>8702</v>
      </c>
      <c s="34" t="s">
        <v>8703</v>
      </c>
      <c s="35" t="s">
        <v>5</v>
      </c>
      <c s="6" t="s">
        <v>8704</v>
      </c>
      <c s="36" t="s">
        <v>65</v>
      </c>
      <c s="37">
        <v>1</v>
      </c>
      <c s="36">
        <v>0</v>
      </c>
      <c s="36">
        <f>ROUND(G3980*H3980,6)</f>
      </c>
      <c r="L3980" s="38">
        <v>0</v>
      </c>
      <c s="32">
        <f>ROUND(ROUND(L3980,2)*ROUND(G3980,3),2)</f>
      </c>
      <c s="36" t="s">
        <v>69</v>
      </c>
      <c>
        <f>(M3980*21)/100</f>
      </c>
      <c t="s">
        <v>28</v>
      </c>
    </row>
    <row r="3981" spans="1:5" ht="12.75">
      <c r="A3981" s="35" t="s">
        <v>56</v>
      </c>
      <c r="E3981" s="39" t="s">
        <v>8704</v>
      </c>
    </row>
    <row r="3982" spans="1:5" ht="38.25">
      <c r="A3982" s="35" t="s">
        <v>58</v>
      </c>
      <c r="E3982" s="40" t="s">
        <v>8705</v>
      </c>
    </row>
    <row r="3983" spans="1:5" ht="102">
      <c r="A3983" t="s">
        <v>59</v>
      </c>
      <c r="E3983" s="39" t="s">
        <v>8706</v>
      </c>
    </row>
    <row r="3984" spans="1:16" ht="12.75">
      <c r="A3984" t="s">
        <v>50</v>
      </c>
      <c s="34" t="s">
        <v>8707</v>
      </c>
      <c s="34" t="s">
        <v>8708</v>
      </c>
      <c s="35" t="s">
        <v>5</v>
      </c>
      <c s="6" t="s">
        <v>8709</v>
      </c>
      <c s="36" t="s">
        <v>65</v>
      </c>
      <c s="37">
        <v>16</v>
      </c>
      <c s="36">
        <v>0</v>
      </c>
      <c s="36">
        <f>ROUND(G3984*H3984,6)</f>
      </c>
      <c r="L3984" s="38">
        <v>0</v>
      </c>
      <c s="32">
        <f>ROUND(ROUND(L3984,2)*ROUND(G3984,3),2)</f>
      </c>
      <c s="36" t="s">
        <v>69</v>
      </c>
      <c>
        <f>(M3984*21)/100</f>
      </c>
      <c t="s">
        <v>28</v>
      </c>
    </row>
    <row r="3985" spans="1:5" ht="12.75">
      <c r="A3985" s="35" t="s">
        <v>56</v>
      </c>
      <c r="E3985" s="39" t="s">
        <v>8709</v>
      </c>
    </row>
    <row r="3986" spans="1:5" ht="38.25">
      <c r="A3986" s="35" t="s">
        <v>58</v>
      </c>
      <c r="E3986" s="40" t="s">
        <v>8710</v>
      </c>
    </row>
    <row r="3987" spans="1:5" ht="102">
      <c r="A3987" t="s">
        <v>59</v>
      </c>
      <c r="E3987" s="39" t="s">
        <v>8711</v>
      </c>
    </row>
    <row r="3988" spans="1:16" ht="12.75">
      <c r="A3988" t="s">
        <v>50</v>
      </c>
      <c s="34" t="s">
        <v>8712</v>
      </c>
      <c s="34" t="s">
        <v>8713</v>
      </c>
      <c s="35" t="s">
        <v>5</v>
      </c>
      <c s="6" t="s">
        <v>8714</v>
      </c>
      <c s="36" t="s">
        <v>65</v>
      </c>
      <c s="37">
        <v>18</v>
      </c>
      <c s="36">
        <v>0</v>
      </c>
      <c s="36">
        <f>ROUND(G3988*H3988,6)</f>
      </c>
      <c r="L3988" s="38">
        <v>0</v>
      </c>
      <c s="32">
        <f>ROUND(ROUND(L3988,2)*ROUND(G3988,3),2)</f>
      </c>
      <c s="36" t="s">
        <v>69</v>
      </c>
      <c>
        <f>(M3988*21)/100</f>
      </c>
      <c t="s">
        <v>28</v>
      </c>
    </row>
    <row r="3989" spans="1:5" ht="12.75">
      <c r="A3989" s="35" t="s">
        <v>56</v>
      </c>
      <c r="E3989" s="39" t="s">
        <v>8714</v>
      </c>
    </row>
    <row r="3990" spans="1:5" ht="38.25">
      <c r="A3990" s="35" t="s">
        <v>58</v>
      </c>
      <c r="E3990" s="40" t="s">
        <v>8715</v>
      </c>
    </row>
    <row r="3991" spans="1:5" ht="102">
      <c r="A3991" t="s">
        <v>59</v>
      </c>
      <c r="E3991" s="39" t="s">
        <v>8716</v>
      </c>
    </row>
    <row r="3992" spans="1:16" ht="25.5">
      <c r="A3992" t="s">
        <v>50</v>
      </c>
      <c s="34" t="s">
        <v>8717</v>
      </c>
      <c s="34" t="s">
        <v>8718</v>
      </c>
      <c s="35" t="s">
        <v>5</v>
      </c>
      <c s="6" t="s">
        <v>8719</v>
      </c>
      <c s="36" t="s">
        <v>2197</v>
      </c>
      <c s="37">
        <v>650</v>
      </c>
      <c s="36">
        <v>0</v>
      </c>
      <c s="36">
        <f>ROUND(G3992*H3992,6)</f>
      </c>
      <c r="L3992" s="38">
        <v>0</v>
      </c>
      <c s="32">
        <f>ROUND(ROUND(L3992,2)*ROUND(G3992,3),2)</f>
      </c>
      <c s="36" t="s">
        <v>69</v>
      </c>
      <c>
        <f>(M3992*21)/100</f>
      </c>
      <c t="s">
        <v>28</v>
      </c>
    </row>
    <row r="3993" spans="1:5" ht="25.5">
      <c r="A3993" s="35" t="s">
        <v>56</v>
      </c>
      <c r="E3993" s="39" t="s">
        <v>8719</v>
      </c>
    </row>
    <row r="3994" spans="1:5" ht="25.5">
      <c r="A3994" s="35" t="s">
        <v>58</v>
      </c>
      <c r="E3994" s="40" t="s">
        <v>8720</v>
      </c>
    </row>
    <row r="3995" spans="1:5" ht="153">
      <c r="A3995" t="s">
        <v>59</v>
      </c>
      <c r="E3995" s="39" t="s">
        <v>8721</v>
      </c>
    </row>
    <row r="3996" spans="1:16" ht="12.75">
      <c r="A3996" t="s">
        <v>50</v>
      </c>
      <c s="34" t="s">
        <v>8722</v>
      </c>
      <c s="34" t="s">
        <v>8723</v>
      </c>
      <c s="35" t="s">
        <v>5</v>
      </c>
      <c s="6" t="s">
        <v>8724</v>
      </c>
      <c s="36" t="s">
        <v>65</v>
      </c>
      <c s="37">
        <v>40</v>
      </c>
      <c s="36">
        <v>0</v>
      </c>
      <c s="36">
        <f>ROUND(G3996*H3996,6)</f>
      </c>
      <c r="L3996" s="38">
        <v>0</v>
      </c>
      <c s="32">
        <f>ROUND(ROUND(L3996,2)*ROUND(G3996,3),2)</f>
      </c>
      <c s="36" t="s">
        <v>69</v>
      </c>
      <c>
        <f>(M3996*21)/100</f>
      </c>
      <c t="s">
        <v>28</v>
      </c>
    </row>
    <row r="3997" spans="1:5" ht="12.75">
      <c r="A3997" s="35" t="s">
        <v>56</v>
      </c>
      <c r="E3997" s="39" t="s">
        <v>8724</v>
      </c>
    </row>
    <row r="3998" spans="1:5" ht="25.5">
      <c r="A3998" s="35" t="s">
        <v>58</v>
      </c>
      <c r="E3998" s="40" t="s">
        <v>8725</v>
      </c>
    </row>
    <row r="3999" spans="1:5" ht="89.25">
      <c r="A3999" t="s">
        <v>59</v>
      </c>
      <c r="E3999" s="39" t="s">
        <v>8726</v>
      </c>
    </row>
    <row r="4000" spans="1:16" ht="12.75">
      <c r="A4000" t="s">
        <v>50</v>
      </c>
      <c s="34" t="s">
        <v>8727</v>
      </c>
      <c s="34" t="s">
        <v>8728</v>
      </c>
      <c s="35" t="s">
        <v>5</v>
      </c>
      <c s="6" t="s">
        <v>8729</v>
      </c>
      <c s="36" t="s">
        <v>65</v>
      </c>
      <c s="37">
        <v>12</v>
      </c>
      <c s="36">
        <v>0</v>
      </c>
      <c s="36">
        <f>ROUND(G4000*H4000,6)</f>
      </c>
      <c r="L4000" s="38">
        <v>0</v>
      </c>
      <c s="32">
        <f>ROUND(ROUND(L4000,2)*ROUND(G4000,3),2)</f>
      </c>
      <c s="36" t="s">
        <v>69</v>
      </c>
      <c>
        <f>(M4000*21)/100</f>
      </c>
      <c t="s">
        <v>28</v>
      </c>
    </row>
    <row r="4001" spans="1:5" ht="12.75">
      <c r="A4001" s="35" t="s">
        <v>56</v>
      </c>
      <c r="E4001" s="39" t="s">
        <v>8729</v>
      </c>
    </row>
    <row r="4002" spans="1:5" ht="25.5">
      <c r="A4002" s="35" t="s">
        <v>58</v>
      </c>
      <c r="E4002" s="40" t="s">
        <v>8730</v>
      </c>
    </row>
    <row r="4003" spans="1:5" ht="102">
      <c r="A4003" t="s">
        <v>59</v>
      </c>
      <c r="E4003" s="39" t="s">
        <v>8731</v>
      </c>
    </row>
    <row r="4004" spans="1:16" ht="12.75">
      <c r="A4004" t="s">
        <v>50</v>
      </c>
      <c s="34" t="s">
        <v>8732</v>
      </c>
      <c s="34" t="s">
        <v>8733</v>
      </c>
      <c s="35" t="s">
        <v>5</v>
      </c>
      <c s="6" t="s">
        <v>8734</v>
      </c>
      <c s="36" t="s">
        <v>251</v>
      </c>
      <c s="37">
        <v>12</v>
      </c>
      <c s="36">
        <v>0</v>
      </c>
      <c s="36">
        <f>ROUND(G4004*H4004,6)</f>
      </c>
      <c r="L4004" s="38">
        <v>0</v>
      </c>
      <c s="32">
        <f>ROUND(ROUND(L4004,2)*ROUND(G4004,3),2)</f>
      </c>
      <c s="36" t="s">
        <v>413</v>
      </c>
      <c>
        <f>(M4004*21)/100</f>
      </c>
      <c t="s">
        <v>28</v>
      </c>
    </row>
    <row r="4005" spans="1:5" ht="12.75">
      <c r="A4005" s="35" t="s">
        <v>56</v>
      </c>
      <c r="E4005" s="39" t="s">
        <v>8734</v>
      </c>
    </row>
    <row r="4006" spans="1:5" ht="12.75">
      <c r="A4006" s="35" t="s">
        <v>58</v>
      </c>
      <c r="E4006" s="40" t="s">
        <v>5</v>
      </c>
    </row>
    <row r="4007" spans="1:5" ht="12.75">
      <c r="A4007" t="s">
        <v>59</v>
      </c>
      <c r="E4007" s="39" t="s">
        <v>8735</v>
      </c>
    </row>
    <row r="4008" spans="1:13" ht="12.75">
      <c r="A4008" t="s">
        <v>47</v>
      </c>
      <c r="C4008" s="31" t="s">
        <v>8736</v>
      </c>
      <c r="E4008" s="33" t="s">
        <v>8737</v>
      </c>
      <c r="J4008" s="32">
        <f>0</f>
      </c>
      <c s="32">
        <f>0</f>
      </c>
      <c s="32">
        <f>0+L4009+L4013+L4017+L4021+L4025+L4029+L4033+L4037+L4041+L4045+L4049+L4053+L4057+L4061+L4065+L4069+L4073+L4077+L4081+L4085+L4089+L4093+L4097+L4101+L4105+L4109+L4113+L4117+L4121+L4125+L4129+L4133+L4137+L4141+L4145+L4149+L4153+L4157</f>
      </c>
      <c s="32">
        <f>0+M4009+M4013+M4017+M4021+M4025+M4029+M4033+M4037+M4041+M4045+M4049+M4053+M4057+M4061+M4065+M4069+M4073+M4077+M4081+M4085+M4089+M4093+M4097+M4101+M4105+M4109+M4113+M4117+M4121+M4125+M4129+M4133+M4137+M4141+M4145+M4149+M4153+M4157</f>
      </c>
    </row>
    <row r="4009" spans="1:16" ht="12.75">
      <c r="A4009" t="s">
        <v>50</v>
      </c>
      <c s="34" t="s">
        <v>2470</v>
      </c>
      <c s="34" t="s">
        <v>8738</v>
      </c>
      <c s="35" t="s">
        <v>5</v>
      </c>
      <c s="6" t="s">
        <v>8739</v>
      </c>
      <c s="36" t="s">
        <v>65</v>
      </c>
      <c s="37">
        <v>1</v>
      </c>
      <c s="36">
        <v>0</v>
      </c>
      <c s="36">
        <f>ROUND(G4009*H4009,6)</f>
      </c>
      <c r="L4009" s="38">
        <v>0</v>
      </c>
      <c s="32">
        <f>ROUND(ROUND(L4009,2)*ROUND(G4009,3),2)</f>
      </c>
      <c s="36" t="s">
        <v>69</v>
      </c>
      <c>
        <f>(M4009*21)/100</f>
      </c>
      <c t="s">
        <v>28</v>
      </c>
    </row>
    <row r="4010" spans="1:5" ht="12.75">
      <c r="A4010" s="35" t="s">
        <v>56</v>
      </c>
      <c r="E4010" s="39" t="s">
        <v>8739</v>
      </c>
    </row>
    <row r="4011" spans="1:5" ht="38.25">
      <c r="A4011" s="35" t="s">
        <v>58</v>
      </c>
      <c r="E4011" s="40" t="s">
        <v>8740</v>
      </c>
    </row>
    <row r="4012" spans="1:5" ht="102">
      <c r="A4012" t="s">
        <v>59</v>
      </c>
      <c r="E4012" s="39" t="s">
        <v>8741</v>
      </c>
    </row>
    <row r="4013" spans="1:16" ht="12.75">
      <c r="A4013" t="s">
        <v>50</v>
      </c>
      <c s="34" t="s">
        <v>8742</v>
      </c>
      <c s="34" t="s">
        <v>8743</v>
      </c>
      <c s="35" t="s">
        <v>5</v>
      </c>
      <c s="6" t="s">
        <v>8744</v>
      </c>
      <c s="36" t="s">
        <v>65</v>
      </c>
      <c s="37">
        <v>1</v>
      </c>
      <c s="36">
        <v>0</v>
      </c>
      <c s="36">
        <f>ROUND(G4013*H4013,6)</f>
      </c>
      <c r="L4013" s="38">
        <v>0</v>
      </c>
      <c s="32">
        <f>ROUND(ROUND(L4013,2)*ROUND(G4013,3),2)</f>
      </c>
      <c s="36" t="s">
        <v>69</v>
      </c>
      <c>
        <f>(M4013*21)/100</f>
      </c>
      <c t="s">
        <v>28</v>
      </c>
    </row>
    <row r="4014" spans="1:5" ht="12.75">
      <c r="A4014" s="35" t="s">
        <v>56</v>
      </c>
      <c r="E4014" s="39" t="s">
        <v>8744</v>
      </c>
    </row>
    <row r="4015" spans="1:5" ht="38.25">
      <c r="A4015" s="35" t="s">
        <v>58</v>
      </c>
      <c r="E4015" s="40" t="s">
        <v>8745</v>
      </c>
    </row>
    <row r="4016" spans="1:5" ht="102">
      <c r="A4016" t="s">
        <v>59</v>
      </c>
      <c r="E4016" s="39" t="s">
        <v>8746</v>
      </c>
    </row>
    <row r="4017" spans="1:16" ht="12.75">
      <c r="A4017" t="s">
        <v>50</v>
      </c>
      <c s="34" t="s">
        <v>8747</v>
      </c>
      <c s="34" t="s">
        <v>8748</v>
      </c>
      <c s="35" t="s">
        <v>5</v>
      </c>
      <c s="6" t="s">
        <v>8749</v>
      </c>
      <c s="36" t="s">
        <v>65</v>
      </c>
      <c s="37">
        <v>2</v>
      </c>
      <c s="36">
        <v>0</v>
      </c>
      <c s="36">
        <f>ROUND(G4017*H4017,6)</f>
      </c>
      <c r="L4017" s="38">
        <v>0</v>
      </c>
      <c s="32">
        <f>ROUND(ROUND(L4017,2)*ROUND(G4017,3),2)</f>
      </c>
      <c s="36" t="s">
        <v>69</v>
      </c>
      <c>
        <f>(M4017*21)/100</f>
      </c>
      <c t="s">
        <v>28</v>
      </c>
    </row>
    <row r="4018" spans="1:5" ht="12.75">
      <c r="A4018" s="35" t="s">
        <v>56</v>
      </c>
      <c r="E4018" s="39" t="s">
        <v>8749</v>
      </c>
    </row>
    <row r="4019" spans="1:5" ht="38.25">
      <c r="A4019" s="35" t="s">
        <v>58</v>
      </c>
      <c r="E4019" s="40" t="s">
        <v>8750</v>
      </c>
    </row>
    <row r="4020" spans="1:5" ht="102">
      <c r="A4020" t="s">
        <v>59</v>
      </c>
      <c r="E4020" s="39" t="s">
        <v>8751</v>
      </c>
    </row>
    <row r="4021" spans="1:16" ht="12.75">
      <c r="A4021" t="s">
        <v>50</v>
      </c>
      <c s="34" t="s">
        <v>8752</v>
      </c>
      <c s="34" t="s">
        <v>8753</v>
      </c>
      <c s="35" t="s">
        <v>5</v>
      </c>
      <c s="6" t="s">
        <v>8754</v>
      </c>
      <c s="36" t="s">
        <v>65</v>
      </c>
      <c s="37">
        <v>8</v>
      </c>
      <c s="36">
        <v>0</v>
      </c>
      <c s="36">
        <f>ROUND(G4021*H4021,6)</f>
      </c>
      <c r="L4021" s="38">
        <v>0</v>
      </c>
      <c s="32">
        <f>ROUND(ROUND(L4021,2)*ROUND(G4021,3),2)</f>
      </c>
      <c s="36" t="s">
        <v>69</v>
      </c>
      <c>
        <f>(M4021*21)/100</f>
      </c>
      <c t="s">
        <v>28</v>
      </c>
    </row>
    <row r="4022" spans="1:5" ht="12.75">
      <c r="A4022" s="35" t="s">
        <v>56</v>
      </c>
      <c r="E4022" s="39" t="s">
        <v>8754</v>
      </c>
    </row>
    <row r="4023" spans="1:5" ht="38.25">
      <c r="A4023" s="35" t="s">
        <v>58</v>
      </c>
      <c r="E4023" s="40" t="s">
        <v>8755</v>
      </c>
    </row>
    <row r="4024" spans="1:5" ht="102">
      <c r="A4024" t="s">
        <v>59</v>
      </c>
      <c r="E4024" s="39" t="s">
        <v>8756</v>
      </c>
    </row>
    <row r="4025" spans="1:16" ht="12.75">
      <c r="A4025" t="s">
        <v>50</v>
      </c>
      <c s="34" t="s">
        <v>8757</v>
      </c>
      <c s="34" t="s">
        <v>8758</v>
      </c>
      <c s="35" t="s">
        <v>5</v>
      </c>
      <c s="6" t="s">
        <v>8759</v>
      </c>
      <c s="36" t="s">
        <v>65</v>
      </c>
      <c s="37">
        <v>12</v>
      </c>
      <c s="36">
        <v>0</v>
      </c>
      <c s="36">
        <f>ROUND(G4025*H4025,6)</f>
      </c>
      <c r="L4025" s="38">
        <v>0</v>
      </c>
      <c s="32">
        <f>ROUND(ROUND(L4025,2)*ROUND(G4025,3),2)</f>
      </c>
      <c s="36" t="s">
        <v>69</v>
      </c>
      <c>
        <f>(M4025*21)/100</f>
      </c>
      <c t="s">
        <v>28</v>
      </c>
    </row>
    <row r="4026" spans="1:5" ht="12.75">
      <c r="A4026" s="35" t="s">
        <v>56</v>
      </c>
      <c r="E4026" s="39" t="s">
        <v>8759</v>
      </c>
    </row>
    <row r="4027" spans="1:5" ht="38.25">
      <c r="A4027" s="35" t="s">
        <v>58</v>
      </c>
      <c r="E4027" s="40" t="s">
        <v>8760</v>
      </c>
    </row>
    <row r="4028" spans="1:5" ht="102">
      <c r="A4028" t="s">
        <v>59</v>
      </c>
      <c r="E4028" s="39" t="s">
        <v>8761</v>
      </c>
    </row>
    <row r="4029" spans="1:16" ht="12.75">
      <c r="A4029" t="s">
        <v>50</v>
      </c>
      <c s="34" t="s">
        <v>8762</v>
      </c>
      <c s="34" t="s">
        <v>8763</v>
      </c>
      <c s="35" t="s">
        <v>5</v>
      </c>
      <c s="6" t="s">
        <v>8764</v>
      </c>
      <c s="36" t="s">
        <v>65</v>
      </c>
      <c s="37">
        <v>10</v>
      </c>
      <c s="36">
        <v>0</v>
      </c>
      <c s="36">
        <f>ROUND(G4029*H4029,6)</f>
      </c>
      <c r="L4029" s="38">
        <v>0</v>
      </c>
      <c s="32">
        <f>ROUND(ROUND(L4029,2)*ROUND(G4029,3),2)</f>
      </c>
      <c s="36" t="s">
        <v>69</v>
      </c>
      <c>
        <f>(M4029*21)/100</f>
      </c>
      <c t="s">
        <v>28</v>
      </c>
    </row>
    <row r="4030" spans="1:5" ht="12.75">
      <c r="A4030" s="35" t="s">
        <v>56</v>
      </c>
      <c r="E4030" s="39" t="s">
        <v>8764</v>
      </c>
    </row>
    <row r="4031" spans="1:5" ht="38.25">
      <c r="A4031" s="35" t="s">
        <v>58</v>
      </c>
      <c r="E4031" s="40" t="s">
        <v>8765</v>
      </c>
    </row>
    <row r="4032" spans="1:5" ht="102">
      <c r="A4032" t="s">
        <v>59</v>
      </c>
      <c r="E4032" s="39" t="s">
        <v>8766</v>
      </c>
    </row>
    <row r="4033" spans="1:16" ht="12.75">
      <c r="A4033" t="s">
        <v>50</v>
      </c>
      <c s="34" t="s">
        <v>8767</v>
      </c>
      <c s="34" t="s">
        <v>8768</v>
      </c>
      <c s="35" t="s">
        <v>5</v>
      </c>
      <c s="6" t="s">
        <v>8769</v>
      </c>
      <c s="36" t="s">
        <v>65</v>
      </c>
      <c s="37">
        <v>2</v>
      </c>
      <c s="36">
        <v>0</v>
      </c>
      <c s="36">
        <f>ROUND(G4033*H4033,6)</f>
      </c>
      <c r="L4033" s="38">
        <v>0</v>
      </c>
      <c s="32">
        <f>ROUND(ROUND(L4033,2)*ROUND(G4033,3),2)</f>
      </c>
      <c s="36" t="s">
        <v>69</v>
      </c>
      <c>
        <f>(M4033*21)/100</f>
      </c>
      <c t="s">
        <v>28</v>
      </c>
    </row>
    <row r="4034" spans="1:5" ht="12.75">
      <c r="A4034" s="35" t="s">
        <v>56</v>
      </c>
      <c r="E4034" s="39" t="s">
        <v>8769</v>
      </c>
    </row>
    <row r="4035" spans="1:5" ht="38.25">
      <c r="A4035" s="35" t="s">
        <v>58</v>
      </c>
      <c r="E4035" s="40" t="s">
        <v>8770</v>
      </c>
    </row>
    <row r="4036" spans="1:5" ht="102">
      <c r="A4036" t="s">
        <v>59</v>
      </c>
      <c r="E4036" s="39" t="s">
        <v>8771</v>
      </c>
    </row>
    <row r="4037" spans="1:16" ht="12.75">
      <c r="A4037" t="s">
        <v>50</v>
      </c>
      <c s="34" t="s">
        <v>8772</v>
      </c>
      <c s="34" t="s">
        <v>8773</v>
      </c>
      <c s="35" t="s">
        <v>5</v>
      </c>
      <c s="6" t="s">
        <v>8774</v>
      </c>
      <c s="36" t="s">
        <v>65</v>
      </c>
      <c s="37">
        <v>8</v>
      </c>
      <c s="36">
        <v>0</v>
      </c>
      <c s="36">
        <f>ROUND(G4037*H4037,6)</f>
      </c>
      <c r="L4037" s="38">
        <v>0</v>
      </c>
      <c s="32">
        <f>ROUND(ROUND(L4037,2)*ROUND(G4037,3),2)</f>
      </c>
      <c s="36" t="s">
        <v>69</v>
      </c>
      <c>
        <f>(M4037*21)/100</f>
      </c>
      <c t="s">
        <v>28</v>
      </c>
    </row>
    <row r="4038" spans="1:5" ht="12.75">
      <c r="A4038" s="35" t="s">
        <v>56</v>
      </c>
      <c r="E4038" s="39" t="s">
        <v>8774</v>
      </c>
    </row>
    <row r="4039" spans="1:5" ht="38.25">
      <c r="A4039" s="35" t="s">
        <v>58</v>
      </c>
      <c r="E4039" s="40" t="s">
        <v>8775</v>
      </c>
    </row>
    <row r="4040" spans="1:5" ht="102">
      <c r="A4040" t="s">
        <v>59</v>
      </c>
      <c r="E4040" s="39" t="s">
        <v>8776</v>
      </c>
    </row>
    <row r="4041" spans="1:16" ht="12.75">
      <c r="A4041" t="s">
        <v>50</v>
      </c>
      <c s="34" t="s">
        <v>8777</v>
      </c>
      <c s="34" t="s">
        <v>8778</v>
      </c>
      <c s="35" t="s">
        <v>5</v>
      </c>
      <c s="6" t="s">
        <v>8779</v>
      </c>
      <c s="36" t="s">
        <v>65</v>
      </c>
      <c s="37">
        <v>4</v>
      </c>
      <c s="36">
        <v>0</v>
      </c>
      <c s="36">
        <f>ROUND(G4041*H4041,6)</f>
      </c>
      <c r="L4041" s="38">
        <v>0</v>
      </c>
      <c s="32">
        <f>ROUND(ROUND(L4041,2)*ROUND(G4041,3),2)</f>
      </c>
      <c s="36" t="s">
        <v>69</v>
      </c>
      <c>
        <f>(M4041*21)/100</f>
      </c>
      <c t="s">
        <v>28</v>
      </c>
    </row>
    <row r="4042" spans="1:5" ht="12.75">
      <c r="A4042" s="35" t="s">
        <v>56</v>
      </c>
      <c r="E4042" s="39" t="s">
        <v>8779</v>
      </c>
    </row>
    <row r="4043" spans="1:5" ht="38.25">
      <c r="A4043" s="35" t="s">
        <v>58</v>
      </c>
      <c r="E4043" s="40" t="s">
        <v>8780</v>
      </c>
    </row>
    <row r="4044" spans="1:5" ht="102">
      <c r="A4044" t="s">
        <v>59</v>
      </c>
      <c r="E4044" s="39" t="s">
        <v>8781</v>
      </c>
    </row>
    <row r="4045" spans="1:16" ht="12.75">
      <c r="A4045" t="s">
        <v>50</v>
      </c>
      <c s="34" t="s">
        <v>8782</v>
      </c>
      <c s="34" t="s">
        <v>8783</v>
      </c>
      <c s="35" t="s">
        <v>5</v>
      </c>
      <c s="6" t="s">
        <v>8784</v>
      </c>
      <c s="36" t="s">
        <v>65</v>
      </c>
      <c s="37">
        <v>1</v>
      </c>
      <c s="36">
        <v>0</v>
      </c>
      <c s="36">
        <f>ROUND(G4045*H4045,6)</f>
      </c>
      <c r="L4045" s="38">
        <v>0</v>
      </c>
      <c s="32">
        <f>ROUND(ROUND(L4045,2)*ROUND(G4045,3),2)</f>
      </c>
      <c s="36" t="s">
        <v>69</v>
      </c>
      <c>
        <f>(M4045*21)/100</f>
      </c>
      <c t="s">
        <v>28</v>
      </c>
    </row>
    <row r="4046" spans="1:5" ht="12.75">
      <c r="A4046" s="35" t="s">
        <v>56</v>
      </c>
      <c r="E4046" s="39" t="s">
        <v>8784</v>
      </c>
    </row>
    <row r="4047" spans="1:5" ht="38.25">
      <c r="A4047" s="35" t="s">
        <v>58</v>
      </c>
      <c r="E4047" s="40" t="s">
        <v>8785</v>
      </c>
    </row>
    <row r="4048" spans="1:5" ht="102">
      <c r="A4048" t="s">
        <v>59</v>
      </c>
      <c r="E4048" s="39" t="s">
        <v>8786</v>
      </c>
    </row>
    <row r="4049" spans="1:16" ht="25.5">
      <c r="A4049" t="s">
        <v>50</v>
      </c>
      <c s="34" t="s">
        <v>8787</v>
      </c>
      <c s="34" t="s">
        <v>8788</v>
      </c>
      <c s="35" t="s">
        <v>5</v>
      </c>
      <c s="6" t="s">
        <v>8789</v>
      </c>
      <c s="36" t="s">
        <v>2197</v>
      </c>
      <c s="37">
        <v>931.404</v>
      </c>
      <c s="36">
        <v>0</v>
      </c>
      <c s="36">
        <f>ROUND(G4049*H4049,6)</f>
      </c>
      <c r="L4049" s="38">
        <v>0</v>
      </c>
      <c s="32">
        <f>ROUND(ROUND(L4049,2)*ROUND(G4049,3),2)</f>
      </c>
      <c s="36" t="s">
        <v>69</v>
      </c>
      <c>
        <f>(M4049*21)/100</f>
      </c>
      <c t="s">
        <v>28</v>
      </c>
    </row>
    <row r="4050" spans="1:5" ht="25.5">
      <c r="A4050" s="35" t="s">
        <v>56</v>
      </c>
      <c r="E4050" s="39" t="s">
        <v>8789</v>
      </c>
    </row>
    <row r="4051" spans="1:5" ht="25.5">
      <c r="A4051" s="35" t="s">
        <v>58</v>
      </c>
      <c r="E4051" s="40" t="s">
        <v>8790</v>
      </c>
    </row>
    <row r="4052" spans="1:5" ht="153">
      <c r="A4052" t="s">
        <v>59</v>
      </c>
      <c r="E4052" s="39" t="s">
        <v>8791</v>
      </c>
    </row>
    <row r="4053" spans="1:16" ht="25.5">
      <c r="A4053" t="s">
        <v>50</v>
      </c>
      <c s="34" t="s">
        <v>8792</v>
      </c>
      <c s="34" t="s">
        <v>8793</v>
      </c>
      <c s="35" t="s">
        <v>5</v>
      </c>
      <c s="6" t="s">
        <v>8794</v>
      </c>
      <c s="36" t="s">
        <v>2197</v>
      </c>
      <c s="37">
        <v>860</v>
      </c>
      <c s="36">
        <v>0</v>
      </c>
      <c s="36">
        <f>ROUND(G4053*H4053,6)</f>
      </c>
      <c r="L4053" s="38">
        <v>0</v>
      </c>
      <c s="32">
        <f>ROUND(ROUND(L4053,2)*ROUND(G4053,3),2)</f>
      </c>
      <c s="36" t="s">
        <v>69</v>
      </c>
      <c>
        <f>(M4053*21)/100</f>
      </c>
      <c t="s">
        <v>28</v>
      </c>
    </row>
    <row r="4054" spans="1:5" ht="25.5">
      <c r="A4054" s="35" t="s">
        <v>56</v>
      </c>
      <c r="E4054" s="39" t="s">
        <v>8794</v>
      </c>
    </row>
    <row r="4055" spans="1:5" ht="25.5">
      <c r="A4055" s="35" t="s">
        <v>58</v>
      </c>
      <c r="E4055" s="40" t="s">
        <v>8795</v>
      </c>
    </row>
    <row r="4056" spans="1:5" ht="153">
      <c r="A4056" t="s">
        <v>59</v>
      </c>
      <c r="E4056" s="39" t="s">
        <v>8796</v>
      </c>
    </row>
    <row r="4057" spans="1:16" ht="25.5">
      <c r="A4057" t="s">
        <v>50</v>
      </c>
      <c s="34" t="s">
        <v>8797</v>
      </c>
      <c s="34" t="s">
        <v>8798</v>
      </c>
      <c s="35" t="s">
        <v>5</v>
      </c>
      <c s="6" t="s">
        <v>8799</v>
      </c>
      <c s="36" t="s">
        <v>2197</v>
      </c>
      <c s="37">
        <v>137.789</v>
      </c>
      <c s="36">
        <v>0</v>
      </c>
      <c s="36">
        <f>ROUND(G4057*H4057,6)</f>
      </c>
      <c r="L4057" s="38">
        <v>0</v>
      </c>
      <c s="32">
        <f>ROUND(ROUND(L4057,2)*ROUND(G4057,3),2)</f>
      </c>
      <c s="36" t="s">
        <v>69</v>
      </c>
      <c>
        <f>(M4057*21)/100</f>
      </c>
      <c t="s">
        <v>28</v>
      </c>
    </row>
    <row r="4058" spans="1:5" ht="25.5">
      <c r="A4058" s="35" t="s">
        <v>56</v>
      </c>
      <c r="E4058" s="39" t="s">
        <v>8799</v>
      </c>
    </row>
    <row r="4059" spans="1:5" ht="25.5">
      <c r="A4059" s="35" t="s">
        <v>58</v>
      </c>
      <c r="E4059" s="40" t="s">
        <v>8800</v>
      </c>
    </row>
    <row r="4060" spans="1:5" ht="153">
      <c r="A4060" t="s">
        <v>59</v>
      </c>
      <c r="E4060" s="39" t="s">
        <v>8801</v>
      </c>
    </row>
    <row r="4061" spans="1:16" ht="25.5">
      <c r="A4061" t="s">
        <v>50</v>
      </c>
      <c s="34" t="s">
        <v>8802</v>
      </c>
      <c s="34" t="s">
        <v>8803</v>
      </c>
      <c s="35" t="s">
        <v>5</v>
      </c>
      <c s="6" t="s">
        <v>8804</v>
      </c>
      <c s="36" t="s">
        <v>2197</v>
      </c>
      <c s="37">
        <v>180.176</v>
      </c>
      <c s="36">
        <v>0</v>
      </c>
      <c s="36">
        <f>ROUND(G4061*H4061,6)</f>
      </c>
      <c r="L4061" s="38">
        <v>0</v>
      </c>
      <c s="32">
        <f>ROUND(ROUND(L4061,2)*ROUND(G4061,3),2)</f>
      </c>
      <c s="36" t="s">
        <v>69</v>
      </c>
      <c>
        <f>(M4061*21)/100</f>
      </c>
      <c t="s">
        <v>28</v>
      </c>
    </row>
    <row r="4062" spans="1:5" ht="25.5">
      <c r="A4062" s="35" t="s">
        <v>56</v>
      </c>
      <c r="E4062" s="39" t="s">
        <v>8804</v>
      </c>
    </row>
    <row r="4063" spans="1:5" ht="25.5">
      <c r="A4063" s="35" t="s">
        <v>58</v>
      </c>
      <c r="E4063" s="40" t="s">
        <v>8805</v>
      </c>
    </row>
    <row r="4064" spans="1:5" ht="153">
      <c r="A4064" t="s">
        <v>59</v>
      </c>
      <c r="E4064" s="39" t="s">
        <v>8806</v>
      </c>
    </row>
    <row r="4065" spans="1:16" ht="12.75">
      <c r="A4065" t="s">
        <v>50</v>
      </c>
      <c s="34" t="s">
        <v>8807</v>
      </c>
      <c s="34" t="s">
        <v>8808</v>
      </c>
      <c s="35" t="s">
        <v>5</v>
      </c>
      <c s="6" t="s">
        <v>8809</v>
      </c>
      <c s="36" t="s">
        <v>65</v>
      </c>
      <c s="37">
        <v>1</v>
      </c>
      <c s="36">
        <v>0</v>
      </c>
      <c s="36">
        <f>ROUND(G4065*H4065,6)</f>
      </c>
      <c r="L4065" s="38">
        <v>0</v>
      </c>
      <c s="32">
        <f>ROUND(ROUND(L4065,2)*ROUND(G4065,3),2)</f>
      </c>
      <c s="36" t="s">
        <v>69</v>
      </c>
      <c>
        <f>(M4065*21)/100</f>
      </c>
      <c t="s">
        <v>28</v>
      </c>
    </row>
    <row r="4066" spans="1:5" ht="12.75">
      <c r="A4066" s="35" t="s">
        <v>56</v>
      </c>
      <c r="E4066" s="39" t="s">
        <v>8809</v>
      </c>
    </row>
    <row r="4067" spans="1:5" ht="38.25">
      <c r="A4067" s="35" t="s">
        <v>58</v>
      </c>
      <c r="E4067" s="40" t="s">
        <v>8810</v>
      </c>
    </row>
    <row r="4068" spans="1:5" ht="102">
      <c r="A4068" t="s">
        <v>59</v>
      </c>
      <c r="E4068" s="39" t="s">
        <v>8811</v>
      </c>
    </row>
    <row r="4069" spans="1:16" ht="12.75">
      <c r="A4069" t="s">
        <v>50</v>
      </c>
      <c s="34" t="s">
        <v>8812</v>
      </c>
      <c s="34" t="s">
        <v>8813</v>
      </c>
      <c s="35" t="s">
        <v>5</v>
      </c>
      <c s="6" t="s">
        <v>8814</v>
      </c>
      <c s="36" t="s">
        <v>65</v>
      </c>
      <c s="37">
        <v>1</v>
      </c>
      <c s="36">
        <v>0</v>
      </c>
      <c s="36">
        <f>ROUND(G4069*H4069,6)</f>
      </c>
      <c r="L4069" s="38">
        <v>0</v>
      </c>
      <c s="32">
        <f>ROUND(ROUND(L4069,2)*ROUND(G4069,3),2)</f>
      </c>
      <c s="36" t="s">
        <v>69</v>
      </c>
      <c>
        <f>(M4069*21)/100</f>
      </c>
      <c t="s">
        <v>28</v>
      </c>
    </row>
    <row r="4070" spans="1:5" ht="12.75">
      <c r="A4070" s="35" t="s">
        <v>56</v>
      </c>
      <c r="E4070" s="39" t="s">
        <v>8814</v>
      </c>
    </row>
    <row r="4071" spans="1:5" ht="38.25">
      <c r="A4071" s="35" t="s">
        <v>58</v>
      </c>
      <c r="E4071" s="40" t="s">
        <v>8815</v>
      </c>
    </row>
    <row r="4072" spans="1:5" ht="102">
      <c r="A4072" t="s">
        <v>59</v>
      </c>
      <c r="E4072" s="39" t="s">
        <v>8816</v>
      </c>
    </row>
    <row r="4073" spans="1:16" ht="12.75">
      <c r="A4073" t="s">
        <v>50</v>
      </c>
      <c s="34" t="s">
        <v>8817</v>
      </c>
      <c s="34" t="s">
        <v>8818</v>
      </c>
      <c s="35" t="s">
        <v>5</v>
      </c>
      <c s="6" t="s">
        <v>8819</v>
      </c>
      <c s="36" t="s">
        <v>65</v>
      </c>
      <c s="37">
        <v>4</v>
      </c>
      <c s="36">
        <v>0</v>
      </c>
      <c s="36">
        <f>ROUND(G4073*H4073,6)</f>
      </c>
      <c r="L4073" s="38">
        <v>0</v>
      </c>
      <c s="32">
        <f>ROUND(ROUND(L4073,2)*ROUND(G4073,3),2)</f>
      </c>
      <c s="36" t="s">
        <v>69</v>
      </c>
      <c>
        <f>(M4073*21)/100</f>
      </c>
      <c t="s">
        <v>28</v>
      </c>
    </row>
    <row r="4074" spans="1:5" ht="12.75">
      <c r="A4074" s="35" t="s">
        <v>56</v>
      </c>
      <c r="E4074" s="39" t="s">
        <v>8819</v>
      </c>
    </row>
    <row r="4075" spans="1:5" ht="38.25">
      <c r="A4075" s="35" t="s">
        <v>58</v>
      </c>
      <c r="E4075" s="40" t="s">
        <v>8820</v>
      </c>
    </row>
    <row r="4076" spans="1:5" ht="102">
      <c r="A4076" t="s">
        <v>59</v>
      </c>
      <c r="E4076" s="39" t="s">
        <v>8821</v>
      </c>
    </row>
    <row r="4077" spans="1:16" ht="12.75">
      <c r="A4077" t="s">
        <v>50</v>
      </c>
      <c s="34" t="s">
        <v>8822</v>
      </c>
      <c s="34" t="s">
        <v>8823</v>
      </c>
      <c s="35" t="s">
        <v>5</v>
      </c>
      <c s="6" t="s">
        <v>8824</v>
      </c>
      <c s="36" t="s">
        <v>65</v>
      </c>
      <c s="37">
        <v>4</v>
      </c>
      <c s="36">
        <v>0</v>
      </c>
      <c s="36">
        <f>ROUND(G4077*H4077,6)</f>
      </c>
      <c r="L4077" s="38">
        <v>0</v>
      </c>
      <c s="32">
        <f>ROUND(ROUND(L4077,2)*ROUND(G4077,3),2)</f>
      </c>
      <c s="36" t="s">
        <v>69</v>
      </c>
      <c>
        <f>(M4077*21)/100</f>
      </c>
      <c t="s">
        <v>28</v>
      </c>
    </row>
    <row r="4078" spans="1:5" ht="12.75">
      <c r="A4078" s="35" t="s">
        <v>56</v>
      </c>
      <c r="E4078" s="39" t="s">
        <v>8824</v>
      </c>
    </row>
    <row r="4079" spans="1:5" ht="38.25">
      <c r="A4079" s="35" t="s">
        <v>58</v>
      </c>
      <c r="E4079" s="40" t="s">
        <v>8825</v>
      </c>
    </row>
    <row r="4080" spans="1:5" ht="102">
      <c r="A4080" t="s">
        <v>59</v>
      </c>
      <c r="E4080" s="39" t="s">
        <v>8826</v>
      </c>
    </row>
    <row r="4081" spans="1:16" ht="12.75">
      <c r="A4081" t="s">
        <v>50</v>
      </c>
      <c s="34" t="s">
        <v>8827</v>
      </c>
      <c s="34" t="s">
        <v>8828</v>
      </c>
      <c s="35" t="s">
        <v>5</v>
      </c>
      <c s="6" t="s">
        <v>8829</v>
      </c>
      <c s="36" t="s">
        <v>65</v>
      </c>
      <c s="37">
        <v>1</v>
      </c>
      <c s="36">
        <v>0</v>
      </c>
      <c s="36">
        <f>ROUND(G4081*H4081,6)</f>
      </c>
      <c r="L4081" s="38">
        <v>0</v>
      </c>
      <c s="32">
        <f>ROUND(ROUND(L4081,2)*ROUND(G4081,3),2)</f>
      </c>
      <c s="36" t="s">
        <v>69</v>
      </c>
      <c>
        <f>(M4081*21)/100</f>
      </c>
      <c t="s">
        <v>28</v>
      </c>
    </row>
    <row r="4082" spans="1:5" ht="12.75">
      <c r="A4082" s="35" t="s">
        <v>56</v>
      </c>
      <c r="E4082" s="39" t="s">
        <v>8829</v>
      </c>
    </row>
    <row r="4083" spans="1:5" ht="38.25">
      <c r="A4083" s="35" t="s">
        <v>58</v>
      </c>
      <c r="E4083" s="40" t="s">
        <v>8830</v>
      </c>
    </row>
    <row r="4084" spans="1:5" ht="102">
      <c r="A4084" t="s">
        <v>59</v>
      </c>
      <c r="E4084" s="39" t="s">
        <v>8831</v>
      </c>
    </row>
    <row r="4085" spans="1:16" ht="12.75">
      <c r="A4085" t="s">
        <v>50</v>
      </c>
      <c s="34" t="s">
        <v>8832</v>
      </c>
      <c s="34" t="s">
        <v>8833</v>
      </c>
      <c s="35" t="s">
        <v>5</v>
      </c>
      <c s="6" t="s">
        <v>8834</v>
      </c>
      <c s="36" t="s">
        <v>65</v>
      </c>
      <c s="37">
        <v>4</v>
      </c>
      <c s="36">
        <v>0</v>
      </c>
      <c s="36">
        <f>ROUND(G4085*H4085,6)</f>
      </c>
      <c r="L4085" s="38">
        <v>0</v>
      </c>
      <c s="32">
        <f>ROUND(ROUND(L4085,2)*ROUND(G4085,3),2)</f>
      </c>
      <c s="36" t="s">
        <v>69</v>
      </c>
      <c>
        <f>(M4085*21)/100</f>
      </c>
      <c t="s">
        <v>28</v>
      </c>
    </row>
    <row r="4086" spans="1:5" ht="12.75">
      <c r="A4086" s="35" t="s">
        <v>56</v>
      </c>
      <c r="E4086" s="39" t="s">
        <v>8834</v>
      </c>
    </row>
    <row r="4087" spans="1:5" ht="38.25">
      <c r="A4087" s="35" t="s">
        <v>58</v>
      </c>
      <c r="E4087" s="40" t="s">
        <v>8835</v>
      </c>
    </row>
    <row r="4088" spans="1:5" ht="102">
      <c r="A4088" t="s">
        <v>59</v>
      </c>
      <c r="E4088" s="39" t="s">
        <v>8836</v>
      </c>
    </row>
    <row r="4089" spans="1:16" ht="12.75">
      <c r="A4089" t="s">
        <v>50</v>
      </c>
      <c s="34" t="s">
        <v>8837</v>
      </c>
      <c s="34" t="s">
        <v>8838</v>
      </c>
      <c s="35" t="s">
        <v>5</v>
      </c>
      <c s="6" t="s">
        <v>8839</v>
      </c>
      <c s="36" t="s">
        <v>65</v>
      </c>
      <c s="37">
        <v>2</v>
      </c>
      <c s="36">
        <v>0</v>
      </c>
      <c s="36">
        <f>ROUND(G4089*H4089,6)</f>
      </c>
      <c r="L4089" s="38">
        <v>0</v>
      </c>
      <c s="32">
        <f>ROUND(ROUND(L4089,2)*ROUND(G4089,3),2)</f>
      </c>
      <c s="36" t="s">
        <v>69</v>
      </c>
      <c>
        <f>(M4089*21)/100</f>
      </c>
      <c t="s">
        <v>28</v>
      </c>
    </row>
    <row r="4090" spans="1:5" ht="12.75">
      <c r="A4090" s="35" t="s">
        <v>56</v>
      </c>
      <c r="E4090" s="39" t="s">
        <v>8839</v>
      </c>
    </row>
    <row r="4091" spans="1:5" ht="38.25">
      <c r="A4091" s="35" t="s">
        <v>58</v>
      </c>
      <c r="E4091" s="40" t="s">
        <v>8840</v>
      </c>
    </row>
    <row r="4092" spans="1:5" ht="102">
      <c r="A4092" t="s">
        <v>59</v>
      </c>
      <c r="E4092" s="39" t="s">
        <v>8841</v>
      </c>
    </row>
    <row r="4093" spans="1:16" ht="12.75">
      <c r="A4093" t="s">
        <v>50</v>
      </c>
      <c s="34" t="s">
        <v>8842</v>
      </c>
      <c s="34" t="s">
        <v>8843</v>
      </c>
      <c s="35" t="s">
        <v>5</v>
      </c>
      <c s="6" t="s">
        <v>8844</v>
      </c>
      <c s="36" t="s">
        <v>65</v>
      </c>
      <c s="37">
        <v>2</v>
      </c>
      <c s="36">
        <v>0</v>
      </c>
      <c s="36">
        <f>ROUND(G4093*H4093,6)</f>
      </c>
      <c r="L4093" s="38">
        <v>0</v>
      </c>
      <c s="32">
        <f>ROUND(ROUND(L4093,2)*ROUND(G4093,3),2)</f>
      </c>
      <c s="36" t="s">
        <v>69</v>
      </c>
      <c>
        <f>(M4093*21)/100</f>
      </c>
      <c t="s">
        <v>28</v>
      </c>
    </row>
    <row r="4094" spans="1:5" ht="12.75">
      <c r="A4094" s="35" t="s">
        <v>56</v>
      </c>
      <c r="E4094" s="39" t="s">
        <v>8844</v>
      </c>
    </row>
    <row r="4095" spans="1:5" ht="38.25">
      <c r="A4095" s="35" t="s">
        <v>58</v>
      </c>
      <c r="E4095" s="40" t="s">
        <v>8845</v>
      </c>
    </row>
    <row r="4096" spans="1:5" ht="102">
      <c r="A4096" t="s">
        <v>59</v>
      </c>
      <c r="E4096" s="39" t="s">
        <v>8846</v>
      </c>
    </row>
    <row r="4097" spans="1:16" ht="12.75">
      <c r="A4097" t="s">
        <v>50</v>
      </c>
      <c s="34" t="s">
        <v>8847</v>
      </c>
      <c s="34" t="s">
        <v>8848</v>
      </c>
      <c s="35" t="s">
        <v>5</v>
      </c>
      <c s="6" t="s">
        <v>8849</v>
      </c>
      <c s="36" t="s">
        <v>65</v>
      </c>
      <c s="37">
        <v>2</v>
      </c>
      <c s="36">
        <v>0</v>
      </c>
      <c s="36">
        <f>ROUND(G4097*H4097,6)</f>
      </c>
      <c r="L4097" s="38">
        <v>0</v>
      </c>
      <c s="32">
        <f>ROUND(ROUND(L4097,2)*ROUND(G4097,3),2)</f>
      </c>
      <c s="36" t="s">
        <v>69</v>
      </c>
      <c>
        <f>(M4097*21)/100</f>
      </c>
      <c t="s">
        <v>28</v>
      </c>
    </row>
    <row r="4098" spans="1:5" ht="12.75">
      <c r="A4098" s="35" t="s">
        <v>56</v>
      </c>
      <c r="E4098" s="39" t="s">
        <v>8849</v>
      </c>
    </row>
    <row r="4099" spans="1:5" ht="38.25">
      <c r="A4099" s="35" t="s">
        <v>58</v>
      </c>
      <c r="E4099" s="40" t="s">
        <v>8850</v>
      </c>
    </row>
    <row r="4100" spans="1:5" ht="102">
      <c r="A4100" t="s">
        <v>59</v>
      </c>
      <c r="E4100" s="39" t="s">
        <v>8851</v>
      </c>
    </row>
    <row r="4101" spans="1:16" ht="12.75">
      <c r="A4101" t="s">
        <v>50</v>
      </c>
      <c s="34" t="s">
        <v>8852</v>
      </c>
      <c s="34" t="s">
        <v>8853</v>
      </c>
      <c s="35" t="s">
        <v>5</v>
      </c>
      <c s="6" t="s">
        <v>8854</v>
      </c>
      <c s="36" t="s">
        <v>65</v>
      </c>
      <c s="37">
        <v>2</v>
      </c>
      <c s="36">
        <v>0</v>
      </c>
      <c s="36">
        <f>ROUND(G4101*H4101,6)</f>
      </c>
      <c r="L4101" s="38">
        <v>0</v>
      </c>
      <c s="32">
        <f>ROUND(ROUND(L4101,2)*ROUND(G4101,3),2)</f>
      </c>
      <c s="36" t="s">
        <v>69</v>
      </c>
      <c>
        <f>(M4101*21)/100</f>
      </c>
      <c t="s">
        <v>28</v>
      </c>
    </row>
    <row r="4102" spans="1:5" ht="12.75">
      <c r="A4102" s="35" t="s">
        <v>56</v>
      </c>
      <c r="E4102" s="39" t="s">
        <v>8854</v>
      </c>
    </row>
    <row r="4103" spans="1:5" ht="38.25">
      <c r="A4103" s="35" t="s">
        <v>58</v>
      </c>
      <c r="E4103" s="40" t="s">
        <v>8855</v>
      </c>
    </row>
    <row r="4104" spans="1:5" ht="102">
      <c r="A4104" t="s">
        <v>59</v>
      </c>
      <c r="E4104" s="39" t="s">
        <v>8856</v>
      </c>
    </row>
    <row r="4105" spans="1:16" ht="12.75">
      <c r="A4105" t="s">
        <v>50</v>
      </c>
      <c s="34" t="s">
        <v>8857</v>
      </c>
      <c s="34" t="s">
        <v>8858</v>
      </c>
      <c s="35" t="s">
        <v>5</v>
      </c>
      <c s="6" t="s">
        <v>8859</v>
      </c>
      <c s="36" t="s">
        <v>65</v>
      </c>
      <c s="37">
        <v>1</v>
      </c>
      <c s="36">
        <v>0</v>
      </c>
      <c s="36">
        <f>ROUND(G4105*H4105,6)</f>
      </c>
      <c r="L4105" s="38">
        <v>0</v>
      </c>
      <c s="32">
        <f>ROUND(ROUND(L4105,2)*ROUND(G4105,3),2)</f>
      </c>
      <c s="36" t="s">
        <v>69</v>
      </c>
      <c>
        <f>(M4105*21)/100</f>
      </c>
      <c t="s">
        <v>28</v>
      </c>
    </row>
    <row r="4106" spans="1:5" ht="12.75">
      <c r="A4106" s="35" t="s">
        <v>56</v>
      </c>
      <c r="E4106" s="39" t="s">
        <v>8859</v>
      </c>
    </row>
    <row r="4107" spans="1:5" ht="38.25">
      <c r="A4107" s="35" t="s">
        <v>58</v>
      </c>
      <c r="E4107" s="40" t="s">
        <v>8860</v>
      </c>
    </row>
    <row r="4108" spans="1:5" ht="102">
      <c r="A4108" t="s">
        <v>59</v>
      </c>
      <c r="E4108" s="39" t="s">
        <v>8861</v>
      </c>
    </row>
    <row r="4109" spans="1:16" ht="12.75">
      <c r="A4109" t="s">
        <v>50</v>
      </c>
      <c s="34" t="s">
        <v>8862</v>
      </c>
      <c s="34" t="s">
        <v>8863</v>
      </c>
      <c s="35" t="s">
        <v>5</v>
      </c>
      <c s="6" t="s">
        <v>8864</v>
      </c>
      <c s="36" t="s">
        <v>65</v>
      </c>
      <c s="37">
        <v>2</v>
      </c>
      <c s="36">
        <v>0</v>
      </c>
      <c s="36">
        <f>ROUND(G4109*H4109,6)</f>
      </c>
      <c r="L4109" s="38">
        <v>0</v>
      </c>
      <c s="32">
        <f>ROUND(ROUND(L4109,2)*ROUND(G4109,3),2)</f>
      </c>
      <c s="36" t="s">
        <v>69</v>
      </c>
      <c>
        <f>(M4109*21)/100</f>
      </c>
      <c t="s">
        <v>28</v>
      </c>
    </row>
    <row r="4110" spans="1:5" ht="12.75">
      <c r="A4110" s="35" t="s">
        <v>56</v>
      </c>
      <c r="E4110" s="39" t="s">
        <v>8864</v>
      </c>
    </row>
    <row r="4111" spans="1:5" ht="38.25">
      <c r="A4111" s="35" t="s">
        <v>58</v>
      </c>
      <c r="E4111" s="40" t="s">
        <v>8865</v>
      </c>
    </row>
    <row r="4112" spans="1:5" ht="102">
      <c r="A4112" t="s">
        <v>59</v>
      </c>
      <c r="E4112" s="39" t="s">
        <v>8866</v>
      </c>
    </row>
    <row r="4113" spans="1:16" ht="12.75">
      <c r="A4113" t="s">
        <v>50</v>
      </c>
      <c s="34" t="s">
        <v>8867</v>
      </c>
      <c s="34" t="s">
        <v>8868</v>
      </c>
      <c s="35" t="s">
        <v>5</v>
      </c>
      <c s="6" t="s">
        <v>8869</v>
      </c>
      <c s="36" t="s">
        <v>65</v>
      </c>
      <c s="37">
        <v>1</v>
      </c>
      <c s="36">
        <v>0</v>
      </c>
      <c s="36">
        <f>ROUND(G4113*H4113,6)</f>
      </c>
      <c r="L4113" s="38">
        <v>0</v>
      </c>
      <c s="32">
        <f>ROUND(ROUND(L4113,2)*ROUND(G4113,3),2)</f>
      </c>
      <c s="36" t="s">
        <v>69</v>
      </c>
      <c>
        <f>(M4113*21)/100</f>
      </c>
      <c t="s">
        <v>28</v>
      </c>
    </row>
    <row r="4114" spans="1:5" ht="12.75">
      <c r="A4114" s="35" t="s">
        <v>56</v>
      </c>
      <c r="E4114" s="39" t="s">
        <v>8869</v>
      </c>
    </row>
    <row r="4115" spans="1:5" ht="38.25">
      <c r="A4115" s="35" t="s">
        <v>58</v>
      </c>
      <c r="E4115" s="40" t="s">
        <v>8870</v>
      </c>
    </row>
    <row r="4116" spans="1:5" ht="102">
      <c r="A4116" t="s">
        <v>59</v>
      </c>
      <c r="E4116" s="39" t="s">
        <v>8871</v>
      </c>
    </row>
    <row r="4117" spans="1:16" ht="12.75">
      <c r="A4117" t="s">
        <v>50</v>
      </c>
      <c s="34" t="s">
        <v>8872</v>
      </c>
      <c s="34" t="s">
        <v>8873</v>
      </c>
      <c s="35" t="s">
        <v>5</v>
      </c>
      <c s="6" t="s">
        <v>8874</v>
      </c>
      <c s="36" t="s">
        <v>65</v>
      </c>
      <c s="37">
        <v>2</v>
      </c>
      <c s="36">
        <v>0</v>
      </c>
      <c s="36">
        <f>ROUND(G4117*H4117,6)</f>
      </c>
      <c r="L4117" s="38">
        <v>0</v>
      </c>
      <c s="32">
        <f>ROUND(ROUND(L4117,2)*ROUND(G4117,3),2)</f>
      </c>
      <c s="36" t="s">
        <v>69</v>
      </c>
      <c>
        <f>(M4117*21)/100</f>
      </c>
      <c t="s">
        <v>28</v>
      </c>
    </row>
    <row r="4118" spans="1:5" ht="12.75">
      <c r="A4118" s="35" t="s">
        <v>56</v>
      </c>
      <c r="E4118" s="39" t="s">
        <v>8874</v>
      </c>
    </row>
    <row r="4119" spans="1:5" ht="38.25">
      <c r="A4119" s="35" t="s">
        <v>58</v>
      </c>
      <c r="E4119" s="40" t="s">
        <v>8875</v>
      </c>
    </row>
    <row r="4120" spans="1:5" ht="102">
      <c r="A4120" t="s">
        <v>59</v>
      </c>
      <c r="E4120" s="39" t="s">
        <v>8876</v>
      </c>
    </row>
    <row r="4121" spans="1:16" ht="12.75">
      <c r="A4121" t="s">
        <v>50</v>
      </c>
      <c s="34" t="s">
        <v>8877</v>
      </c>
      <c s="34" t="s">
        <v>8878</v>
      </c>
      <c s="35" t="s">
        <v>5</v>
      </c>
      <c s="6" t="s">
        <v>8879</v>
      </c>
      <c s="36" t="s">
        <v>65</v>
      </c>
      <c s="37">
        <v>1</v>
      </c>
      <c s="36">
        <v>0</v>
      </c>
      <c s="36">
        <f>ROUND(G4121*H4121,6)</f>
      </c>
      <c r="L4121" s="38">
        <v>0</v>
      </c>
      <c s="32">
        <f>ROUND(ROUND(L4121,2)*ROUND(G4121,3),2)</f>
      </c>
      <c s="36" t="s">
        <v>69</v>
      </c>
      <c>
        <f>(M4121*21)/100</f>
      </c>
      <c t="s">
        <v>28</v>
      </c>
    </row>
    <row r="4122" spans="1:5" ht="12.75">
      <c r="A4122" s="35" t="s">
        <v>56</v>
      </c>
      <c r="E4122" s="39" t="s">
        <v>8879</v>
      </c>
    </row>
    <row r="4123" spans="1:5" ht="38.25">
      <c r="A4123" s="35" t="s">
        <v>58</v>
      </c>
      <c r="E4123" s="40" t="s">
        <v>8880</v>
      </c>
    </row>
    <row r="4124" spans="1:5" ht="102">
      <c r="A4124" t="s">
        <v>59</v>
      </c>
      <c r="E4124" s="39" t="s">
        <v>8881</v>
      </c>
    </row>
    <row r="4125" spans="1:16" ht="12.75">
      <c r="A4125" t="s">
        <v>50</v>
      </c>
      <c s="34" t="s">
        <v>8882</v>
      </c>
      <c s="34" t="s">
        <v>8883</v>
      </c>
      <c s="35" t="s">
        <v>5</v>
      </c>
      <c s="6" t="s">
        <v>8884</v>
      </c>
      <c s="36" t="s">
        <v>65</v>
      </c>
      <c s="37">
        <v>1</v>
      </c>
      <c s="36">
        <v>0</v>
      </c>
      <c s="36">
        <f>ROUND(G4125*H4125,6)</f>
      </c>
      <c r="L4125" s="38">
        <v>0</v>
      </c>
      <c s="32">
        <f>ROUND(ROUND(L4125,2)*ROUND(G4125,3),2)</f>
      </c>
      <c s="36" t="s">
        <v>69</v>
      </c>
      <c>
        <f>(M4125*21)/100</f>
      </c>
      <c t="s">
        <v>28</v>
      </c>
    </row>
    <row r="4126" spans="1:5" ht="12.75">
      <c r="A4126" s="35" t="s">
        <v>56</v>
      </c>
      <c r="E4126" s="39" t="s">
        <v>8884</v>
      </c>
    </row>
    <row r="4127" spans="1:5" ht="38.25">
      <c r="A4127" s="35" t="s">
        <v>58</v>
      </c>
      <c r="E4127" s="40" t="s">
        <v>8885</v>
      </c>
    </row>
    <row r="4128" spans="1:5" ht="102">
      <c r="A4128" t="s">
        <v>59</v>
      </c>
      <c r="E4128" s="39" t="s">
        <v>8886</v>
      </c>
    </row>
    <row r="4129" spans="1:16" ht="12.75">
      <c r="A4129" t="s">
        <v>50</v>
      </c>
      <c s="34" t="s">
        <v>8887</v>
      </c>
      <c s="34" t="s">
        <v>8888</v>
      </c>
      <c s="35" t="s">
        <v>5</v>
      </c>
      <c s="6" t="s">
        <v>8889</v>
      </c>
      <c s="36" t="s">
        <v>65</v>
      </c>
      <c s="37">
        <v>1</v>
      </c>
      <c s="36">
        <v>0</v>
      </c>
      <c s="36">
        <f>ROUND(G4129*H4129,6)</f>
      </c>
      <c r="L4129" s="38">
        <v>0</v>
      </c>
      <c s="32">
        <f>ROUND(ROUND(L4129,2)*ROUND(G4129,3),2)</f>
      </c>
      <c s="36" t="s">
        <v>69</v>
      </c>
      <c>
        <f>(M4129*21)/100</f>
      </c>
      <c t="s">
        <v>28</v>
      </c>
    </row>
    <row r="4130" spans="1:5" ht="12.75">
      <c r="A4130" s="35" t="s">
        <v>56</v>
      </c>
      <c r="E4130" s="39" t="s">
        <v>8889</v>
      </c>
    </row>
    <row r="4131" spans="1:5" ht="38.25">
      <c r="A4131" s="35" t="s">
        <v>58</v>
      </c>
      <c r="E4131" s="40" t="s">
        <v>8890</v>
      </c>
    </row>
    <row r="4132" spans="1:5" ht="102">
      <c r="A4132" t="s">
        <v>59</v>
      </c>
      <c r="E4132" s="39" t="s">
        <v>8891</v>
      </c>
    </row>
    <row r="4133" spans="1:16" ht="12.75">
      <c r="A4133" t="s">
        <v>50</v>
      </c>
      <c s="34" t="s">
        <v>8892</v>
      </c>
      <c s="34" t="s">
        <v>8893</v>
      </c>
      <c s="35" t="s">
        <v>5</v>
      </c>
      <c s="6" t="s">
        <v>8894</v>
      </c>
      <c s="36" t="s">
        <v>65</v>
      </c>
      <c s="37">
        <v>3</v>
      </c>
      <c s="36">
        <v>0</v>
      </c>
      <c s="36">
        <f>ROUND(G4133*H4133,6)</f>
      </c>
      <c r="L4133" s="38">
        <v>0</v>
      </c>
      <c s="32">
        <f>ROUND(ROUND(L4133,2)*ROUND(G4133,3),2)</f>
      </c>
      <c s="36" t="s">
        <v>69</v>
      </c>
      <c>
        <f>(M4133*21)/100</f>
      </c>
      <c t="s">
        <v>28</v>
      </c>
    </row>
    <row r="4134" spans="1:5" ht="12.75">
      <c r="A4134" s="35" t="s">
        <v>56</v>
      </c>
      <c r="E4134" s="39" t="s">
        <v>8894</v>
      </c>
    </row>
    <row r="4135" spans="1:5" ht="38.25">
      <c r="A4135" s="35" t="s">
        <v>58</v>
      </c>
      <c r="E4135" s="40" t="s">
        <v>8895</v>
      </c>
    </row>
    <row r="4136" spans="1:5" ht="102">
      <c r="A4136" t="s">
        <v>59</v>
      </c>
      <c r="E4136" s="39" t="s">
        <v>8896</v>
      </c>
    </row>
    <row r="4137" spans="1:16" ht="12.75">
      <c r="A4137" t="s">
        <v>50</v>
      </c>
      <c s="34" t="s">
        <v>8897</v>
      </c>
      <c s="34" t="s">
        <v>8898</v>
      </c>
      <c s="35" t="s">
        <v>5</v>
      </c>
      <c s="6" t="s">
        <v>8899</v>
      </c>
      <c s="36" t="s">
        <v>65</v>
      </c>
      <c s="37">
        <v>2</v>
      </c>
      <c s="36">
        <v>0</v>
      </c>
      <c s="36">
        <f>ROUND(G4137*H4137,6)</f>
      </c>
      <c r="L4137" s="38">
        <v>0</v>
      </c>
      <c s="32">
        <f>ROUND(ROUND(L4137,2)*ROUND(G4137,3),2)</f>
      </c>
      <c s="36" t="s">
        <v>69</v>
      </c>
      <c>
        <f>(M4137*21)/100</f>
      </c>
      <c t="s">
        <v>28</v>
      </c>
    </row>
    <row r="4138" spans="1:5" ht="12.75">
      <c r="A4138" s="35" t="s">
        <v>56</v>
      </c>
      <c r="E4138" s="39" t="s">
        <v>8899</v>
      </c>
    </row>
    <row r="4139" spans="1:5" ht="38.25">
      <c r="A4139" s="35" t="s">
        <v>58</v>
      </c>
      <c r="E4139" s="40" t="s">
        <v>8900</v>
      </c>
    </row>
    <row r="4140" spans="1:5" ht="102">
      <c r="A4140" t="s">
        <v>59</v>
      </c>
      <c r="E4140" s="39" t="s">
        <v>8901</v>
      </c>
    </row>
    <row r="4141" spans="1:16" ht="12.75">
      <c r="A4141" t="s">
        <v>50</v>
      </c>
      <c s="34" t="s">
        <v>8902</v>
      </c>
      <c s="34" t="s">
        <v>8903</v>
      </c>
      <c s="35" t="s">
        <v>5</v>
      </c>
      <c s="6" t="s">
        <v>8904</v>
      </c>
      <c s="36" t="s">
        <v>2197</v>
      </c>
      <c s="37">
        <v>987.9</v>
      </c>
      <c s="36">
        <v>0</v>
      </c>
      <c s="36">
        <f>ROUND(G4141*H4141,6)</f>
      </c>
      <c r="L4141" s="38">
        <v>0</v>
      </c>
      <c s="32">
        <f>ROUND(ROUND(L4141,2)*ROUND(G4141,3),2)</f>
      </c>
      <c s="36" t="s">
        <v>69</v>
      </c>
      <c>
        <f>(M4141*21)/100</f>
      </c>
      <c t="s">
        <v>28</v>
      </c>
    </row>
    <row r="4142" spans="1:5" ht="12.75">
      <c r="A4142" s="35" t="s">
        <v>56</v>
      </c>
      <c r="E4142" s="39" t="s">
        <v>8904</v>
      </c>
    </row>
    <row r="4143" spans="1:5" ht="38.25">
      <c r="A4143" s="35" t="s">
        <v>58</v>
      </c>
      <c r="E4143" s="40" t="s">
        <v>8905</v>
      </c>
    </row>
    <row r="4144" spans="1:5" ht="102">
      <c r="A4144" t="s">
        <v>59</v>
      </c>
      <c r="E4144" s="39" t="s">
        <v>8906</v>
      </c>
    </row>
    <row r="4145" spans="1:16" ht="12.75">
      <c r="A4145" t="s">
        <v>50</v>
      </c>
      <c s="34" t="s">
        <v>8907</v>
      </c>
      <c s="34" t="s">
        <v>8908</v>
      </c>
      <c s="35" t="s">
        <v>5</v>
      </c>
      <c s="6" t="s">
        <v>8909</v>
      </c>
      <c s="36" t="s">
        <v>2197</v>
      </c>
      <c s="37">
        <v>40</v>
      </c>
      <c s="36">
        <v>0</v>
      </c>
      <c s="36">
        <f>ROUND(G4145*H4145,6)</f>
      </c>
      <c r="L4145" s="38">
        <v>0</v>
      </c>
      <c s="32">
        <f>ROUND(ROUND(L4145,2)*ROUND(G4145,3),2)</f>
      </c>
      <c s="36" t="s">
        <v>69</v>
      </c>
      <c>
        <f>(M4145*21)/100</f>
      </c>
      <c t="s">
        <v>28</v>
      </c>
    </row>
    <row r="4146" spans="1:5" ht="12.75">
      <c r="A4146" s="35" t="s">
        <v>56</v>
      </c>
      <c r="E4146" s="39" t="s">
        <v>8909</v>
      </c>
    </row>
    <row r="4147" spans="1:5" ht="38.25">
      <c r="A4147" s="35" t="s">
        <v>58</v>
      </c>
      <c r="E4147" s="40" t="s">
        <v>8910</v>
      </c>
    </row>
    <row r="4148" spans="1:5" ht="102">
      <c r="A4148" t="s">
        <v>59</v>
      </c>
      <c r="E4148" s="39" t="s">
        <v>8911</v>
      </c>
    </row>
    <row r="4149" spans="1:16" ht="12.75">
      <c r="A4149" t="s">
        <v>50</v>
      </c>
      <c s="34" t="s">
        <v>8912</v>
      </c>
      <c s="34" t="s">
        <v>8913</v>
      </c>
      <c s="35" t="s">
        <v>5</v>
      </c>
      <c s="6" t="s">
        <v>8914</v>
      </c>
      <c s="36" t="s">
        <v>65</v>
      </c>
      <c s="37">
        <v>14</v>
      </c>
      <c s="36">
        <v>0</v>
      </c>
      <c s="36">
        <f>ROUND(G4149*H4149,6)</f>
      </c>
      <c r="L4149" s="38">
        <v>0</v>
      </c>
      <c s="32">
        <f>ROUND(ROUND(L4149,2)*ROUND(G4149,3),2)</f>
      </c>
      <c s="36" t="s">
        <v>69</v>
      </c>
      <c>
        <f>(M4149*21)/100</f>
      </c>
      <c t="s">
        <v>28</v>
      </c>
    </row>
    <row r="4150" spans="1:5" ht="12.75">
      <c r="A4150" s="35" t="s">
        <v>56</v>
      </c>
      <c r="E4150" s="39" t="s">
        <v>8914</v>
      </c>
    </row>
    <row r="4151" spans="1:5" ht="38.25">
      <c r="A4151" s="35" t="s">
        <v>58</v>
      </c>
      <c r="E4151" s="40" t="s">
        <v>8915</v>
      </c>
    </row>
    <row r="4152" spans="1:5" ht="102">
      <c r="A4152" t="s">
        <v>59</v>
      </c>
      <c r="E4152" s="39" t="s">
        <v>8916</v>
      </c>
    </row>
    <row r="4153" spans="1:16" ht="12.75">
      <c r="A4153" t="s">
        <v>50</v>
      </c>
      <c s="34" t="s">
        <v>8917</v>
      </c>
      <c s="34" t="s">
        <v>8918</v>
      </c>
      <c s="35" t="s">
        <v>5</v>
      </c>
      <c s="6" t="s">
        <v>8919</v>
      </c>
      <c s="36" t="s">
        <v>65</v>
      </c>
      <c s="37">
        <v>16</v>
      </c>
      <c s="36">
        <v>0</v>
      </c>
      <c s="36">
        <f>ROUND(G4153*H4153,6)</f>
      </c>
      <c r="L4153" s="38">
        <v>0</v>
      </c>
      <c s="32">
        <f>ROUND(ROUND(L4153,2)*ROUND(G4153,3),2)</f>
      </c>
      <c s="36" t="s">
        <v>69</v>
      </c>
      <c>
        <f>(M4153*21)/100</f>
      </c>
      <c t="s">
        <v>28</v>
      </c>
    </row>
    <row r="4154" spans="1:5" ht="12.75">
      <c r="A4154" s="35" t="s">
        <v>56</v>
      </c>
      <c r="E4154" s="39" t="s">
        <v>8919</v>
      </c>
    </row>
    <row r="4155" spans="1:5" ht="38.25">
      <c r="A4155" s="35" t="s">
        <v>58</v>
      </c>
      <c r="E4155" s="40" t="s">
        <v>8920</v>
      </c>
    </row>
    <row r="4156" spans="1:5" ht="102">
      <c r="A4156" t="s">
        <v>59</v>
      </c>
      <c r="E4156" s="39" t="s">
        <v>8921</v>
      </c>
    </row>
    <row r="4157" spans="1:16" ht="12.75">
      <c r="A4157" t="s">
        <v>50</v>
      </c>
      <c s="34" t="s">
        <v>8922</v>
      </c>
      <c s="34" t="s">
        <v>8923</v>
      </c>
      <c s="35" t="s">
        <v>5</v>
      </c>
      <c s="6" t="s">
        <v>8924</v>
      </c>
      <c s="36" t="s">
        <v>65</v>
      </c>
      <c s="37">
        <v>12</v>
      </c>
      <c s="36">
        <v>0</v>
      </c>
      <c s="36">
        <f>ROUND(G4157*H4157,6)</f>
      </c>
      <c r="L4157" s="38">
        <v>0</v>
      </c>
      <c s="32">
        <f>ROUND(ROUND(L4157,2)*ROUND(G4157,3),2)</f>
      </c>
      <c s="36" t="s">
        <v>69</v>
      </c>
      <c>
        <f>(M4157*21)/100</f>
      </c>
      <c t="s">
        <v>28</v>
      </c>
    </row>
    <row r="4158" spans="1:5" ht="12.75">
      <c r="A4158" s="35" t="s">
        <v>56</v>
      </c>
      <c r="E4158" s="39" t="s">
        <v>8924</v>
      </c>
    </row>
    <row r="4159" spans="1:5" ht="38.25">
      <c r="A4159" s="35" t="s">
        <v>58</v>
      </c>
      <c r="E4159" s="40" t="s">
        <v>8925</v>
      </c>
    </row>
    <row r="4160" spans="1:5" ht="102">
      <c r="A4160" t="s">
        <v>59</v>
      </c>
      <c r="E4160" s="39" t="s">
        <v>8926</v>
      </c>
    </row>
    <row r="4161" spans="1:13" ht="12.75">
      <c r="A4161" t="s">
        <v>47</v>
      </c>
      <c r="C4161" s="31" t="s">
        <v>8927</v>
      </c>
      <c r="E4161" s="33" t="s">
        <v>8928</v>
      </c>
      <c r="J4161" s="32">
        <f>0</f>
      </c>
      <c s="32">
        <f>0</f>
      </c>
      <c s="32">
        <f>0+L4162+L4166+L4170+L4174+L4178</f>
      </c>
      <c s="32">
        <f>0+M4162+M4166+M4170+M4174+M4178</f>
      </c>
    </row>
    <row r="4162" spans="1:16" ht="12.75">
      <c r="A4162" t="s">
        <v>50</v>
      </c>
      <c s="34" t="s">
        <v>8929</v>
      </c>
      <c s="34" t="s">
        <v>8930</v>
      </c>
      <c s="35" t="s">
        <v>5</v>
      </c>
      <c s="6" t="s">
        <v>8931</v>
      </c>
      <c s="36" t="s">
        <v>2135</v>
      </c>
      <c s="37">
        <v>1</v>
      </c>
      <c s="36">
        <v>0</v>
      </c>
      <c s="36">
        <f>ROUND(G4162*H4162,6)</f>
      </c>
      <c r="L4162" s="38">
        <v>0</v>
      </c>
      <c s="32">
        <f>ROUND(ROUND(L4162,2)*ROUND(G4162,3),2)</f>
      </c>
      <c s="36" t="s">
        <v>69</v>
      </c>
      <c>
        <f>(M4162*21)/100</f>
      </c>
      <c t="s">
        <v>28</v>
      </c>
    </row>
    <row r="4163" spans="1:5" ht="12.75">
      <c r="A4163" s="35" t="s">
        <v>56</v>
      </c>
      <c r="E4163" s="39" t="s">
        <v>8931</v>
      </c>
    </row>
    <row r="4164" spans="1:5" ht="25.5">
      <c r="A4164" s="35" t="s">
        <v>58</v>
      </c>
      <c r="E4164" s="40" t="s">
        <v>8932</v>
      </c>
    </row>
    <row r="4165" spans="1:5" ht="102">
      <c r="A4165" t="s">
        <v>59</v>
      </c>
      <c r="E4165" s="39" t="s">
        <v>8933</v>
      </c>
    </row>
    <row r="4166" spans="1:16" ht="12.75">
      <c r="A4166" t="s">
        <v>50</v>
      </c>
      <c s="34" t="s">
        <v>8934</v>
      </c>
      <c s="34" t="s">
        <v>8935</v>
      </c>
      <c s="35" t="s">
        <v>5</v>
      </c>
      <c s="6" t="s">
        <v>8936</v>
      </c>
      <c s="36" t="s">
        <v>2135</v>
      </c>
      <c s="37">
        <v>1</v>
      </c>
      <c s="36">
        <v>0</v>
      </c>
      <c s="36">
        <f>ROUND(G4166*H4166,6)</f>
      </c>
      <c r="L4166" s="38">
        <v>0</v>
      </c>
      <c s="32">
        <f>ROUND(ROUND(L4166,2)*ROUND(G4166,3),2)</f>
      </c>
      <c s="36" t="s">
        <v>69</v>
      </c>
      <c>
        <f>(M4166*21)/100</f>
      </c>
      <c t="s">
        <v>28</v>
      </c>
    </row>
    <row r="4167" spans="1:5" ht="12.75">
      <c r="A4167" s="35" t="s">
        <v>56</v>
      </c>
      <c r="E4167" s="39" t="s">
        <v>8936</v>
      </c>
    </row>
    <row r="4168" spans="1:5" ht="25.5">
      <c r="A4168" s="35" t="s">
        <v>58</v>
      </c>
      <c r="E4168" s="40" t="s">
        <v>8937</v>
      </c>
    </row>
    <row r="4169" spans="1:5" ht="102">
      <c r="A4169" t="s">
        <v>59</v>
      </c>
      <c r="E4169" s="39" t="s">
        <v>8938</v>
      </c>
    </row>
    <row r="4170" spans="1:16" ht="12.75">
      <c r="A4170" t="s">
        <v>50</v>
      </c>
      <c s="34" t="s">
        <v>8939</v>
      </c>
      <c s="34" t="s">
        <v>8940</v>
      </c>
      <c s="35" t="s">
        <v>5</v>
      </c>
      <c s="6" t="s">
        <v>8941</v>
      </c>
      <c s="36" t="s">
        <v>2135</v>
      </c>
      <c s="37">
        <v>1</v>
      </c>
      <c s="36">
        <v>0</v>
      </c>
      <c s="36">
        <f>ROUND(G4170*H4170,6)</f>
      </c>
      <c r="L4170" s="38">
        <v>0</v>
      </c>
      <c s="32">
        <f>ROUND(ROUND(L4170,2)*ROUND(G4170,3),2)</f>
      </c>
      <c s="36" t="s">
        <v>69</v>
      </c>
      <c>
        <f>(M4170*21)/100</f>
      </c>
      <c t="s">
        <v>28</v>
      </c>
    </row>
    <row r="4171" spans="1:5" ht="12.75">
      <c r="A4171" s="35" t="s">
        <v>56</v>
      </c>
      <c r="E4171" s="39" t="s">
        <v>8941</v>
      </c>
    </row>
    <row r="4172" spans="1:5" ht="25.5">
      <c r="A4172" s="35" t="s">
        <v>58</v>
      </c>
      <c r="E4172" s="40" t="s">
        <v>8942</v>
      </c>
    </row>
    <row r="4173" spans="1:5" ht="102">
      <c r="A4173" t="s">
        <v>59</v>
      </c>
      <c r="E4173" s="39" t="s">
        <v>8943</v>
      </c>
    </row>
    <row r="4174" spans="1:16" ht="12.75">
      <c r="A4174" t="s">
        <v>50</v>
      </c>
      <c s="34" t="s">
        <v>8944</v>
      </c>
      <c s="34" t="s">
        <v>8945</v>
      </c>
      <c s="35" t="s">
        <v>5</v>
      </c>
      <c s="6" t="s">
        <v>8946</v>
      </c>
      <c s="36" t="s">
        <v>2135</v>
      </c>
      <c s="37">
        <v>1</v>
      </c>
      <c s="36">
        <v>0</v>
      </c>
      <c s="36">
        <f>ROUND(G4174*H4174,6)</f>
      </c>
      <c r="L4174" s="38">
        <v>0</v>
      </c>
      <c s="32">
        <f>ROUND(ROUND(L4174,2)*ROUND(G4174,3),2)</f>
      </c>
      <c s="36" t="s">
        <v>69</v>
      </c>
      <c>
        <f>(M4174*21)/100</f>
      </c>
      <c t="s">
        <v>28</v>
      </c>
    </row>
    <row r="4175" spans="1:5" ht="12.75">
      <c r="A4175" s="35" t="s">
        <v>56</v>
      </c>
      <c r="E4175" s="39" t="s">
        <v>8946</v>
      </c>
    </row>
    <row r="4176" spans="1:5" ht="25.5">
      <c r="A4176" s="35" t="s">
        <v>58</v>
      </c>
      <c r="E4176" s="40" t="s">
        <v>8947</v>
      </c>
    </row>
    <row r="4177" spans="1:5" ht="102">
      <c r="A4177" t="s">
        <v>59</v>
      </c>
      <c r="E4177" s="39" t="s">
        <v>8948</v>
      </c>
    </row>
    <row r="4178" spans="1:16" ht="12.75">
      <c r="A4178" t="s">
        <v>50</v>
      </c>
      <c s="34" t="s">
        <v>8949</v>
      </c>
      <c s="34" t="s">
        <v>8950</v>
      </c>
      <c s="35" t="s">
        <v>5</v>
      </c>
      <c s="6" t="s">
        <v>8951</v>
      </c>
      <c s="36" t="s">
        <v>2135</v>
      </c>
      <c s="37">
        <v>1</v>
      </c>
      <c s="36">
        <v>0</v>
      </c>
      <c s="36">
        <f>ROUND(G4178*H4178,6)</f>
      </c>
      <c r="L4178" s="38">
        <v>0</v>
      </c>
      <c s="32">
        <f>ROUND(ROUND(L4178,2)*ROUND(G4178,3),2)</f>
      </c>
      <c s="36" t="s">
        <v>69</v>
      </c>
      <c>
        <f>(M4178*21)/100</f>
      </c>
      <c t="s">
        <v>28</v>
      </c>
    </row>
    <row r="4179" spans="1:5" ht="12.75">
      <c r="A4179" s="35" t="s">
        <v>56</v>
      </c>
      <c r="E4179" s="39" t="s">
        <v>8951</v>
      </c>
    </row>
    <row r="4180" spans="1:5" ht="25.5">
      <c r="A4180" s="35" t="s">
        <v>58</v>
      </c>
      <c r="E4180" s="40" t="s">
        <v>8952</v>
      </c>
    </row>
    <row r="4181" spans="1:5" ht="102">
      <c r="A4181" t="s">
        <v>59</v>
      </c>
      <c r="E4181" s="39" t="s">
        <v>8953</v>
      </c>
    </row>
    <row r="4182" spans="1:13" ht="12.75">
      <c r="A4182" t="s">
        <v>47</v>
      </c>
      <c r="C4182" s="31" t="s">
        <v>93</v>
      </c>
      <c r="E4182" s="33" t="s">
        <v>8954</v>
      </c>
      <c r="J4182" s="32">
        <f>0</f>
      </c>
      <c s="32">
        <f>0</f>
      </c>
      <c s="32">
        <f>0+L4183+L4187+L4191+L4195+L4199+L4203+L4207+L4211+L4215+L4219+L4223+L4227+L4231+L4235+L4239+L4243+L4247+L4251+L4255+L4259+L4263+L4267+L4271+L4275+L4279+L4283+L4287+L4291+L4295+L4299+L4303+L4307+L4311+L4315+L4319+L4323+L4327+L4331+L4335+L4339+L4343+L4347+L4351+L4355+L4359+L4363+L4367+L4371+L4375+L4379+L4383+L4387+L4391+L4395+L4399+L4403+L4407+L4411+L4415+L4419+L4423+L4427+L4431+L4435+L4439+L4443+L4447+L4451+L4455+L4459+L4463</f>
      </c>
      <c s="32">
        <f>0+M4183+M4187+M4191+M4195+M4199+M4203+M4207+M4211+M4215+M4219+M4223+M4227+M4231+M4235+M4239+M4243+M4247+M4251+M4255+M4259+M4263+M4267+M4271+M4275+M4279+M4283+M4287+M4291+M4295+M4299+M4303+M4307+M4311+M4315+M4319+M4323+M4327+M4331+M4335+M4339+M4343+M4347+M4351+M4355+M4359+M4363+M4367+M4371+M4375+M4379+M4383+M4387+M4391+M4395+M4399+M4403+M4407+M4411+M4415+M4419+M4423+M4427+M4431+M4435+M4439+M4443+M4447+M4451+M4455+M4459+M4463</f>
      </c>
    </row>
    <row r="4183" spans="1:16" ht="12.75">
      <c r="A4183" t="s">
        <v>50</v>
      </c>
      <c s="34" t="s">
        <v>8955</v>
      </c>
      <c s="34" t="s">
        <v>8956</v>
      </c>
      <c s="35" t="s">
        <v>5</v>
      </c>
      <c s="6" t="s">
        <v>8957</v>
      </c>
      <c s="36" t="s">
        <v>2197</v>
      </c>
      <c s="37">
        <v>644.2</v>
      </c>
      <c s="36">
        <v>0</v>
      </c>
      <c s="36">
        <f>ROUND(G4183*H4183,6)</f>
      </c>
      <c r="L4183" s="38">
        <v>0</v>
      </c>
      <c s="32">
        <f>ROUND(ROUND(L4183,2)*ROUND(G4183,3),2)</f>
      </c>
      <c s="36" t="s">
        <v>55</v>
      </c>
      <c>
        <f>(M4183*21)/100</f>
      </c>
      <c t="s">
        <v>28</v>
      </c>
    </row>
    <row r="4184" spans="1:5" ht="12.75">
      <c r="A4184" s="35" t="s">
        <v>56</v>
      </c>
      <c r="E4184" s="39" t="s">
        <v>8957</v>
      </c>
    </row>
    <row r="4185" spans="1:5" ht="127.5">
      <c r="A4185" s="35" t="s">
        <v>58</v>
      </c>
      <c r="E4185" s="42" t="s">
        <v>8958</v>
      </c>
    </row>
    <row r="4186" spans="1:5" ht="204">
      <c r="A4186" t="s">
        <v>59</v>
      </c>
      <c r="E4186" s="39" t="s">
        <v>8959</v>
      </c>
    </row>
    <row r="4187" spans="1:16" ht="12.75">
      <c r="A4187" t="s">
        <v>50</v>
      </c>
      <c s="34" t="s">
        <v>8960</v>
      </c>
      <c s="34" t="s">
        <v>8961</v>
      </c>
      <c s="35" t="s">
        <v>5</v>
      </c>
      <c s="6" t="s">
        <v>8962</v>
      </c>
      <c s="36" t="s">
        <v>2197</v>
      </c>
      <c s="37">
        <v>5786.05</v>
      </c>
      <c s="36">
        <v>0</v>
      </c>
      <c s="36">
        <f>ROUND(G4187*H4187,6)</f>
      </c>
      <c r="L4187" s="38">
        <v>0</v>
      </c>
      <c s="32">
        <f>ROUND(ROUND(L4187,2)*ROUND(G4187,3),2)</f>
      </c>
      <c s="36" t="s">
        <v>55</v>
      </c>
      <c>
        <f>(M4187*21)/100</f>
      </c>
      <c t="s">
        <v>28</v>
      </c>
    </row>
    <row r="4188" spans="1:5" ht="12.75">
      <c r="A4188" s="35" t="s">
        <v>56</v>
      </c>
      <c r="E4188" s="39" t="s">
        <v>8962</v>
      </c>
    </row>
    <row r="4189" spans="1:5" ht="409.5">
      <c r="A4189" s="35" t="s">
        <v>58</v>
      </c>
      <c r="E4189" s="42" t="s">
        <v>8963</v>
      </c>
    </row>
    <row r="4190" spans="1:5" ht="204">
      <c r="A4190" t="s">
        <v>59</v>
      </c>
      <c r="E4190" s="39" t="s">
        <v>8964</v>
      </c>
    </row>
    <row r="4191" spans="1:16" ht="25.5">
      <c r="A4191" t="s">
        <v>50</v>
      </c>
      <c s="34" t="s">
        <v>8965</v>
      </c>
      <c s="34" t="s">
        <v>8966</v>
      </c>
      <c s="35" t="s">
        <v>5</v>
      </c>
      <c s="6" t="s">
        <v>8967</v>
      </c>
      <c s="36" t="s">
        <v>2197</v>
      </c>
      <c s="37">
        <v>971.131</v>
      </c>
      <c s="36">
        <v>0</v>
      </c>
      <c s="36">
        <f>ROUND(G4191*H4191,6)</f>
      </c>
      <c r="L4191" s="38">
        <v>0</v>
      </c>
      <c s="32">
        <f>ROUND(ROUND(L4191,2)*ROUND(G4191,3),2)</f>
      </c>
      <c s="36" t="s">
        <v>55</v>
      </c>
      <c>
        <f>(M4191*21)/100</f>
      </c>
      <c t="s">
        <v>28</v>
      </c>
    </row>
    <row r="4192" spans="1:5" ht="25.5">
      <c r="A4192" s="35" t="s">
        <v>56</v>
      </c>
      <c r="E4192" s="39" t="s">
        <v>8967</v>
      </c>
    </row>
    <row r="4193" spans="1:5" ht="51">
      <c r="A4193" s="35" t="s">
        <v>58</v>
      </c>
      <c r="E4193" s="40" t="s">
        <v>8968</v>
      </c>
    </row>
    <row r="4194" spans="1:5" ht="216.75">
      <c r="A4194" t="s">
        <v>59</v>
      </c>
      <c r="E4194" s="39" t="s">
        <v>8969</v>
      </c>
    </row>
    <row r="4195" spans="1:16" ht="25.5">
      <c r="A4195" t="s">
        <v>50</v>
      </c>
      <c s="34" t="s">
        <v>8970</v>
      </c>
      <c s="34" t="s">
        <v>8971</v>
      </c>
      <c s="35" t="s">
        <v>5</v>
      </c>
      <c s="6" t="s">
        <v>8972</v>
      </c>
      <c s="36" t="s">
        <v>2197</v>
      </c>
      <c s="37">
        <v>48556.55</v>
      </c>
      <c s="36">
        <v>0</v>
      </c>
      <c s="36">
        <f>ROUND(G4195*H4195,6)</f>
      </c>
      <c r="L4195" s="38">
        <v>0</v>
      </c>
      <c s="32">
        <f>ROUND(ROUND(L4195,2)*ROUND(G4195,3),2)</f>
      </c>
      <c s="36" t="s">
        <v>55</v>
      </c>
      <c>
        <f>(M4195*21)/100</f>
      </c>
      <c t="s">
        <v>28</v>
      </c>
    </row>
    <row r="4196" spans="1:5" ht="25.5">
      <c r="A4196" s="35" t="s">
        <v>56</v>
      </c>
      <c r="E4196" s="39" t="s">
        <v>8972</v>
      </c>
    </row>
    <row r="4197" spans="1:5" ht="38.25">
      <c r="A4197" s="35" t="s">
        <v>58</v>
      </c>
      <c r="E4197" s="42" t="s">
        <v>8973</v>
      </c>
    </row>
    <row r="4198" spans="1:5" ht="255">
      <c r="A4198" t="s">
        <v>59</v>
      </c>
      <c r="E4198" s="39" t="s">
        <v>8974</v>
      </c>
    </row>
    <row r="4199" spans="1:16" ht="25.5">
      <c r="A4199" t="s">
        <v>50</v>
      </c>
      <c s="34" t="s">
        <v>8975</v>
      </c>
      <c s="34" t="s">
        <v>8976</v>
      </c>
      <c s="35" t="s">
        <v>5</v>
      </c>
      <c s="6" t="s">
        <v>8977</v>
      </c>
      <c s="36" t="s">
        <v>2197</v>
      </c>
      <c s="37">
        <v>971.131</v>
      </c>
      <c s="36">
        <v>0</v>
      </c>
      <c s="36">
        <f>ROUND(G4199*H4199,6)</f>
      </c>
      <c r="L4199" s="38">
        <v>0</v>
      </c>
      <c s="32">
        <f>ROUND(ROUND(L4199,2)*ROUND(G4199,3),2)</f>
      </c>
      <c s="36" t="s">
        <v>55</v>
      </c>
      <c>
        <f>(M4199*21)/100</f>
      </c>
      <c t="s">
        <v>28</v>
      </c>
    </row>
    <row r="4200" spans="1:5" ht="25.5">
      <c r="A4200" s="35" t="s">
        <v>56</v>
      </c>
      <c r="E4200" s="39" t="s">
        <v>8977</v>
      </c>
    </row>
    <row r="4201" spans="1:5" ht="25.5">
      <c r="A4201" s="35" t="s">
        <v>58</v>
      </c>
      <c r="E4201" s="42" t="s">
        <v>8978</v>
      </c>
    </row>
    <row r="4202" spans="1:5" ht="216.75">
      <c r="A4202" t="s">
        <v>59</v>
      </c>
      <c r="E4202" s="39" t="s">
        <v>8979</v>
      </c>
    </row>
    <row r="4203" spans="1:16" ht="25.5">
      <c r="A4203" t="s">
        <v>50</v>
      </c>
      <c s="34" t="s">
        <v>8980</v>
      </c>
      <c s="34" t="s">
        <v>8981</v>
      </c>
      <c s="35" t="s">
        <v>5</v>
      </c>
      <c s="6" t="s">
        <v>8982</v>
      </c>
      <c s="36" t="s">
        <v>2202</v>
      </c>
      <c s="37">
        <v>23760.39</v>
      </c>
      <c s="36">
        <v>0</v>
      </c>
      <c s="36">
        <f>ROUND(G4203*H4203,6)</f>
      </c>
      <c r="L4203" s="38">
        <v>0</v>
      </c>
      <c s="32">
        <f>ROUND(ROUND(L4203,2)*ROUND(G4203,3),2)</f>
      </c>
      <c s="36" t="s">
        <v>55</v>
      </c>
      <c>
        <f>(M4203*21)/100</f>
      </c>
      <c t="s">
        <v>28</v>
      </c>
    </row>
    <row r="4204" spans="1:5" ht="25.5">
      <c r="A4204" s="35" t="s">
        <v>56</v>
      </c>
      <c r="E4204" s="39" t="s">
        <v>8982</v>
      </c>
    </row>
    <row r="4205" spans="1:5" ht="114.75">
      <c r="A4205" s="35" t="s">
        <v>58</v>
      </c>
      <c r="E4205" s="42" t="s">
        <v>8983</v>
      </c>
    </row>
    <row r="4206" spans="1:5" ht="204">
      <c r="A4206" t="s">
        <v>59</v>
      </c>
      <c r="E4206" s="39" t="s">
        <v>8984</v>
      </c>
    </row>
    <row r="4207" spans="1:16" ht="25.5">
      <c r="A4207" t="s">
        <v>50</v>
      </c>
      <c s="34" t="s">
        <v>8985</v>
      </c>
      <c s="34" t="s">
        <v>8986</v>
      </c>
      <c s="35" t="s">
        <v>5</v>
      </c>
      <c s="6" t="s">
        <v>8987</v>
      </c>
      <c s="36" t="s">
        <v>2202</v>
      </c>
      <c s="37">
        <v>2126776.89</v>
      </c>
      <c s="36">
        <v>0</v>
      </c>
      <c s="36">
        <f>ROUND(G4207*H4207,6)</f>
      </c>
      <c r="L4207" s="38">
        <v>0</v>
      </c>
      <c s="32">
        <f>ROUND(ROUND(L4207,2)*ROUND(G4207,3),2)</f>
      </c>
      <c s="36" t="s">
        <v>55</v>
      </c>
      <c>
        <f>(M4207*21)/100</f>
      </c>
      <c t="s">
        <v>28</v>
      </c>
    </row>
    <row r="4208" spans="1:5" ht="25.5">
      <c r="A4208" s="35" t="s">
        <v>56</v>
      </c>
      <c r="E4208" s="39" t="s">
        <v>8987</v>
      </c>
    </row>
    <row r="4209" spans="1:5" ht="38.25">
      <c r="A4209" s="35" t="s">
        <v>58</v>
      </c>
      <c r="E4209" s="42" t="s">
        <v>8988</v>
      </c>
    </row>
    <row r="4210" spans="1:5" ht="255">
      <c r="A4210" t="s">
        <v>59</v>
      </c>
      <c r="E4210" s="39" t="s">
        <v>8989</v>
      </c>
    </row>
    <row r="4211" spans="1:16" ht="25.5">
      <c r="A4211" t="s">
        <v>50</v>
      </c>
      <c s="34" t="s">
        <v>8990</v>
      </c>
      <c s="34" t="s">
        <v>8991</v>
      </c>
      <c s="35" t="s">
        <v>5</v>
      </c>
      <c s="6" t="s">
        <v>8992</v>
      </c>
      <c s="36" t="s">
        <v>2202</v>
      </c>
      <c s="37">
        <v>23760.39</v>
      </c>
      <c s="36">
        <v>0</v>
      </c>
      <c s="36">
        <f>ROUND(G4211*H4211,6)</f>
      </c>
      <c r="L4211" s="38">
        <v>0</v>
      </c>
      <c s="32">
        <f>ROUND(ROUND(L4211,2)*ROUND(G4211,3),2)</f>
      </c>
      <c s="36" t="s">
        <v>55</v>
      </c>
      <c>
        <f>(M4211*21)/100</f>
      </c>
      <c t="s">
        <v>28</v>
      </c>
    </row>
    <row r="4212" spans="1:5" ht="25.5">
      <c r="A4212" s="35" t="s">
        <v>56</v>
      </c>
      <c r="E4212" s="39" t="s">
        <v>8992</v>
      </c>
    </row>
    <row r="4213" spans="1:5" ht="25.5">
      <c r="A4213" s="35" t="s">
        <v>58</v>
      </c>
      <c r="E4213" s="42" t="s">
        <v>8993</v>
      </c>
    </row>
    <row r="4214" spans="1:5" ht="216.75">
      <c r="A4214" t="s">
        <v>59</v>
      </c>
      <c r="E4214" s="39" t="s">
        <v>8994</v>
      </c>
    </row>
    <row r="4215" spans="1:16" ht="12.75">
      <c r="A4215" t="s">
        <v>50</v>
      </c>
      <c s="34" t="s">
        <v>8995</v>
      </c>
      <c s="34" t="s">
        <v>8996</v>
      </c>
      <c s="35" t="s">
        <v>5</v>
      </c>
      <c s="6" t="s">
        <v>8997</v>
      </c>
      <c s="36" t="s">
        <v>2197</v>
      </c>
      <c s="37">
        <v>36</v>
      </c>
      <c s="36">
        <v>0</v>
      </c>
      <c s="36">
        <f>ROUND(G4215*H4215,6)</f>
      </c>
      <c r="L4215" s="38">
        <v>0</v>
      </c>
      <c s="32">
        <f>ROUND(ROUND(L4215,2)*ROUND(G4215,3),2)</f>
      </c>
      <c s="36" t="s">
        <v>55</v>
      </c>
      <c>
        <f>(M4215*21)/100</f>
      </c>
      <c t="s">
        <v>28</v>
      </c>
    </row>
    <row r="4216" spans="1:5" ht="12.75">
      <c r="A4216" s="35" t="s">
        <v>56</v>
      </c>
      <c r="E4216" s="39" t="s">
        <v>8997</v>
      </c>
    </row>
    <row r="4217" spans="1:5" ht="25.5">
      <c r="A4217" s="35" t="s">
        <v>58</v>
      </c>
      <c r="E4217" s="40" t="s">
        <v>8327</v>
      </c>
    </row>
    <row r="4218" spans="1:5" ht="153">
      <c r="A4218" t="s">
        <v>59</v>
      </c>
      <c r="E4218" s="39" t="s">
        <v>8998</v>
      </c>
    </row>
    <row r="4219" spans="1:16" ht="12.75">
      <c r="A4219" t="s">
        <v>50</v>
      </c>
      <c s="34" t="s">
        <v>8999</v>
      </c>
      <c s="34" t="s">
        <v>9000</v>
      </c>
      <c s="35" t="s">
        <v>5</v>
      </c>
      <c s="6" t="s">
        <v>9001</v>
      </c>
      <c s="36" t="s">
        <v>2197</v>
      </c>
      <c s="37">
        <v>36</v>
      </c>
      <c s="36">
        <v>0</v>
      </c>
      <c s="36">
        <f>ROUND(G4219*H4219,6)</f>
      </c>
      <c r="L4219" s="38">
        <v>0</v>
      </c>
      <c s="32">
        <f>ROUND(ROUND(L4219,2)*ROUND(G4219,3),2)</f>
      </c>
      <c s="36" t="s">
        <v>55</v>
      </c>
      <c>
        <f>(M4219*21)/100</f>
      </c>
      <c t="s">
        <v>28</v>
      </c>
    </row>
    <row r="4220" spans="1:5" ht="12.75">
      <c r="A4220" s="35" t="s">
        <v>56</v>
      </c>
      <c r="E4220" s="39" t="s">
        <v>9001</v>
      </c>
    </row>
    <row r="4221" spans="1:5" ht="25.5">
      <c r="A4221" s="35" t="s">
        <v>58</v>
      </c>
      <c r="E4221" s="40" t="s">
        <v>8327</v>
      </c>
    </row>
    <row r="4222" spans="1:5" ht="153">
      <c r="A4222" t="s">
        <v>59</v>
      </c>
      <c r="E4222" s="39" t="s">
        <v>9002</v>
      </c>
    </row>
    <row r="4223" spans="1:16" ht="12.75">
      <c r="A4223" t="s">
        <v>50</v>
      </c>
      <c s="34" t="s">
        <v>9003</v>
      </c>
      <c s="34" t="s">
        <v>9004</v>
      </c>
      <c s="35" t="s">
        <v>5</v>
      </c>
      <c s="6" t="s">
        <v>9005</v>
      </c>
      <c s="36" t="s">
        <v>65</v>
      </c>
      <c s="37">
        <v>80</v>
      </c>
      <c s="36">
        <v>0</v>
      </c>
      <c s="36">
        <f>ROUND(G4223*H4223,6)</f>
      </c>
      <c r="L4223" s="38">
        <v>0</v>
      </c>
      <c s="32">
        <f>ROUND(ROUND(L4223,2)*ROUND(G4223,3),2)</f>
      </c>
      <c s="36" t="s">
        <v>55</v>
      </c>
      <c>
        <f>(M4223*21)/100</f>
      </c>
      <c t="s">
        <v>28</v>
      </c>
    </row>
    <row r="4224" spans="1:5" ht="12.75">
      <c r="A4224" s="35" t="s">
        <v>56</v>
      </c>
      <c r="E4224" s="39" t="s">
        <v>9005</v>
      </c>
    </row>
    <row r="4225" spans="1:5" ht="25.5">
      <c r="A4225" s="35" t="s">
        <v>58</v>
      </c>
      <c r="E4225" s="40" t="s">
        <v>9006</v>
      </c>
    </row>
    <row r="4226" spans="1:5" ht="204">
      <c r="A4226" t="s">
        <v>59</v>
      </c>
      <c r="E4226" s="39" t="s">
        <v>9007</v>
      </c>
    </row>
    <row r="4227" spans="1:16" ht="12.75">
      <c r="A4227" t="s">
        <v>50</v>
      </c>
      <c s="34" t="s">
        <v>9008</v>
      </c>
      <c s="34" t="s">
        <v>9009</v>
      </c>
      <c s="35" t="s">
        <v>5</v>
      </c>
      <c s="6" t="s">
        <v>9010</v>
      </c>
      <c s="36" t="s">
        <v>2202</v>
      </c>
      <c s="37">
        <v>1.112</v>
      </c>
      <c s="36">
        <v>0</v>
      </c>
      <c s="36">
        <f>ROUND(G4227*H4227,6)</f>
      </c>
      <c r="L4227" s="38">
        <v>0</v>
      </c>
      <c s="32">
        <f>ROUND(ROUND(L4227,2)*ROUND(G4227,3),2)</f>
      </c>
      <c s="36" t="s">
        <v>55</v>
      </c>
      <c>
        <f>(M4227*21)/100</f>
      </c>
      <c t="s">
        <v>28</v>
      </c>
    </row>
    <row r="4228" spans="1:5" ht="12.75">
      <c r="A4228" s="35" t="s">
        <v>56</v>
      </c>
      <c r="E4228" s="39" t="s">
        <v>9010</v>
      </c>
    </row>
    <row r="4229" spans="1:5" ht="51">
      <c r="A4229" s="35" t="s">
        <v>58</v>
      </c>
      <c r="E4229" s="42" t="s">
        <v>9011</v>
      </c>
    </row>
    <row r="4230" spans="1:5" ht="140.25">
      <c r="A4230" t="s">
        <v>59</v>
      </c>
      <c r="E4230" s="39" t="s">
        <v>9012</v>
      </c>
    </row>
    <row r="4231" spans="1:16" ht="12.75">
      <c r="A4231" t="s">
        <v>50</v>
      </c>
      <c s="34" t="s">
        <v>9013</v>
      </c>
      <c s="34" t="s">
        <v>9014</v>
      </c>
      <c s="35" t="s">
        <v>5</v>
      </c>
      <c s="6" t="s">
        <v>9015</v>
      </c>
      <c s="36" t="s">
        <v>2202</v>
      </c>
      <c s="37">
        <v>17.996</v>
      </c>
      <c s="36">
        <v>0</v>
      </c>
      <c s="36">
        <f>ROUND(G4231*H4231,6)</f>
      </c>
      <c r="L4231" s="38">
        <v>0</v>
      </c>
      <c s="32">
        <f>ROUND(ROUND(L4231,2)*ROUND(G4231,3),2)</f>
      </c>
      <c s="36" t="s">
        <v>55</v>
      </c>
      <c>
        <f>(M4231*21)/100</f>
      </c>
      <c t="s">
        <v>28</v>
      </c>
    </row>
    <row r="4232" spans="1:5" ht="12.75">
      <c r="A4232" s="35" t="s">
        <v>56</v>
      </c>
      <c r="E4232" s="39" t="s">
        <v>9015</v>
      </c>
    </row>
    <row r="4233" spans="1:5" ht="25.5">
      <c r="A4233" s="35" t="s">
        <v>58</v>
      </c>
      <c r="E4233" s="40" t="s">
        <v>9016</v>
      </c>
    </row>
    <row r="4234" spans="1:5" ht="191.25">
      <c r="A4234" t="s">
        <v>59</v>
      </c>
      <c r="E4234" s="39" t="s">
        <v>9017</v>
      </c>
    </row>
    <row r="4235" spans="1:16" ht="12.75">
      <c r="A4235" t="s">
        <v>50</v>
      </c>
      <c s="34" t="s">
        <v>9018</v>
      </c>
      <c s="34" t="s">
        <v>9019</v>
      </c>
      <c s="35" t="s">
        <v>5</v>
      </c>
      <c s="6" t="s">
        <v>9020</v>
      </c>
      <c s="36" t="s">
        <v>2197</v>
      </c>
      <c s="37">
        <v>1121.455</v>
      </c>
      <c s="36">
        <v>0</v>
      </c>
      <c s="36">
        <f>ROUND(G4235*H4235,6)</f>
      </c>
      <c r="L4235" s="38">
        <v>0</v>
      </c>
      <c s="32">
        <f>ROUND(ROUND(L4235,2)*ROUND(G4235,3),2)</f>
      </c>
      <c s="36" t="s">
        <v>55</v>
      </c>
      <c>
        <f>(M4235*21)/100</f>
      </c>
      <c t="s">
        <v>28</v>
      </c>
    </row>
    <row r="4236" spans="1:5" ht="12.75">
      <c r="A4236" s="35" t="s">
        <v>56</v>
      </c>
      <c r="E4236" s="39" t="s">
        <v>9020</v>
      </c>
    </row>
    <row r="4237" spans="1:5" ht="409.5">
      <c r="A4237" s="35" t="s">
        <v>58</v>
      </c>
      <c r="E4237" s="40" t="s">
        <v>9021</v>
      </c>
    </row>
    <row r="4238" spans="1:5" ht="204">
      <c r="A4238" t="s">
        <v>59</v>
      </c>
      <c r="E4238" s="39" t="s">
        <v>9022</v>
      </c>
    </row>
    <row r="4239" spans="1:16" ht="12.75">
      <c r="A4239" t="s">
        <v>50</v>
      </c>
      <c s="34" t="s">
        <v>9023</v>
      </c>
      <c s="34" t="s">
        <v>9024</v>
      </c>
      <c s="35" t="s">
        <v>5</v>
      </c>
      <c s="6" t="s">
        <v>9025</v>
      </c>
      <c s="36" t="s">
        <v>2197</v>
      </c>
      <c s="37">
        <v>731.916</v>
      </c>
      <c s="36">
        <v>0</v>
      </c>
      <c s="36">
        <f>ROUND(G4239*H4239,6)</f>
      </c>
      <c r="L4239" s="38">
        <v>0</v>
      </c>
      <c s="32">
        <f>ROUND(ROUND(L4239,2)*ROUND(G4239,3),2)</f>
      </c>
      <c s="36" t="s">
        <v>55</v>
      </c>
      <c>
        <f>(M4239*21)/100</f>
      </c>
      <c t="s">
        <v>28</v>
      </c>
    </row>
    <row r="4240" spans="1:5" ht="12.75">
      <c r="A4240" s="35" t="s">
        <v>56</v>
      </c>
      <c r="E4240" s="39" t="s">
        <v>9025</v>
      </c>
    </row>
    <row r="4241" spans="1:5" ht="293.25">
      <c r="A4241" s="35" t="s">
        <v>58</v>
      </c>
      <c r="E4241" s="40" t="s">
        <v>9026</v>
      </c>
    </row>
    <row r="4242" spans="1:5" ht="204">
      <c r="A4242" t="s">
        <v>59</v>
      </c>
      <c r="E4242" s="39" t="s">
        <v>9027</v>
      </c>
    </row>
    <row r="4243" spans="1:16" ht="12.75">
      <c r="A4243" t="s">
        <v>50</v>
      </c>
      <c s="34" t="s">
        <v>9028</v>
      </c>
      <c s="34" t="s">
        <v>9029</v>
      </c>
      <c s="35" t="s">
        <v>5</v>
      </c>
      <c s="6" t="s">
        <v>9030</v>
      </c>
      <c s="36" t="s">
        <v>2202</v>
      </c>
      <c s="37">
        <v>211.779</v>
      </c>
      <c s="36">
        <v>0</v>
      </c>
      <c s="36">
        <f>ROUND(G4243*H4243,6)</f>
      </c>
      <c r="L4243" s="38">
        <v>0</v>
      </c>
      <c s="32">
        <f>ROUND(ROUND(L4243,2)*ROUND(G4243,3),2)</f>
      </c>
      <c s="36" t="s">
        <v>55</v>
      </c>
      <c>
        <f>(M4243*21)/100</f>
      </c>
      <c t="s">
        <v>28</v>
      </c>
    </row>
    <row r="4244" spans="1:5" ht="12.75">
      <c r="A4244" s="35" t="s">
        <v>56</v>
      </c>
      <c r="E4244" s="39" t="s">
        <v>9030</v>
      </c>
    </row>
    <row r="4245" spans="1:5" ht="409.5">
      <c r="A4245" s="35" t="s">
        <v>58</v>
      </c>
      <c r="E4245" s="40" t="s">
        <v>9031</v>
      </c>
    </row>
    <row r="4246" spans="1:5" ht="204">
      <c r="A4246" t="s">
        <v>59</v>
      </c>
      <c r="E4246" s="39" t="s">
        <v>9032</v>
      </c>
    </row>
    <row r="4247" spans="1:16" ht="12.75">
      <c r="A4247" t="s">
        <v>50</v>
      </c>
      <c s="34" t="s">
        <v>9033</v>
      </c>
      <c s="34" t="s">
        <v>9034</v>
      </c>
      <c s="35" t="s">
        <v>5</v>
      </c>
      <c s="6" t="s">
        <v>9035</v>
      </c>
      <c s="36" t="s">
        <v>2197</v>
      </c>
      <c s="37">
        <v>639.451</v>
      </c>
      <c s="36">
        <v>0</v>
      </c>
      <c s="36">
        <f>ROUND(G4247*H4247,6)</f>
      </c>
      <c r="L4247" s="38">
        <v>0</v>
      </c>
      <c s="32">
        <f>ROUND(ROUND(L4247,2)*ROUND(G4247,3),2)</f>
      </c>
      <c s="36" t="s">
        <v>55</v>
      </c>
      <c>
        <f>(M4247*21)/100</f>
      </c>
      <c t="s">
        <v>28</v>
      </c>
    </row>
    <row r="4248" spans="1:5" ht="12.75">
      <c r="A4248" s="35" t="s">
        <v>56</v>
      </c>
      <c r="E4248" s="39" t="s">
        <v>9035</v>
      </c>
    </row>
    <row r="4249" spans="1:5" ht="204">
      <c r="A4249" s="35" t="s">
        <v>58</v>
      </c>
      <c r="E4249" s="42" t="s">
        <v>9036</v>
      </c>
    </row>
    <row r="4250" spans="1:5" ht="204">
      <c r="A4250" t="s">
        <v>59</v>
      </c>
      <c r="E4250" s="39" t="s">
        <v>9037</v>
      </c>
    </row>
    <row r="4251" spans="1:16" ht="12.75">
      <c r="A4251" t="s">
        <v>50</v>
      </c>
      <c s="34" t="s">
        <v>9038</v>
      </c>
      <c s="34" t="s">
        <v>9039</v>
      </c>
      <c s="35" t="s">
        <v>5</v>
      </c>
      <c s="6" t="s">
        <v>9040</v>
      </c>
      <c s="36" t="s">
        <v>2197</v>
      </c>
      <c s="37">
        <v>24.648</v>
      </c>
      <c s="36">
        <v>0</v>
      </c>
      <c s="36">
        <f>ROUND(G4251*H4251,6)</f>
      </c>
      <c r="L4251" s="38">
        <v>0</v>
      </c>
      <c s="32">
        <f>ROUND(ROUND(L4251,2)*ROUND(G4251,3),2)</f>
      </c>
      <c s="36" t="s">
        <v>55</v>
      </c>
      <c>
        <f>(M4251*21)/100</f>
      </c>
      <c t="s">
        <v>28</v>
      </c>
    </row>
    <row r="4252" spans="1:5" ht="12.75">
      <c r="A4252" s="35" t="s">
        <v>56</v>
      </c>
      <c r="E4252" s="39" t="s">
        <v>9040</v>
      </c>
    </row>
    <row r="4253" spans="1:5" ht="25.5">
      <c r="A4253" s="35" t="s">
        <v>58</v>
      </c>
      <c r="E4253" s="42" t="s">
        <v>9041</v>
      </c>
    </row>
    <row r="4254" spans="1:5" ht="191.25">
      <c r="A4254" t="s">
        <v>59</v>
      </c>
      <c r="E4254" s="39" t="s">
        <v>9042</v>
      </c>
    </row>
    <row r="4255" spans="1:16" ht="12.75">
      <c r="A4255" t="s">
        <v>50</v>
      </c>
      <c s="34" t="s">
        <v>9043</v>
      </c>
      <c s="34" t="s">
        <v>9044</v>
      </c>
      <c s="35" t="s">
        <v>5</v>
      </c>
      <c s="6" t="s">
        <v>9045</v>
      </c>
      <c s="36" t="s">
        <v>2202</v>
      </c>
      <c s="37">
        <v>4.341</v>
      </c>
      <c s="36">
        <v>0</v>
      </c>
      <c s="36">
        <f>ROUND(G4255*H4255,6)</f>
      </c>
      <c r="L4255" s="38">
        <v>0</v>
      </c>
      <c s="32">
        <f>ROUND(ROUND(L4255,2)*ROUND(G4255,3),2)</f>
      </c>
      <c s="36" t="s">
        <v>55</v>
      </c>
      <c>
        <f>(M4255*21)/100</f>
      </c>
      <c t="s">
        <v>28</v>
      </c>
    </row>
    <row r="4256" spans="1:5" ht="12.75">
      <c r="A4256" s="35" t="s">
        <v>56</v>
      </c>
      <c r="E4256" s="39" t="s">
        <v>9045</v>
      </c>
    </row>
    <row r="4257" spans="1:5" ht="63.75">
      <c r="A4257" s="35" t="s">
        <v>58</v>
      </c>
      <c r="E4257" s="42" t="s">
        <v>9046</v>
      </c>
    </row>
    <row r="4258" spans="1:5" ht="153">
      <c r="A4258" t="s">
        <v>59</v>
      </c>
      <c r="E4258" s="39" t="s">
        <v>9047</v>
      </c>
    </row>
    <row r="4259" spans="1:16" ht="12.75">
      <c r="A4259" t="s">
        <v>50</v>
      </c>
      <c s="34" t="s">
        <v>9048</v>
      </c>
      <c s="34" t="s">
        <v>9049</v>
      </c>
      <c s="35" t="s">
        <v>5</v>
      </c>
      <c s="6" t="s">
        <v>9050</v>
      </c>
      <c s="36" t="s">
        <v>2202</v>
      </c>
      <c s="37">
        <v>111.972</v>
      </c>
      <c s="36">
        <v>0</v>
      </c>
      <c s="36">
        <f>ROUND(G4259*H4259,6)</f>
      </c>
      <c r="L4259" s="38">
        <v>0</v>
      </c>
      <c s="32">
        <f>ROUND(ROUND(L4259,2)*ROUND(G4259,3),2)</f>
      </c>
      <c s="36" t="s">
        <v>55</v>
      </c>
      <c>
        <f>(M4259*21)/100</f>
      </c>
      <c t="s">
        <v>28</v>
      </c>
    </row>
    <row r="4260" spans="1:5" ht="12.75">
      <c r="A4260" s="35" t="s">
        <v>56</v>
      </c>
      <c r="E4260" s="39" t="s">
        <v>9050</v>
      </c>
    </row>
    <row r="4261" spans="1:5" ht="63.75">
      <c r="A4261" s="35" t="s">
        <v>58</v>
      </c>
      <c r="E4261" s="42" t="s">
        <v>9051</v>
      </c>
    </row>
    <row r="4262" spans="1:5" ht="153">
      <c r="A4262" t="s">
        <v>59</v>
      </c>
      <c r="E4262" s="39" t="s">
        <v>9052</v>
      </c>
    </row>
    <row r="4263" spans="1:16" ht="12.75">
      <c r="A4263" t="s">
        <v>50</v>
      </c>
      <c s="34" t="s">
        <v>9053</v>
      </c>
      <c s="34" t="s">
        <v>9054</v>
      </c>
      <c s="35" t="s">
        <v>5</v>
      </c>
      <c s="6" t="s">
        <v>9055</v>
      </c>
      <c s="36" t="s">
        <v>2202</v>
      </c>
      <c s="37">
        <v>0.135</v>
      </c>
      <c s="36">
        <v>0</v>
      </c>
      <c s="36">
        <f>ROUND(G4263*H4263,6)</f>
      </c>
      <c r="L4263" s="38">
        <v>0</v>
      </c>
      <c s="32">
        <f>ROUND(ROUND(L4263,2)*ROUND(G4263,3),2)</f>
      </c>
      <c s="36" t="s">
        <v>55</v>
      </c>
      <c>
        <f>(M4263*21)/100</f>
      </c>
      <c t="s">
        <v>28</v>
      </c>
    </row>
    <row r="4264" spans="1:5" ht="12.75">
      <c r="A4264" s="35" t="s">
        <v>56</v>
      </c>
      <c r="E4264" s="39" t="s">
        <v>9055</v>
      </c>
    </row>
    <row r="4265" spans="1:5" ht="51">
      <c r="A4265" s="35" t="s">
        <v>58</v>
      </c>
      <c r="E4265" s="40" t="s">
        <v>9056</v>
      </c>
    </row>
    <row r="4266" spans="1:5" ht="204">
      <c r="A4266" t="s">
        <v>59</v>
      </c>
      <c r="E4266" s="39" t="s">
        <v>9057</v>
      </c>
    </row>
    <row r="4267" spans="1:16" ht="12.75">
      <c r="A4267" t="s">
        <v>50</v>
      </c>
      <c s="34" t="s">
        <v>9058</v>
      </c>
      <c s="34" t="s">
        <v>9059</v>
      </c>
      <c s="35" t="s">
        <v>5</v>
      </c>
      <c s="6" t="s">
        <v>9060</v>
      </c>
      <c s="36" t="s">
        <v>412</v>
      </c>
      <c s="37">
        <v>20.901</v>
      </c>
      <c s="36">
        <v>0</v>
      </c>
      <c s="36">
        <f>ROUND(G4267*H4267,6)</f>
      </c>
      <c r="L4267" s="38">
        <v>0</v>
      </c>
      <c s="32">
        <f>ROUND(ROUND(L4267,2)*ROUND(G4267,3),2)</f>
      </c>
      <c s="36" t="s">
        <v>55</v>
      </c>
      <c>
        <f>(M4267*21)/100</f>
      </c>
      <c t="s">
        <v>28</v>
      </c>
    </row>
    <row r="4268" spans="1:5" ht="12.75">
      <c r="A4268" s="35" t="s">
        <v>56</v>
      </c>
      <c r="E4268" s="39" t="s">
        <v>9060</v>
      </c>
    </row>
    <row r="4269" spans="1:5" ht="229.5">
      <c r="A4269" s="35" t="s">
        <v>58</v>
      </c>
      <c r="E4269" s="42" t="s">
        <v>9061</v>
      </c>
    </row>
    <row r="4270" spans="1:5" ht="204">
      <c r="A4270" t="s">
        <v>59</v>
      </c>
      <c r="E4270" s="39" t="s">
        <v>9062</v>
      </c>
    </row>
    <row r="4271" spans="1:16" ht="12.75">
      <c r="A4271" t="s">
        <v>50</v>
      </c>
      <c s="34" t="s">
        <v>9063</v>
      </c>
      <c s="34" t="s">
        <v>9064</v>
      </c>
      <c s="35" t="s">
        <v>5</v>
      </c>
      <c s="6" t="s">
        <v>9065</v>
      </c>
      <c s="36" t="s">
        <v>2197</v>
      </c>
      <c s="37">
        <v>23.08</v>
      </c>
      <c s="36">
        <v>0</v>
      </c>
      <c s="36">
        <f>ROUND(G4271*H4271,6)</f>
      </c>
      <c r="L4271" s="38">
        <v>0</v>
      </c>
      <c s="32">
        <f>ROUND(ROUND(L4271,2)*ROUND(G4271,3),2)</f>
      </c>
      <c s="36" t="s">
        <v>55</v>
      </c>
      <c>
        <f>(M4271*21)/100</f>
      </c>
      <c t="s">
        <v>28</v>
      </c>
    </row>
    <row r="4272" spans="1:5" ht="12.75">
      <c r="A4272" s="35" t="s">
        <v>56</v>
      </c>
      <c r="E4272" s="39" t="s">
        <v>9065</v>
      </c>
    </row>
    <row r="4273" spans="1:5" ht="38.25">
      <c r="A4273" s="35" t="s">
        <v>58</v>
      </c>
      <c r="E4273" s="42" t="s">
        <v>9066</v>
      </c>
    </row>
    <row r="4274" spans="1:5" ht="191.25">
      <c r="A4274" t="s">
        <v>59</v>
      </c>
      <c r="E4274" s="39" t="s">
        <v>9067</v>
      </c>
    </row>
    <row r="4275" spans="1:16" ht="25.5">
      <c r="A4275" t="s">
        <v>50</v>
      </c>
      <c s="34" t="s">
        <v>9068</v>
      </c>
      <c s="34" t="s">
        <v>9069</v>
      </c>
      <c s="35" t="s">
        <v>5</v>
      </c>
      <c s="6" t="s">
        <v>9070</v>
      </c>
      <c s="36" t="s">
        <v>2202</v>
      </c>
      <c s="37">
        <v>350.282</v>
      </c>
      <c s="36">
        <v>0</v>
      </c>
      <c s="36">
        <f>ROUND(G4275*H4275,6)</f>
      </c>
      <c r="L4275" s="38">
        <v>0</v>
      </c>
      <c s="32">
        <f>ROUND(ROUND(L4275,2)*ROUND(G4275,3),2)</f>
      </c>
      <c s="36" t="s">
        <v>55</v>
      </c>
      <c>
        <f>(M4275*21)/100</f>
      </c>
      <c t="s">
        <v>28</v>
      </c>
    </row>
    <row r="4276" spans="1:5" ht="25.5">
      <c r="A4276" s="35" t="s">
        <v>56</v>
      </c>
      <c r="E4276" s="39" t="s">
        <v>9070</v>
      </c>
    </row>
    <row r="4277" spans="1:5" ht="409.5">
      <c r="A4277" s="35" t="s">
        <v>58</v>
      </c>
      <c r="E4277" s="42" t="s">
        <v>9071</v>
      </c>
    </row>
    <row r="4278" spans="1:5" ht="165.75">
      <c r="A4278" t="s">
        <v>59</v>
      </c>
      <c r="E4278" s="39" t="s">
        <v>9072</v>
      </c>
    </row>
    <row r="4279" spans="1:16" ht="25.5">
      <c r="A4279" t="s">
        <v>50</v>
      </c>
      <c s="34" t="s">
        <v>9073</v>
      </c>
      <c s="34" t="s">
        <v>9074</v>
      </c>
      <c s="35" t="s">
        <v>5</v>
      </c>
      <c s="6" t="s">
        <v>9075</v>
      </c>
      <c s="36" t="s">
        <v>2202</v>
      </c>
      <c s="37">
        <v>1.187</v>
      </c>
      <c s="36">
        <v>0</v>
      </c>
      <c s="36">
        <f>ROUND(G4279*H4279,6)</f>
      </c>
      <c r="L4279" s="38">
        <v>0</v>
      </c>
      <c s="32">
        <f>ROUND(ROUND(L4279,2)*ROUND(G4279,3),2)</f>
      </c>
      <c s="36" t="s">
        <v>55</v>
      </c>
      <c>
        <f>(M4279*21)/100</f>
      </c>
      <c t="s">
        <v>28</v>
      </c>
    </row>
    <row r="4280" spans="1:5" ht="25.5">
      <c r="A4280" s="35" t="s">
        <v>56</v>
      </c>
      <c r="E4280" s="39" t="s">
        <v>9075</v>
      </c>
    </row>
    <row r="4281" spans="1:5" ht="51">
      <c r="A4281" s="35" t="s">
        <v>58</v>
      </c>
      <c r="E4281" s="42" t="s">
        <v>9076</v>
      </c>
    </row>
    <row r="4282" spans="1:5" ht="204">
      <c r="A4282" t="s">
        <v>59</v>
      </c>
      <c r="E4282" s="39" t="s">
        <v>9077</v>
      </c>
    </row>
    <row r="4283" spans="1:16" ht="25.5">
      <c r="A4283" t="s">
        <v>50</v>
      </c>
      <c s="34" t="s">
        <v>9078</v>
      </c>
      <c s="34" t="s">
        <v>9079</v>
      </c>
      <c s="35" t="s">
        <v>5</v>
      </c>
      <c s="6" t="s">
        <v>9080</v>
      </c>
      <c s="36" t="s">
        <v>2202</v>
      </c>
      <c s="37">
        <v>79.13</v>
      </c>
      <c s="36">
        <v>0</v>
      </c>
      <c s="36">
        <f>ROUND(G4283*H4283,6)</f>
      </c>
      <c r="L4283" s="38">
        <v>0</v>
      </c>
      <c s="32">
        <f>ROUND(ROUND(L4283,2)*ROUND(G4283,3),2)</f>
      </c>
      <c s="36" t="s">
        <v>55</v>
      </c>
      <c>
        <f>(M4283*21)/100</f>
      </c>
      <c t="s">
        <v>28</v>
      </c>
    </row>
    <row r="4284" spans="1:5" ht="25.5">
      <c r="A4284" s="35" t="s">
        <v>56</v>
      </c>
      <c r="E4284" s="39" t="s">
        <v>9080</v>
      </c>
    </row>
    <row r="4285" spans="1:5" ht="409.5">
      <c r="A4285" s="35" t="s">
        <v>58</v>
      </c>
      <c r="E4285" s="42" t="s">
        <v>9081</v>
      </c>
    </row>
    <row r="4286" spans="1:5" ht="204">
      <c r="A4286" t="s">
        <v>59</v>
      </c>
      <c r="E4286" s="39" t="s">
        <v>9082</v>
      </c>
    </row>
    <row r="4287" spans="1:16" ht="12.75">
      <c r="A4287" t="s">
        <v>50</v>
      </c>
      <c s="34" t="s">
        <v>9083</v>
      </c>
      <c s="34" t="s">
        <v>9084</v>
      </c>
      <c s="35" t="s">
        <v>5</v>
      </c>
      <c s="6" t="s">
        <v>9085</v>
      </c>
      <c s="36" t="s">
        <v>2197</v>
      </c>
      <c s="37">
        <v>204.44</v>
      </c>
      <c s="36">
        <v>0</v>
      </c>
      <c s="36">
        <f>ROUND(G4287*H4287,6)</f>
      </c>
      <c r="L4287" s="38">
        <v>0</v>
      </c>
      <c s="32">
        <f>ROUND(ROUND(L4287,2)*ROUND(G4287,3),2)</f>
      </c>
      <c s="36" t="s">
        <v>55</v>
      </c>
      <c>
        <f>(M4287*21)/100</f>
      </c>
      <c t="s">
        <v>28</v>
      </c>
    </row>
    <row r="4288" spans="1:5" ht="12.75">
      <c r="A4288" s="35" t="s">
        <v>56</v>
      </c>
      <c r="E4288" s="39" t="s">
        <v>9085</v>
      </c>
    </row>
    <row r="4289" spans="1:5" ht="140.25">
      <c r="A4289" s="35" t="s">
        <v>58</v>
      </c>
      <c r="E4289" s="42" t="s">
        <v>9086</v>
      </c>
    </row>
    <row r="4290" spans="1:5" ht="204">
      <c r="A4290" t="s">
        <v>59</v>
      </c>
      <c r="E4290" s="39" t="s">
        <v>9087</v>
      </c>
    </row>
    <row r="4291" spans="1:16" ht="12.75">
      <c r="A4291" t="s">
        <v>50</v>
      </c>
      <c s="34" t="s">
        <v>9088</v>
      </c>
      <c s="34" t="s">
        <v>9089</v>
      </c>
      <c s="35" t="s">
        <v>5</v>
      </c>
      <c s="6" t="s">
        <v>9090</v>
      </c>
      <c s="36" t="s">
        <v>2202</v>
      </c>
      <c s="37">
        <v>664.505</v>
      </c>
      <c s="36">
        <v>0</v>
      </c>
      <c s="36">
        <f>ROUND(G4291*H4291,6)</f>
      </c>
      <c r="L4291" s="38">
        <v>0</v>
      </c>
      <c s="32">
        <f>ROUND(ROUND(L4291,2)*ROUND(G4291,3),2)</f>
      </c>
      <c s="36" t="s">
        <v>55</v>
      </c>
      <c>
        <f>(M4291*21)/100</f>
      </c>
      <c t="s">
        <v>28</v>
      </c>
    </row>
    <row r="4292" spans="1:5" ht="12.75">
      <c r="A4292" s="35" t="s">
        <v>56</v>
      </c>
      <c r="E4292" s="39" t="s">
        <v>9090</v>
      </c>
    </row>
    <row r="4293" spans="1:5" ht="409.5">
      <c r="A4293" s="35" t="s">
        <v>58</v>
      </c>
      <c r="E4293" s="42" t="s">
        <v>9091</v>
      </c>
    </row>
    <row r="4294" spans="1:5" ht="191.25">
      <c r="A4294" t="s">
        <v>59</v>
      </c>
      <c r="E4294" s="39" t="s">
        <v>9092</v>
      </c>
    </row>
    <row r="4295" spans="1:16" ht="12.75">
      <c r="A4295" t="s">
        <v>50</v>
      </c>
      <c s="34" t="s">
        <v>9093</v>
      </c>
      <c s="34" t="s">
        <v>9094</v>
      </c>
      <c s="35" t="s">
        <v>5</v>
      </c>
      <c s="6" t="s">
        <v>9095</v>
      </c>
      <c s="36" t="s">
        <v>2202</v>
      </c>
      <c s="37">
        <v>326.821</v>
      </c>
      <c s="36">
        <v>0</v>
      </c>
      <c s="36">
        <f>ROUND(G4295*H4295,6)</f>
      </c>
      <c r="L4295" s="38">
        <v>0</v>
      </c>
      <c s="32">
        <f>ROUND(ROUND(L4295,2)*ROUND(G4295,3),2)</f>
      </c>
      <c s="36" t="s">
        <v>55</v>
      </c>
      <c>
        <f>(M4295*21)/100</f>
      </c>
      <c t="s">
        <v>28</v>
      </c>
    </row>
    <row r="4296" spans="1:5" ht="12.75">
      <c r="A4296" s="35" t="s">
        <v>56</v>
      </c>
      <c r="E4296" s="39" t="s">
        <v>9095</v>
      </c>
    </row>
    <row r="4297" spans="1:5" ht="293.25">
      <c r="A4297" s="35" t="s">
        <v>58</v>
      </c>
      <c r="E4297" s="42" t="s">
        <v>9096</v>
      </c>
    </row>
    <row r="4298" spans="1:5" ht="191.25">
      <c r="A4298" t="s">
        <v>59</v>
      </c>
      <c r="E4298" s="39" t="s">
        <v>9097</v>
      </c>
    </row>
    <row r="4299" spans="1:16" ht="25.5">
      <c r="A4299" t="s">
        <v>50</v>
      </c>
      <c s="34" t="s">
        <v>9098</v>
      </c>
      <c s="34" t="s">
        <v>9099</v>
      </c>
      <c s="35" t="s">
        <v>5</v>
      </c>
      <c s="6" t="s">
        <v>9100</v>
      </c>
      <c s="36" t="s">
        <v>209</v>
      </c>
      <c s="37">
        <v>51</v>
      </c>
      <c s="36">
        <v>0</v>
      </c>
      <c s="36">
        <f>ROUND(G4299*H4299,6)</f>
      </c>
      <c r="L4299" s="38">
        <v>0</v>
      </c>
      <c s="32">
        <f>ROUND(ROUND(L4299,2)*ROUND(G4299,3),2)</f>
      </c>
      <c s="36" t="s">
        <v>55</v>
      </c>
      <c>
        <f>(M4299*21)/100</f>
      </c>
      <c t="s">
        <v>28</v>
      </c>
    </row>
    <row r="4300" spans="1:5" ht="25.5">
      <c r="A4300" s="35" t="s">
        <v>56</v>
      </c>
      <c r="E4300" s="39" t="s">
        <v>9100</v>
      </c>
    </row>
    <row r="4301" spans="1:5" ht="51">
      <c r="A4301" s="35" t="s">
        <v>58</v>
      </c>
      <c r="E4301" s="40" t="s">
        <v>9101</v>
      </c>
    </row>
    <row r="4302" spans="1:5" ht="255">
      <c r="A4302" t="s">
        <v>59</v>
      </c>
      <c r="E4302" s="39" t="s">
        <v>9102</v>
      </c>
    </row>
    <row r="4303" spans="1:16" ht="25.5">
      <c r="A4303" t="s">
        <v>50</v>
      </c>
      <c s="34" t="s">
        <v>9103</v>
      </c>
      <c s="34" t="s">
        <v>9104</v>
      </c>
      <c s="35" t="s">
        <v>5</v>
      </c>
      <c s="6" t="s">
        <v>9105</v>
      </c>
      <c s="36" t="s">
        <v>2197</v>
      </c>
      <c s="37">
        <v>7.558</v>
      </c>
      <c s="36">
        <v>0</v>
      </c>
      <c s="36">
        <f>ROUND(G4303*H4303,6)</f>
      </c>
      <c r="L4303" s="38">
        <v>0</v>
      </c>
      <c s="32">
        <f>ROUND(ROUND(L4303,2)*ROUND(G4303,3),2)</f>
      </c>
      <c s="36" t="s">
        <v>55</v>
      </c>
      <c>
        <f>(M4303*21)/100</f>
      </c>
      <c t="s">
        <v>28</v>
      </c>
    </row>
    <row r="4304" spans="1:5" ht="25.5">
      <c r="A4304" s="35" t="s">
        <v>56</v>
      </c>
      <c r="E4304" s="39" t="s">
        <v>9105</v>
      </c>
    </row>
    <row r="4305" spans="1:5" ht="25.5">
      <c r="A4305" s="35" t="s">
        <v>58</v>
      </c>
      <c r="E4305" s="40" t="s">
        <v>9106</v>
      </c>
    </row>
    <row r="4306" spans="1:5" ht="204">
      <c r="A4306" t="s">
        <v>59</v>
      </c>
      <c r="E4306" s="39" t="s">
        <v>9107</v>
      </c>
    </row>
    <row r="4307" spans="1:16" ht="25.5">
      <c r="A4307" t="s">
        <v>50</v>
      </c>
      <c s="34" t="s">
        <v>9108</v>
      </c>
      <c s="34" t="s">
        <v>9109</v>
      </c>
      <c s="35" t="s">
        <v>5</v>
      </c>
      <c s="6" t="s">
        <v>9110</v>
      </c>
      <c s="36" t="s">
        <v>2197</v>
      </c>
      <c s="37">
        <v>3.349</v>
      </c>
      <c s="36">
        <v>0</v>
      </c>
      <c s="36">
        <f>ROUND(G4307*H4307,6)</f>
      </c>
      <c r="L4307" s="38">
        <v>0</v>
      </c>
      <c s="32">
        <f>ROUND(ROUND(L4307,2)*ROUND(G4307,3),2)</f>
      </c>
      <c s="36" t="s">
        <v>69</v>
      </c>
      <c>
        <f>(M4307*21)/100</f>
      </c>
      <c t="s">
        <v>28</v>
      </c>
    </row>
    <row r="4308" spans="1:5" ht="25.5">
      <c r="A4308" s="35" t="s">
        <v>56</v>
      </c>
      <c r="E4308" s="39" t="s">
        <v>9110</v>
      </c>
    </row>
    <row r="4309" spans="1:5" ht="127.5">
      <c r="A4309" s="35" t="s">
        <v>58</v>
      </c>
      <c r="E4309" s="40" t="s">
        <v>9111</v>
      </c>
    </row>
    <row r="4310" spans="1:5" ht="165.75">
      <c r="A4310" t="s">
        <v>59</v>
      </c>
      <c r="E4310" s="39" t="s">
        <v>9112</v>
      </c>
    </row>
    <row r="4311" spans="1:16" ht="25.5">
      <c r="A4311" t="s">
        <v>50</v>
      </c>
      <c s="34" t="s">
        <v>9113</v>
      </c>
      <c s="34" t="s">
        <v>9114</v>
      </c>
      <c s="35" t="s">
        <v>5</v>
      </c>
      <c s="6" t="s">
        <v>9115</v>
      </c>
      <c s="36" t="s">
        <v>2197</v>
      </c>
      <c s="37">
        <v>9.726</v>
      </c>
      <c s="36">
        <v>0</v>
      </c>
      <c s="36">
        <f>ROUND(G4311*H4311,6)</f>
      </c>
      <c r="L4311" s="38">
        <v>0</v>
      </c>
      <c s="32">
        <f>ROUND(ROUND(L4311,2)*ROUND(G4311,3),2)</f>
      </c>
      <c s="36" t="s">
        <v>69</v>
      </c>
      <c>
        <f>(M4311*21)/100</f>
      </c>
      <c t="s">
        <v>28</v>
      </c>
    </row>
    <row r="4312" spans="1:5" ht="25.5">
      <c r="A4312" s="35" t="s">
        <v>56</v>
      </c>
      <c r="E4312" s="39" t="s">
        <v>9115</v>
      </c>
    </row>
    <row r="4313" spans="1:5" ht="127.5">
      <c r="A4313" s="35" t="s">
        <v>58</v>
      </c>
      <c r="E4313" s="40" t="s">
        <v>9116</v>
      </c>
    </row>
    <row r="4314" spans="1:5" ht="165.75">
      <c r="A4314" t="s">
        <v>59</v>
      </c>
      <c r="E4314" s="39" t="s">
        <v>9117</v>
      </c>
    </row>
    <row r="4315" spans="1:16" ht="12.75">
      <c r="A4315" t="s">
        <v>50</v>
      </c>
      <c s="34" t="s">
        <v>9118</v>
      </c>
      <c s="34" t="s">
        <v>9119</v>
      </c>
      <c s="35" t="s">
        <v>5</v>
      </c>
      <c s="6" t="s">
        <v>9120</v>
      </c>
      <c s="36" t="s">
        <v>2197</v>
      </c>
      <c s="37">
        <v>5.78</v>
      </c>
      <c s="36">
        <v>0</v>
      </c>
      <c s="36">
        <f>ROUND(G4315*H4315,6)</f>
      </c>
      <c r="L4315" s="38">
        <v>0</v>
      </c>
      <c s="32">
        <f>ROUND(ROUND(L4315,2)*ROUND(G4315,3),2)</f>
      </c>
      <c s="36" t="s">
        <v>55</v>
      </c>
      <c>
        <f>(M4315*21)/100</f>
      </c>
      <c t="s">
        <v>28</v>
      </c>
    </row>
    <row r="4316" spans="1:5" ht="12.75">
      <c r="A4316" s="35" t="s">
        <v>56</v>
      </c>
      <c r="E4316" s="39" t="s">
        <v>9120</v>
      </c>
    </row>
    <row r="4317" spans="1:5" ht="25.5">
      <c r="A4317" s="35" t="s">
        <v>58</v>
      </c>
      <c r="E4317" s="40" t="s">
        <v>9121</v>
      </c>
    </row>
    <row r="4318" spans="1:5" ht="204">
      <c r="A4318" t="s">
        <v>59</v>
      </c>
      <c r="E4318" s="39" t="s">
        <v>9122</v>
      </c>
    </row>
    <row r="4319" spans="1:16" ht="25.5">
      <c r="A4319" t="s">
        <v>50</v>
      </c>
      <c s="34" t="s">
        <v>9123</v>
      </c>
      <c s="34" t="s">
        <v>9124</v>
      </c>
      <c s="35" t="s">
        <v>5</v>
      </c>
      <c s="6" t="s">
        <v>9125</v>
      </c>
      <c s="36" t="s">
        <v>2197</v>
      </c>
      <c s="37">
        <v>2.013</v>
      </c>
      <c s="36">
        <v>0</v>
      </c>
      <c s="36">
        <f>ROUND(G4319*H4319,6)</f>
      </c>
      <c r="L4319" s="38">
        <v>0</v>
      </c>
      <c s="32">
        <f>ROUND(ROUND(L4319,2)*ROUND(G4319,3),2)</f>
      </c>
      <c s="36" t="s">
        <v>69</v>
      </c>
      <c>
        <f>(M4319*21)/100</f>
      </c>
      <c t="s">
        <v>28</v>
      </c>
    </row>
    <row r="4320" spans="1:5" ht="25.5">
      <c r="A4320" s="35" t="s">
        <v>56</v>
      </c>
      <c r="E4320" s="39" t="s">
        <v>9125</v>
      </c>
    </row>
    <row r="4321" spans="1:5" ht="38.25">
      <c r="A4321" s="35" t="s">
        <v>58</v>
      </c>
      <c r="E4321" s="40" t="s">
        <v>9126</v>
      </c>
    </row>
    <row r="4322" spans="1:5" ht="165.75">
      <c r="A4322" t="s">
        <v>59</v>
      </c>
      <c r="E4322" s="39" t="s">
        <v>9127</v>
      </c>
    </row>
    <row r="4323" spans="1:16" ht="25.5">
      <c r="A4323" t="s">
        <v>50</v>
      </c>
      <c s="34" t="s">
        <v>9128</v>
      </c>
      <c s="34" t="s">
        <v>9129</v>
      </c>
      <c s="35" t="s">
        <v>5</v>
      </c>
      <c s="6" t="s">
        <v>9130</v>
      </c>
      <c s="36" t="s">
        <v>2197</v>
      </c>
      <c s="37">
        <v>4.54</v>
      </c>
      <c s="36">
        <v>0</v>
      </c>
      <c s="36">
        <f>ROUND(G4323*H4323,6)</f>
      </c>
      <c r="L4323" s="38">
        <v>0</v>
      </c>
      <c s="32">
        <f>ROUND(ROUND(L4323,2)*ROUND(G4323,3),2)</f>
      </c>
      <c s="36" t="s">
        <v>69</v>
      </c>
      <c>
        <f>(M4323*21)/100</f>
      </c>
      <c t="s">
        <v>28</v>
      </c>
    </row>
    <row r="4324" spans="1:5" ht="25.5">
      <c r="A4324" s="35" t="s">
        <v>56</v>
      </c>
      <c r="E4324" s="39" t="s">
        <v>9130</v>
      </c>
    </row>
    <row r="4325" spans="1:5" ht="38.25">
      <c r="A4325" s="35" t="s">
        <v>58</v>
      </c>
      <c r="E4325" s="40" t="s">
        <v>9131</v>
      </c>
    </row>
    <row r="4326" spans="1:5" ht="165.75">
      <c r="A4326" t="s">
        <v>59</v>
      </c>
      <c r="E4326" s="39" t="s">
        <v>9132</v>
      </c>
    </row>
    <row r="4327" spans="1:16" ht="12.75">
      <c r="A4327" t="s">
        <v>50</v>
      </c>
      <c s="34" t="s">
        <v>9133</v>
      </c>
      <c s="34" t="s">
        <v>9134</v>
      </c>
      <c s="35" t="s">
        <v>5</v>
      </c>
      <c s="6" t="s">
        <v>9135</v>
      </c>
      <c s="36" t="s">
        <v>2197</v>
      </c>
      <c s="37">
        <v>0.312</v>
      </c>
      <c s="36">
        <v>0</v>
      </c>
      <c s="36">
        <f>ROUND(G4327*H4327,6)</f>
      </c>
      <c r="L4327" s="38">
        <v>0</v>
      </c>
      <c s="32">
        <f>ROUND(ROUND(L4327,2)*ROUND(G4327,3),2)</f>
      </c>
      <c s="36" t="s">
        <v>55</v>
      </c>
      <c>
        <f>(M4327*21)/100</f>
      </c>
      <c t="s">
        <v>28</v>
      </c>
    </row>
    <row r="4328" spans="1:5" ht="12.75">
      <c r="A4328" s="35" t="s">
        <v>56</v>
      </c>
      <c r="E4328" s="39" t="s">
        <v>9135</v>
      </c>
    </row>
    <row r="4329" spans="1:5" ht="25.5">
      <c r="A4329" s="35" t="s">
        <v>58</v>
      </c>
      <c r="E4329" s="40" t="s">
        <v>9136</v>
      </c>
    </row>
    <row r="4330" spans="1:5" ht="204">
      <c r="A4330" t="s">
        <v>59</v>
      </c>
      <c r="E4330" s="39" t="s">
        <v>9137</v>
      </c>
    </row>
    <row r="4331" spans="1:16" ht="25.5">
      <c r="A4331" t="s">
        <v>50</v>
      </c>
      <c s="34" t="s">
        <v>9138</v>
      </c>
      <c s="34" t="s">
        <v>9139</v>
      </c>
      <c s="35" t="s">
        <v>5</v>
      </c>
      <c s="6" t="s">
        <v>9140</v>
      </c>
      <c s="36" t="s">
        <v>2197</v>
      </c>
      <c s="37">
        <v>1.61</v>
      </c>
      <c s="36">
        <v>0</v>
      </c>
      <c s="36">
        <f>ROUND(G4331*H4331,6)</f>
      </c>
      <c r="L4331" s="38">
        <v>0</v>
      </c>
      <c s="32">
        <f>ROUND(ROUND(L4331,2)*ROUND(G4331,3),2)</f>
      </c>
      <c s="36" t="s">
        <v>69</v>
      </c>
      <c>
        <f>(M4331*21)/100</f>
      </c>
      <c t="s">
        <v>28</v>
      </c>
    </row>
    <row r="4332" spans="1:5" ht="25.5">
      <c r="A4332" s="35" t="s">
        <v>56</v>
      </c>
      <c r="E4332" s="39" t="s">
        <v>9140</v>
      </c>
    </row>
    <row r="4333" spans="1:5" ht="38.25">
      <c r="A4333" s="35" t="s">
        <v>58</v>
      </c>
      <c r="E4333" s="40" t="s">
        <v>9141</v>
      </c>
    </row>
    <row r="4334" spans="1:5" ht="204">
      <c r="A4334" t="s">
        <v>59</v>
      </c>
      <c r="E4334" s="39" t="s">
        <v>9142</v>
      </c>
    </row>
    <row r="4335" spans="1:16" ht="25.5">
      <c r="A4335" t="s">
        <v>50</v>
      </c>
      <c s="34" t="s">
        <v>9143</v>
      </c>
      <c s="34" t="s">
        <v>9144</v>
      </c>
      <c s="35" t="s">
        <v>5</v>
      </c>
      <c s="6" t="s">
        <v>9145</v>
      </c>
      <c s="36" t="s">
        <v>2197</v>
      </c>
      <c s="37">
        <v>3.408</v>
      </c>
      <c s="36">
        <v>0</v>
      </c>
      <c s="36">
        <f>ROUND(G4335*H4335,6)</f>
      </c>
      <c r="L4335" s="38">
        <v>0</v>
      </c>
      <c s="32">
        <f>ROUND(ROUND(L4335,2)*ROUND(G4335,3),2)</f>
      </c>
      <c s="36" t="s">
        <v>69</v>
      </c>
      <c>
        <f>(M4335*21)/100</f>
      </c>
      <c t="s">
        <v>28</v>
      </c>
    </row>
    <row r="4336" spans="1:5" ht="25.5">
      <c r="A4336" s="35" t="s">
        <v>56</v>
      </c>
      <c r="E4336" s="39" t="s">
        <v>9145</v>
      </c>
    </row>
    <row r="4337" spans="1:5" ht="38.25">
      <c r="A4337" s="35" t="s">
        <v>58</v>
      </c>
      <c r="E4337" s="40" t="s">
        <v>9146</v>
      </c>
    </row>
    <row r="4338" spans="1:5" ht="153">
      <c r="A4338" t="s">
        <v>59</v>
      </c>
      <c r="E4338" s="39" t="s">
        <v>9147</v>
      </c>
    </row>
    <row r="4339" spans="1:16" ht="12.75">
      <c r="A4339" t="s">
        <v>50</v>
      </c>
      <c s="34" t="s">
        <v>9148</v>
      </c>
      <c s="34" t="s">
        <v>9149</v>
      </c>
      <c s="35" t="s">
        <v>5</v>
      </c>
      <c s="6" t="s">
        <v>9150</v>
      </c>
      <c s="36" t="s">
        <v>2197</v>
      </c>
      <c s="37">
        <v>19.2</v>
      </c>
      <c s="36">
        <v>0</v>
      </c>
      <c s="36">
        <f>ROUND(G4339*H4339,6)</f>
      </c>
      <c r="L4339" s="38">
        <v>0</v>
      </c>
      <c s="32">
        <f>ROUND(ROUND(L4339,2)*ROUND(G4339,3),2)</f>
      </c>
      <c s="36" t="s">
        <v>55</v>
      </c>
      <c>
        <f>(M4339*21)/100</f>
      </c>
      <c t="s">
        <v>28</v>
      </c>
    </row>
    <row r="4340" spans="1:5" ht="12.75">
      <c r="A4340" s="35" t="s">
        <v>56</v>
      </c>
      <c r="E4340" s="39" t="s">
        <v>9150</v>
      </c>
    </row>
    <row r="4341" spans="1:5" ht="25.5">
      <c r="A4341" s="35" t="s">
        <v>58</v>
      </c>
      <c r="E4341" s="40" t="s">
        <v>9151</v>
      </c>
    </row>
    <row r="4342" spans="1:5" ht="204">
      <c r="A4342" t="s">
        <v>59</v>
      </c>
      <c r="E4342" s="39" t="s">
        <v>9152</v>
      </c>
    </row>
    <row r="4343" spans="1:16" ht="25.5">
      <c r="A4343" t="s">
        <v>50</v>
      </c>
      <c s="34" t="s">
        <v>9153</v>
      </c>
      <c s="34" t="s">
        <v>9154</v>
      </c>
      <c s="35" t="s">
        <v>5</v>
      </c>
      <c s="6" t="s">
        <v>9155</v>
      </c>
      <c s="36" t="s">
        <v>2197</v>
      </c>
      <c s="37">
        <v>48.844</v>
      </c>
      <c s="36">
        <v>0</v>
      </c>
      <c s="36">
        <f>ROUND(G4343*H4343,6)</f>
      </c>
      <c r="L4343" s="38">
        <v>0</v>
      </c>
      <c s="32">
        <f>ROUND(ROUND(L4343,2)*ROUND(G4343,3),2)</f>
      </c>
      <c s="36" t="s">
        <v>69</v>
      </c>
      <c>
        <f>(M4343*21)/100</f>
      </c>
      <c t="s">
        <v>28</v>
      </c>
    </row>
    <row r="4344" spans="1:5" ht="25.5">
      <c r="A4344" s="35" t="s">
        <v>56</v>
      </c>
      <c r="E4344" s="39" t="s">
        <v>9155</v>
      </c>
    </row>
    <row r="4345" spans="1:5" ht="204">
      <c r="A4345" s="35" t="s">
        <v>58</v>
      </c>
      <c r="E4345" s="40" t="s">
        <v>9156</v>
      </c>
    </row>
    <row r="4346" spans="1:5" ht="153">
      <c r="A4346" t="s">
        <v>59</v>
      </c>
      <c r="E4346" s="39" t="s">
        <v>9157</v>
      </c>
    </row>
    <row r="4347" spans="1:16" ht="25.5">
      <c r="A4347" t="s">
        <v>50</v>
      </c>
      <c s="34" t="s">
        <v>9158</v>
      </c>
      <c s="34" t="s">
        <v>9159</v>
      </c>
      <c s="35" t="s">
        <v>5</v>
      </c>
      <c s="6" t="s">
        <v>9160</v>
      </c>
      <c s="36" t="s">
        <v>2197</v>
      </c>
      <c s="37">
        <v>11.898</v>
      </c>
      <c s="36">
        <v>0</v>
      </c>
      <c s="36">
        <f>ROUND(G4347*H4347,6)</f>
      </c>
      <c r="L4347" s="38">
        <v>0</v>
      </c>
      <c s="32">
        <f>ROUND(ROUND(L4347,2)*ROUND(G4347,3),2)</f>
      </c>
      <c s="36" t="s">
        <v>69</v>
      </c>
      <c>
        <f>(M4347*21)/100</f>
      </c>
      <c t="s">
        <v>28</v>
      </c>
    </row>
    <row r="4348" spans="1:5" ht="25.5">
      <c r="A4348" s="35" t="s">
        <v>56</v>
      </c>
      <c r="E4348" s="39" t="s">
        <v>9160</v>
      </c>
    </row>
    <row r="4349" spans="1:5" ht="76.5">
      <c r="A4349" s="35" t="s">
        <v>58</v>
      </c>
      <c r="E4349" s="40" t="s">
        <v>9161</v>
      </c>
    </row>
    <row r="4350" spans="1:5" ht="153">
      <c r="A4350" t="s">
        <v>59</v>
      </c>
      <c r="E4350" s="39" t="s">
        <v>9162</v>
      </c>
    </row>
    <row r="4351" spans="1:16" ht="12.75">
      <c r="A4351" t="s">
        <v>50</v>
      </c>
      <c s="34" t="s">
        <v>9163</v>
      </c>
      <c s="34" t="s">
        <v>9164</v>
      </c>
      <c s="35" t="s">
        <v>5</v>
      </c>
      <c s="6" t="s">
        <v>9165</v>
      </c>
      <c s="36" t="s">
        <v>2197</v>
      </c>
      <c s="37">
        <v>101.762</v>
      </c>
      <c s="36">
        <v>0</v>
      </c>
      <c s="36">
        <f>ROUND(G4351*H4351,6)</f>
      </c>
      <c r="L4351" s="38">
        <v>0</v>
      </c>
      <c s="32">
        <f>ROUND(ROUND(L4351,2)*ROUND(G4351,3),2)</f>
      </c>
      <c s="36" t="s">
        <v>55</v>
      </c>
      <c>
        <f>(M4351*21)/100</f>
      </c>
      <c t="s">
        <v>28</v>
      </c>
    </row>
    <row r="4352" spans="1:5" ht="12.75">
      <c r="A4352" s="35" t="s">
        <v>56</v>
      </c>
      <c r="E4352" s="39" t="s">
        <v>9165</v>
      </c>
    </row>
    <row r="4353" spans="1:5" ht="357">
      <c r="A4353" s="35" t="s">
        <v>58</v>
      </c>
      <c r="E4353" s="40" t="s">
        <v>9166</v>
      </c>
    </row>
    <row r="4354" spans="1:5" ht="204">
      <c r="A4354" t="s">
        <v>59</v>
      </c>
      <c r="E4354" s="39" t="s">
        <v>9167</v>
      </c>
    </row>
    <row r="4355" spans="1:16" ht="25.5">
      <c r="A4355" t="s">
        <v>50</v>
      </c>
      <c s="34" t="s">
        <v>9168</v>
      </c>
      <c s="34" t="s">
        <v>9169</v>
      </c>
      <c s="35" t="s">
        <v>5</v>
      </c>
      <c s="6" t="s">
        <v>9170</v>
      </c>
      <c s="36" t="s">
        <v>2197</v>
      </c>
      <c s="37">
        <v>25.156</v>
      </c>
      <c s="36">
        <v>0</v>
      </c>
      <c s="36">
        <f>ROUND(G4355*H4355,6)</f>
      </c>
      <c r="L4355" s="38">
        <v>0</v>
      </c>
      <c s="32">
        <f>ROUND(ROUND(L4355,2)*ROUND(G4355,3),2)</f>
      </c>
      <c s="36" t="s">
        <v>69</v>
      </c>
      <c>
        <f>(M4355*21)/100</f>
      </c>
      <c t="s">
        <v>28</v>
      </c>
    </row>
    <row r="4356" spans="1:5" ht="25.5">
      <c r="A4356" s="35" t="s">
        <v>56</v>
      </c>
      <c r="E4356" s="39" t="s">
        <v>9170</v>
      </c>
    </row>
    <row r="4357" spans="1:5" ht="331.5">
      <c r="A4357" s="35" t="s">
        <v>58</v>
      </c>
      <c r="E4357" s="40" t="s">
        <v>9171</v>
      </c>
    </row>
    <row r="4358" spans="1:5" ht="165.75">
      <c r="A4358" t="s">
        <v>59</v>
      </c>
      <c r="E4358" s="39" t="s">
        <v>9172</v>
      </c>
    </row>
    <row r="4359" spans="1:16" ht="12.75">
      <c r="A4359" t="s">
        <v>50</v>
      </c>
      <c s="34" t="s">
        <v>9173</v>
      </c>
      <c s="34" t="s">
        <v>9174</v>
      </c>
      <c s="35" t="s">
        <v>5</v>
      </c>
      <c s="6" t="s">
        <v>9175</v>
      </c>
      <c s="36" t="s">
        <v>2197</v>
      </c>
      <c s="37">
        <v>112.732</v>
      </c>
      <c s="36">
        <v>0</v>
      </c>
      <c s="36">
        <f>ROUND(G4359*H4359,6)</f>
      </c>
      <c r="L4359" s="38">
        <v>0</v>
      </c>
      <c s="32">
        <f>ROUND(ROUND(L4359,2)*ROUND(G4359,3),2)</f>
      </c>
      <c s="36" t="s">
        <v>55</v>
      </c>
      <c>
        <f>(M4359*21)/100</f>
      </c>
      <c t="s">
        <v>28</v>
      </c>
    </row>
    <row r="4360" spans="1:5" ht="12.75">
      <c r="A4360" s="35" t="s">
        <v>56</v>
      </c>
      <c r="E4360" s="39" t="s">
        <v>9175</v>
      </c>
    </row>
    <row r="4361" spans="1:5" ht="280.5">
      <c r="A4361" s="35" t="s">
        <v>58</v>
      </c>
      <c r="E4361" s="40" t="s">
        <v>9176</v>
      </c>
    </row>
    <row r="4362" spans="1:5" ht="204">
      <c r="A4362" t="s">
        <v>59</v>
      </c>
      <c r="E4362" s="39" t="s">
        <v>9177</v>
      </c>
    </row>
    <row r="4363" spans="1:16" ht="25.5">
      <c r="A4363" t="s">
        <v>50</v>
      </c>
      <c s="34" t="s">
        <v>9178</v>
      </c>
      <c s="34" t="s">
        <v>9179</v>
      </c>
      <c s="35" t="s">
        <v>5</v>
      </c>
      <c s="6" t="s">
        <v>9180</v>
      </c>
      <c s="36" t="s">
        <v>2197</v>
      </c>
      <c s="37">
        <v>57.647</v>
      </c>
      <c s="36">
        <v>0</v>
      </c>
      <c s="36">
        <f>ROUND(G4363*H4363,6)</f>
      </c>
      <c r="L4363" s="38">
        <v>0</v>
      </c>
      <c s="32">
        <f>ROUND(ROUND(L4363,2)*ROUND(G4363,3),2)</f>
      </c>
      <c s="36" t="s">
        <v>69</v>
      </c>
      <c>
        <f>(M4363*21)/100</f>
      </c>
      <c t="s">
        <v>28</v>
      </c>
    </row>
    <row r="4364" spans="1:5" ht="25.5">
      <c r="A4364" s="35" t="s">
        <v>56</v>
      </c>
      <c r="E4364" s="39" t="s">
        <v>9180</v>
      </c>
    </row>
    <row r="4365" spans="1:5" ht="408">
      <c r="A4365" s="35" t="s">
        <v>58</v>
      </c>
      <c r="E4365" s="40" t="s">
        <v>9181</v>
      </c>
    </row>
    <row r="4366" spans="1:5" ht="204">
      <c r="A4366" t="s">
        <v>59</v>
      </c>
      <c r="E4366" s="39" t="s">
        <v>9182</v>
      </c>
    </row>
    <row r="4367" spans="1:16" ht="12.75">
      <c r="A4367" t="s">
        <v>50</v>
      </c>
      <c s="34" t="s">
        <v>9183</v>
      </c>
      <c s="34" t="s">
        <v>9184</v>
      </c>
      <c s="35" t="s">
        <v>5</v>
      </c>
      <c s="6" t="s">
        <v>9185</v>
      </c>
      <c s="36" t="s">
        <v>2197</v>
      </c>
      <c s="37">
        <v>4.377</v>
      </c>
      <c s="36">
        <v>0</v>
      </c>
      <c s="36">
        <f>ROUND(G4367*H4367,6)</f>
      </c>
      <c r="L4367" s="38">
        <v>0</v>
      </c>
      <c s="32">
        <f>ROUND(ROUND(L4367,2)*ROUND(G4367,3),2)</f>
      </c>
      <c s="36" t="s">
        <v>55</v>
      </c>
      <c>
        <f>(M4367*21)/100</f>
      </c>
      <c t="s">
        <v>28</v>
      </c>
    </row>
    <row r="4368" spans="1:5" ht="12.75">
      <c r="A4368" s="35" t="s">
        <v>56</v>
      </c>
      <c r="E4368" s="39" t="s">
        <v>9185</v>
      </c>
    </row>
    <row r="4369" spans="1:5" ht="63.75">
      <c r="A4369" s="35" t="s">
        <v>58</v>
      </c>
      <c r="E4369" s="40" t="s">
        <v>9186</v>
      </c>
    </row>
    <row r="4370" spans="1:5" ht="242.25">
      <c r="A4370" t="s">
        <v>59</v>
      </c>
      <c r="E4370" s="39" t="s">
        <v>9187</v>
      </c>
    </row>
    <row r="4371" spans="1:16" ht="12.75">
      <c r="A4371" t="s">
        <v>50</v>
      </c>
      <c s="34" t="s">
        <v>9188</v>
      </c>
      <c s="34" t="s">
        <v>9189</v>
      </c>
      <c s="35" t="s">
        <v>5</v>
      </c>
      <c s="6" t="s">
        <v>9190</v>
      </c>
      <c s="36" t="s">
        <v>2197</v>
      </c>
      <c s="37">
        <v>3.749</v>
      </c>
      <c s="36">
        <v>0</v>
      </c>
      <c s="36">
        <f>ROUND(G4371*H4371,6)</f>
      </c>
      <c r="L4371" s="38">
        <v>0</v>
      </c>
      <c s="32">
        <f>ROUND(ROUND(L4371,2)*ROUND(G4371,3),2)</f>
      </c>
      <c s="36" t="s">
        <v>55</v>
      </c>
      <c>
        <f>(M4371*21)/100</f>
      </c>
      <c t="s">
        <v>28</v>
      </c>
    </row>
    <row r="4372" spans="1:5" ht="12.75">
      <c r="A4372" s="35" t="s">
        <v>56</v>
      </c>
      <c r="E4372" s="39" t="s">
        <v>9190</v>
      </c>
    </row>
    <row r="4373" spans="1:5" ht="25.5">
      <c r="A4373" s="35" t="s">
        <v>58</v>
      </c>
      <c r="E4373" s="40" t="s">
        <v>9191</v>
      </c>
    </row>
    <row r="4374" spans="1:5" ht="242.25">
      <c r="A4374" t="s">
        <v>59</v>
      </c>
      <c r="E4374" s="39" t="s">
        <v>9192</v>
      </c>
    </row>
    <row r="4375" spans="1:16" ht="12.75">
      <c r="A4375" t="s">
        <v>50</v>
      </c>
      <c s="34" t="s">
        <v>9193</v>
      </c>
      <c s="34" t="s">
        <v>9194</v>
      </c>
      <c s="35" t="s">
        <v>5</v>
      </c>
      <c s="6" t="s">
        <v>9195</v>
      </c>
      <c s="36" t="s">
        <v>2197</v>
      </c>
      <c s="37">
        <v>81.769</v>
      </c>
      <c s="36">
        <v>0</v>
      </c>
      <c s="36">
        <f>ROUND(G4375*H4375,6)</f>
      </c>
      <c r="L4375" s="38">
        <v>0</v>
      </c>
      <c s="32">
        <f>ROUND(ROUND(L4375,2)*ROUND(G4375,3),2)</f>
      </c>
      <c s="36" t="s">
        <v>55</v>
      </c>
      <c>
        <f>(M4375*21)/100</f>
      </c>
      <c t="s">
        <v>28</v>
      </c>
    </row>
    <row r="4376" spans="1:5" ht="12.75">
      <c r="A4376" s="35" t="s">
        <v>56</v>
      </c>
      <c r="E4376" s="39" t="s">
        <v>9195</v>
      </c>
    </row>
    <row r="4377" spans="1:5" ht="76.5">
      <c r="A4377" s="35" t="s">
        <v>58</v>
      </c>
      <c r="E4377" s="40" t="s">
        <v>9196</v>
      </c>
    </row>
    <row r="4378" spans="1:5" ht="255">
      <c r="A4378" t="s">
        <v>59</v>
      </c>
      <c r="E4378" s="39" t="s">
        <v>9197</v>
      </c>
    </row>
    <row r="4379" spans="1:16" ht="25.5">
      <c r="A4379" t="s">
        <v>50</v>
      </c>
      <c s="34" t="s">
        <v>9198</v>
      </c>
      <c s="34" t="s">
        <v>9199</v>
      </c>
      <c s="35" t="s">
        <v>5</v>
      </c>
      <c s="6" t="s">
        <v>9200</v>
      </c>
      <c s="36" t="s">
        <v>2197</v>
      </c>
      <c s="37">
        <v>22.87</v>
      </c>
      <c s="36">
        <v>0</v>
      </c>
      <c s="36">
        <f>ROUND(G4379*H4379,6)</f>
      </c>
      <c r="L4379" s="38">
        <v>0</v>
      </c>
      <c s="32">
        <f>ROUND(ROUND(L4379,2)*ROUND(G4379,3),2)</f>
      </c>
      <c s="36" t="s">
        <v>69</v>
      </c>
      <c>
        <f>(M4379*21)/100</f>
      </c>
      <c t="s">
        <v>28</v>
      </c>
    </row>
    <row r="4380" spans="1:5" ht="25.5">
      <c r="A4380" s="35" t="s">
        <v>56</v>
      </c>
      <c r="E4380" s="39" t="s">
        <v>9200</v>
      </c>
    </row>
    <row r="4381" spans="1:5" ht="76.5">
      <c r="A4381" s="35" t="s">
        <v>58</v>
      </c>
      <c r="E4381" s="40" t="s">
        <v>9201</v>
      </c>
    </row>
    <row r="4382" spans="1:5" ht="216.75">
      <c r="A4382" t="s">
        <v>59</v>
      </c>
      <c r="E4382" s="39" t="s">
        <v>9202</v>
      </c>
    </row>
    <row r="4383" spans="1:16" ht="25.5">
      <c r="A4383" t="s">
        <v>50</v>
      </c>
      <c s="34" t="s">
        <v>9203</v>
      </c>
      <c s="34" t="s">
        <v>9204</v>
      </c>
      <c s="35" t="s">
        <v>5</v>
      </c>
      <c s="6" t="s">
        <v>9205</v>
      </c>
      <c s="36" t="s">
        <v>2197</v>
      </c>
      <c s="37">
        <v>1.914</v>
      </c>
      <c s="36">
        <v>0</v>
      </c>
      <c s="36">
        <f>ROUND(G4383*H4383,6)</f>
      </c>
      <c r="L4383" s="38">
        <v>0</v>
      </c>
      <c s="32">
        <f>ROUND(ROUND(L4383,2)*ROUND(G4383,3),2)</f>
      </c>
      <c s="36" t="s">
        <v>69</v>
      </c>
      <c>
        <f>(M4383*21)/100</f>
      </c>
      <c t="s">
        <v>28</v>
      </c>
    </row>
    <row r="4384" spans="1:5" ht="25.5">
      <c r="A4384" s="35" t="s">
        <v>56</v>
      </c>
      <c r="E4384" s="39" t="s">
        <v>9205</v>
      </c>
    </row>
    <row r="4385" spans="1:5" ht="38.25">
      <c r="A4385" s="35" t="s">
        <v>58</v>
      </c>
      <c r="E4385" s="40" t="s">
        <v>9206</v>
      </c>
    </row>
    <row r="4386" spans="1:5" ht="165.75">
      <c r="A4386" t="s">
        <v>59</v>
      </c>
      <c r="E4386" s="39" t="s">
        <v>9207</v>
      </c>
    </row>
    <row r="4387" spans="1:16" ht="12.75">
      <c r="A4387" t="s">
        <v>50</v>
      </c>
      <c s="34" t="s">
        <v>9208</v>
      </c>
      <c s="34" t="s">
        <v>9209</v>
      </c>
      <c s="35" t="s">
        <v>5</v>
      </c>
      <c s="6" t="s">
        <v>9210</v>
      </c>
      <c s="36" t="s">
        <v>2197</v>
      </c>
      <c s="37">
        <v>323.547</v>
      </c>
      <c s="36">
        <v>0</v>
      </c>
      <c s="36">
        <f>ROUND(G4387*H4387,6)</f>
      </c>
      <c r="L4387" s="38">
        <v>0</v>
      </c>
      <c s="32">
        <f>ROUND(ROUND(L4387,2)*ROUND(G4387,3),2)</f>
      </c>
      <c s="36" t="s">
        <v>55</v>
      </c>
      <c>
        <f>(M4387*21)/100</f>
      </c>
      <c t="s">
        <v>28</v>
      </c>
    </row>
    <row r="4388" spans="1:5" ht="12.75">
      <c r="A4388" s="35" t="s">
        <v>56</v>
      </c>
      <c r="E4388" s="39" t="s">
        <v>9210</v>
      </c>
    </row>
    <row r="4389" spans="1:5" ht="409.5">
      <c r="A4389" s="35" t="s">
        <v>58</v>
      </c>
      <c r="E4389" s="40" t="s">
        <v>9211</v>
      </c>
    </row>
    <row r="4390" spans="1:5" ht="204">
      <c r="A4390" t="s">
        <v>59</v>
      </c>
      <c r="E4390" s="39" t="s">
        <v>9212</v>
      </c>
    </row>
    <row r="4391" spans="1:16" ht="12.75">
      <c r="A4391" t="s">
        <v>50</v>
      </c>
      <c s="34" t="s">
        <v>9213</v>
      </c>
      <c s="34" t="s">
        <v>9214</v>
      </c>
      <c s="35" t="s">
        <v>5</v>
      </c>
      <c s="6" t="s">
        <v>9215</v>
      </c>
      <c s="36" t="s">
        <v>2197</v>
      </c>
      <c s="37">
        <v>31.301</v>
      </c>
      <c s="36">
        <v>0</v>
      </c>
      <c s="36">
        <f>ROUND(G4391*H4391,6)</f>
      </c>
      <c r="L4391" s="38">
        <v>0</v>
      </c>
      <c s="32">
        <f>ROUND(ROUND(L4391,2)*ROUND(G4391,3),2)</f>
      </c>
      <c s="36" t="s">
        <v>55</v>
      </c>
      <c>
        <f>(M4391*21)/100</f>
      </c>
      <c t="s">
        <v>28</v>
      </c>
    </row>
    <row r="4392" spans="1:5" ht="12.75">
      <c r="A4392" s="35" t="s">
        <v>56</v>
      </c>
      <c r="E4392" s="39" t="s">
        <v>9215</v>
      </c>
    </row>
    <row r="4393" spans="1:5" ht="140.25">
      <c r="A4393" s="35" t="s">
        <v>58</v>
      </c>
      <c r="E4393" s="40" t="s">
        <v>9216</v>
      </c>
    </row>
    <row r="4394" spans="1:5" ht="204">
      <c r="A4394" t="s">
        <v>59</v>
      </c>
      <c r="E4394" s="39" t="s">
        <v>9217</v>
      </c>
    </row>
    <row r="4395" spans="1:16" ht="12.75">
      <c r="A4395" t="s">
        <v>50</v>
      </c>
      <c s="34" t="s">
        <v>9218</v>
      </c>
      <c s="34" t="s">
        <v>9219</v>
      </c>
      <c s="35" t="s">
        <v>5</v>
      </c>
      <c s="6" t="s">
        <v>9220</v>
      </c>
      <c s="36" t="s">
        <v>2197</v>
      </c>
      <c s="37">
        <v>3.663</v>
      </c>
      <c s="36">
        <v>0</v>
      </c>
      <c s="36">
        <f>ROUND(G4395*H4395,6)</f>
      </c>
      <c r="L4395" s="38">
        <v>0</v>
      </c>
      <c s="32">
        <f>ROUND(ROUND(L4395,2)*ROUND(G4395,3),2)</f>
      </c>
      <c s="36" t="s">
        <v>55</v>
      </c>
      <c>
        <f>(M4395*21)/100</f>
      </c>
      <c t="s">
        <v>28</v>
      </c>
    </row>
    <row r="4396" spans="1:5" ht="12.75">
      <c r="A4396" s="35" t="s">
        <v>56</v>
      </c>
      <c r="E4396" s="39" t="s">
        <v>9220</v>
      </c>
    </row>
    <row r="4397" spans="1:5" ht="25.5">
      <c r="A4397" s="35" t="s">
        <v>58</v>
      </c>
      <c r="E4397" s="40" t="s">
        <v>9221</v>
      </c>
    </row>
    <row r="4398" spans="1:5" ht="204">
      <c r="A4398" t="s">
        <v>59</v>
      </c>
      <c r="E4398" s="39" t="s">
        <v>9222</v>
      </c>
    </row>
    <row r="4399" spans="1:16" ht="12.75">
      <c r="A4399" t="s">
        <v>50</v>
      </c>
      <c s="34" t="s">
        <v>9223</v>
      </c>
      <c s="34" t="s">
        <v>9224</v>
      </c>
      <c s="35" t="s">
        <v>5</v>
      </c>
      <c s="6" t="s">
        <v>9225</v>
      </c>
      <c s="36" t="s">
        <v>2197</v>
      </c>
      <c s="37">
        <v>4.2</v>
      </c>
      <c s="36">
        <v>0</v>
      </c>
      <c s="36">
        <f>ROUND(G4399*H4399,6)</f>
      </c>
      <c r="L4399" s="38">
        <v>0</v>
      </c>
      <c s="32">
        <f>ROUND(ROUND(L4399,2)*ROUND(G4399,3),2)</f>
      </c>
      <c s="36" t="s">
        <v>55</v>
      </c>
      <c>
        <f>(M4399*21)/100</f>
      </c>
      <c t="s">
        <v>28</v>
      </c>
    </row>
    <row r="4400" spans="1:5" ht="12.75">
      <c r="A4400" s="35" t="s">
        <v>56</v>
      </c>
      <c r="E4400" s="39" t="s">
        <v>9225</v>
      </c>
    </row>
    <row r="4401" spans="1:5" ht="25.5">
      <c r="A4401" s="35" t="s">
        <v>58</v>
      </c>
      <c r="E4401" s="40" t="s">
        <v>9226</v>
      </c>
    </row>
    <row r="4402" spans="1:5" ht="204">
      <c r="A4402" t="s">
        <v>59</v>
      </c>
      <c r="E4402" s="39" t="s">
        <v>9227</v>
      </c>
    </row>
    <row r="4403" spans="1:16" ht="12.75">
      <c r="A4403" t="s">
        <v>50</v>
      </c>
      <c s="34" t="s">
        <v>9228</v>
      </c>
      <c s="34" t="s">
        <v>9229</v>
      </c>
      <c s="35" t="s">
        <v>5</v>
      </c>
      <c s="6" t="s">
        <v>9230</v>
      </c>
      <c s="36" t="s">
        <v>2202</v>
      </c>
      <c s="37">
        <v>213.787</v>
      </c>
      <c s="36">
        <v>0</v>
      </c>
      <c s="36">
        <f>ROUND(G4403*H4403,6)</f>
      </c>
      <c r="L4403" s="38">
        <v>0</v>
      </c>
      <c s="32">
        <f>ROUND(ROUND(L4403,2)*ROUND(G4403,3),2)</f>
      </c>
      <c s="36" t="s">
        <v>55</v>
      </c>
      <c>
        <f>(M4403*21)/100</f>
      </c>
      <c t="s">
        <v>28</v>
      </c>
    </row>
    <row r="4404" spans="1:5" ht="12.75">
      <c r="A4404" s="35" t="s">
        <v>56</v>
      </c>
      <c r="E4404" s="39" t="s">
        <v>9230</v>
      </c>
    </row>
    <row r="4405" spans="1:5" ht="409.5">
      <c r="A4405" s="35" t="s">
        <v>58</v>
      </c>
      <c r="E4405" s="40" t="s">
        <v>9231</v>
      </c>
    </row>
    <row r="4406" spans="1:5" ht="255">
      <c r="A4406" t="s">
        <v>59</v>
      </c>
      <c r="E4406" s="39" t="s">
        <v>9232</v>
      </c>
    </row>
    <row r="4407" spans="1:16" ht="12.75">
      <c r="A4407" t="s">
        <v>50</v>
      </c>
      <c s="34" t="s">
        <v>9233</v>
      </c>
      <c s="34" t="s">
        <v>9234</v>
      </c>
      <c s="35" t="s">
        <v>5</v>
      </c>
      <c s="6" t="s">
        <v>9235</v>
      </c>
      <c s="36" t="s">
        <v>2202</v>
      </c>
      <c s="37">
        <v>14.667</v>
      </c>
      <c s="36">
        <v>0</v>
      </c>
      <c s="36">
        <f>ROUND(G4407*H4407,6)</f>
      </c>
      <c r="L4407" s="38">
        <v>0</v>
      </c>
      <c s="32">
        <f>ROUND(ROUND(L4407,2)*ROUND(G4407,3),2)</f>
      </c>
      <c s="36" t="s">
        <v>55</v>
      </c>
      <c>
        <f>(M4407*21)/100</f>
      </c>
      <c t="s">
        <v>28</v>
      </c>
    </row>
    <row r="4408" spans="1:5" ht="12.75">
      <c r="A4408" s="35" t="s">
        <v>56</v>
      </c>
      <c r="E4408" s="39" t="s">
        <v>9235</v>
      </c>
    </row>
    <row r="4409" spans="1:5" ht="89.25">
      <c r="A4409" s="35" t="s">
        <v>58</v>
      </c>
      <c r="E4409" s="40" t="s">
        <v>9236</v>
      </c>
    </row>
    <row r="4410" spans="1:5" ht="255">
      <c r="A4410" t="s">
        <v>59</v>
      </c>
      <c r="E4410" s="39" t="s">
        <v>9237</v>
      </c>
    </row>
    <row r="4411" spans="1:16" ht="12.75">
      <c r="A4411" t="s">
        <v>50</v>
      </c>
      <c s="34" t="s">
        <v>9238</v>
      </c>
      <c s="34" t="s">
        <v>9239</v>
      </c>
      <c s="35" t="s">
        <v>5</v>
      </c>
      <c s="6" t="s">
        <v>9240</v>
      </c>
      <c s="36" t="s">
        <v>2202</v>
      </c>
      <c s="37">
        <v>22.022</v>
      </c>
      <c s="36">
        <v>0</v>
      </c>
      <c s="36">
        <f>ROUND(G4411*H4411,6)</f>
      </c>
      <c r="L4411" s="38">
        <v>0</v>
      </c>
      <c s="32">
        <f>ROUND(ROUND(L4411,2)*ROUND(G4411,3),2)</f>
      </c>
      <c s="36" t="s">
        <v>55</v>
      </c>
      <c>
        <f>(M4411*21)/100</f>
      </c>
      <c t="s">
        <v>28</v>
      </c>
    </row>
    <row r="4412" spans="1:5" ht="12.75">
      <c r="A4412" s="35" t="s">
        <v>56</v>
      </c>
      <c r="E4412" s="39" t="s">
        <v>9240</v>
      </c>
    </row>
    <row r="4413" spans="1:5" ht="89.25">
      <c r="A4413" s="35" t="s">
        <v>58</v>
      </c>
      <c r="E4413" s="40" t="s">
        <v>9241</v>
      </c>
    </row>
    <row r="4414" spans="1:5" ht="255">
      <c r="A4414" t="s">
        <v>59</v>
      </c>
      <c r="E4414" s="39" t="s">
        <v>9242</v>
      </c>
    </row>
    <row r="4415" spans="1:16" ht="12.75">
      <c r="A4415" t="s">
        <v>50</v>
      </c>
      <c s="34" t="s">
        <v>9243</v>
      </c>
      <c s="34" t="s">
        <v>9244</v>
      </c>
      <c s="35" t="s">
        <v>5</v>
      </c>
      <c s="6" t="s">
        <v>9245</v>
      </c>
      <c s="36" t="s">
        <v>2202</v>
      </c>
      <c s="37">
        <v>2.424</v>
      </c>
      <c s="36">
        <v>0</v>
      </c>
      <c s="36">
        <f>ROUND(G4415*H4415,6)</f>
      </c>
      <c r="L4415" s="38">
        <v>0</v>
      </c>
      <c s="32">
        <f>ROUND(ROUND(L4415,2)*ROUND(G4415,3),2)</f>
      </c>
      <c s="36" t="s">
        <v>55</v>
      </c>
      <c>
        <f>(M4415*21)/100</f>
      </c>
      <c t="s">
        <v>28</v>
      </c>
    </row>
    <row r="4416" spans="1:5" ht="12.75">
      <c r="A4416" s="35" t="s">
        <v>56</v>
      </c>
      <c r="E4416" s="39" t="s">
        <v>9245</v>
      </c>
    </row>
    <row r="4417" spans="1:5" ht="25.5">
      <c r="A4417" s="35" t="s">
        <v>58</v>
      </c>
      <c r="E4417" s="40" t="s">
        <v>9246</v>
      </c>
    </row>
    <row r="4418" spans="1:5" ht="255">
      <c r="A4418" t="s">
        <v>59</v>
      </c>
      <c r="E4418" s="39" t="s">
        <v>9247</v>
      </c>
    </row>
    <row r="4419" spans="1:16" ht="12.75">
      <c r="A4419" t="s">
        <v>50</v>
      </c>
      <c s="34" t="s">
        <v>9248</v>
      </c>
      <c s="34" t="s">
        <v>9249</v>
      </c>
      <c s="35" t="s">
        <v>5</v>
      </c>
      <c s="6" t="s">
        <v>9250</v>
      </c>
      <c s="36" t="s">
        <v>65</v>
      </c>
      <c s="37">
        <v>95</v>
      </c>
      <c s="36">
        <v>0</v>
      </c>
      <c s="36">
        <f>ROUND(G4419*H4419,6)</f>
      </c>
      <c r="L4419" s="38">
        <v>0</v>
      </c>
      <c s="32">
        <f>ROUND(ROUND(L4419,2)*ROUND(G4419,3),2)</f>
      </c>
      <c s="36" t="s">
        <v>55</v>
      </c>
      <c>
        <f>(M4419*21)/100</f>
      </c>
      <c t="s">
        <v>28</v>
      </c>
    </row>
    <row r="4420" spans="1:5" ht="12.75">
      <c r="A4420" s="35" t="s">
        <v>56</v>
      </c>
      <c r="E4420" s="39" t="s">
        <v>9250</v>
      </c>
    </row>
    <row r="4421" spans="1:5" ht="140.25">
      <c r="A4421" s="35" t="s">
        <v>58</v>
      </c>
      <c r="E4421" s="42" t="s">
        <v>9251</v>
      </c>
    </row>
    <row r="4422" spans="1:5" ht="204">
      <c r="A4422" t="s">
        <v>59</v>
      </c>
      <c r="E4422" s="39" t="s">
        <v>9252</v>
      </c>
    </row>
    <row r="4423" spans="1:16" ht="12.75">
      <c r="A4423" t="s">
        <v>50</v>
      </c>
      <c s="34" t="s">
        <v>9253</v>
      </c>
      <c s="34" t="s">
        <v>9254</v>
      </c>
      <c s="35" t="s">
        <v>5</v>
      </c>
      <c s="6" t="s">
        <v>9255</v>
      </c>
      <c s="36" t="s">
        <v>65</v>
      </c>
      <c s="37">
        <v>80</v>
      </c>
      <c s="36">
        <v>0</v>
      </c>
      <c s="36">
        <f>ROUND(G4423*H4423,6)</f>
      </c>
      <c r="L4423" s="38">
        <v>0</v>
      </c>
      <c s="32">
        <f>ROUND(ROUND(L4423,2)*ROUND(G4423,3),2)</f>
      </c>
      <c s="36" t="s">
        <v>55</v>
      </c>
      <c>
        <f>(M4423*21)/100</f>
      </c>
      <c t="s">
        <v>28</v>
      </c>
    </row>
    <row r="4424" spans="1:5" ht="12.75">
      <c r="A4424" s="35" t="s">
        <v>56</v>
      </c>
      <c r="E4424" s="39" t="s">
        <v>9255</v>
      </c>
    </row>
    <row r="4425" spans="1:5" ht="38.25">
      <c r="A4425" s="35" t="s">
        <v>58</v>
      </c>
      <c r="E4425" s="40" t="s">
        <v>9256</v>
      </c>
    </row>
    <row r="4426" spans="1:5" ht="242.25">
      <c r="A4426" t="s">
        <v>59</v>
      </c>
      <c r="E4426" s="39" t="s">
        <v>9257</v>
      </c>
    </row>
    <row r="4427" spans="1:16" ht="25.5">
      <c r="A4427" t="s">
        <v>50</v>
      </c>
      <c s="34" t="s">
        <v>9258</v>
      </c>
      <c s="34" t="s">
        <v>9259</v>
      </c>
      <c s="35" t="s">
        <v>5</v>
      </c>
      <c s="6" t="s">
        <v>9260</v>
      </c>
      <c s="36" t="s">
        <v>2197</v>
      </c>
      <c s="37">
        <v>66.87</v>
      </c>
      <c s="36">
        <v>0</v>
      </c>
      <c s="36">
        <f>ROUND(G4427*H4427,6)</f>
      </c>
      <c r="L4427" s="38">
        <v>0</v>
      </c>
      <c s="32">
        <f>ROUND(ROUND(L4427,2)*ROUND(G4427,3),2)</f>
      </c>
      <c s="36" t="s">
        <v>55</v>
      </c>
      <c>
        <f>(M4427*21)/100</f>
      </c>
      <c t="s">
        <v>28</v>
      </c>
    </row>
    <row r="4428" spans="1:5" ht="25.5">
      <c r="A4428" s="35" t="s">
        <v>56</v>
      </c>
      <c r="E4428" s="39" t="s">
        <v>9260</v>
      </c>
    </row>
    <row r="4429" spans="1:5" ht="25.5">
      <c r="A4429" s="35" t="s">
        <v>58</v>
      </c>
      <c r="E4429" s="40" t="s">
        <v>9261</v>
      </c>
    </row>
    <row r="4430" spans="1:5" ht="204">
      <c r="A4430" t="s">
        <v>59</v>
      </c>
      <c r="E4430" s="39" t="s">
        <v>9262</v>
      </c>
    </row>
    <row r="4431" spans="1:16" ht="25.5">
      <c r="A4431" t="s">
        <v>50</v>
      </c>
      <c s="34" t="s">
        <v>9263</v>
      </c>
      <c s="34" t="s">
        <v>9264</v>
      </c>
      <c s="35" t="s">
        <v>5</v>
      </c>
      <c s="6" t="s">
        <v>9265</v>
      </c>
      <c s="36" t="s">
        <v>2197</v>
      </c>
      <c s="37">
        <v>732.396</v>
      </c>
      <c s="36">
        <v>0</v>
      </c>
      <c s="36">
        <f>ROUND(G4431*H4431,6)</f>
      </c>
      <c r="L4431" s="38">
        <v>0</v>
      </c>
      <c s="32">
        <f>ROUND(ROUND(L4431,2)*ROUND(G4431,3),2)</f>
      </c>
      <c s="36" t="s">
        <v>55</v>
      </c>
      <c>
        <f>(M4431*21)/100</f>
      </c>
      <c t="s">
        <v>28</v>
      </c>
    </row>
    <row r="4432" spans="1:5" ht="25.5">
      <c r="A4432" s="35" t="s">
        <v>56</v>
      </c>
      <c r="E4432" s="39" t="s">
        <v>9265</v>
      </c>
    </row>
    <row r="4433" spans="1:5" ht="51">
      <c r="A4433" s="35" t="s">
        <v>58</v>
      </c>
      <c r="E4433" s="40" t="s">
        <v>5053</v>
      </c>
    </row>
    <row r="4434" spans="1:5" ht="204">
      <c r="A4434" t="s">
        <v>59</v>
      </c>
      <c r="E4434" s="39" t="s">
        <v>9266</v>
      </c>
    </row>
    <row r="4435" spans="1:16" ht="25.5">
      <c r="A4435" t="s">
        <v>50</v>
      </c>
      <c s="34" t="s">
        <v>9267</v>
      </c>
      <c s="34" t="s">
        <v>9268</v>
      </c>
      <c s="35" t="s">
        <v>5</v>
      </c>
      <c s="6" t="s">
        <v>9269</v>
      </c>
      <c s="36" t="s">
        <v>2197</v>
      </c>
      <c s="37">
        <v>5277.33</v>
      </c>
      <c s="36">
        <v>0</v>
      </c>
      <c s="36">
        <f>ROUND(G4435*H4435,6)</f>
      </c>
      <c r="L4435" s="38">
        <v>0</v>
      </c>
      <c s="32">
        <f>ROUND(ROUND(L4435,2)*ROUND(G4435,3),2)</f>
      </c>
      <c s="36" t="s">
        <v>55</v>
      </c>
      <c>
        <f>(M4435*21)/100</f>
      </c>
      <c t="s">
        <v>28</v>
      </c>
    </row>
    <row r="4436" spans="1:5" ht="25.5">
      <c r="A4436" s="35" t="s">
        <v>56</v>
      </c>
      <c r="E4436" s="39" t="s">
        <v>9269</v>
      </c>
    </row>
    <row r="4437" spans="1:5" ht="63.75">
      <c r="A4437" s="35" t="s">
        <v>58</v>
      </c>
      <c r="E4437" s="40" t="s">
        <v>9270</v>
      </c>
    </row>
    <row r="4438" spans="1:5" ht="204">
      <c r="A4438" t="s">
        <v>59</v>
      </c>
      <c r="E4438" s="39" t="s">
        <v>9271</v>
      </c>
    </row>
    <row r="4439" spans="1:16" ht="25.5">
      <c r="A4439" t="s">
        <v>50</v>
      </c>
      <c s="34" t="s">
        <v>9272</v>
      </c>
      <c s="34" t="s">
        <v>9273</v>
      </c>
      <c s="35" t="s">
        <v>5</v>
      </c>
      <c s="6" t="s">
        <v>9274</v>
      </c>
      <c s="36" t="s">
        <v>2197</v>
      </c>
      <c s="37">
        <v>1059.008</v>
      </c>
      <c s="36">
        <v>0</v>
      </c>
      <c s="36">
        <f>ROUND(G4439*H4439,6)</f>
      </c>
      <c r="L4439" s="38">
        <v>0</v>
      </c>
      <c s="32">
        <f>ROUND(ROUND(L4439,2)*ROUND(G4439,3),2)</f>
      </c>
      <c s="36" t="s">
        <v>55</v>
      </c>
      <c>
        <f>(M4439*21)/100</f>
      </c>
      <c t="s">
        <v>28</v>
      </c>
    </row>
    <row r="4440" spans="1:5" ht="25.5">
      <c r="A4440" s="35" t="s">
        <v>56</v>
      </c>
      <c r="E4440" s="39" t="s">
        <v>9274</v>
      </c>
    </row>
    <row r="4441" spans="1:5" ht="51">
      <c r="A4441" s="35" t="s">
        <v>58</v>
      </c>
      <c r="E4441" s="40" t="s">
        <v>5068</v>
      </c>
    </row>
    <row r="4442" spans="1:5" ht="204">
      <c r="A4442" t="s">
        <v>59</v>
      </c>
      <c r="E4442" s="39" t="s">
        <v>9275</v>
      </c>
    </row>
    <row r="4443" spans="1:16" ht="25.5">
      <c r="A4443" t="s">
        <v>50</v>
      </c>
      <c s="34" t="s">
        <v>9276</v>
      </c>
      <c s="34" t="s">
        <v>9277</v>
      </c>
      <c s="35" t="s">
        <v>5</v>
      </c>
      <c s="6" t="s">
        <v>9278</v>
      </c>
      <c s="36" t="s">
        <v>2197</v>
      </c>
      <c s="37">
        <v>19861.412</v>
      </c>
      <c s="36">
        <v>0</v>
      </c>
      <c s="36">
        <f>ROUND(G4443*H4443,6)</f>
      </c>
      <c r="L4443" s="38">
        <v>0</v>
      </c>
      <c s="32">
        <f>ROUND(ROUND(L4443,2)*ROUND(G4443,3),2)</f>
      </c>
      <c s="36" t="s">
        <v>55</v>
      </c>
      <c>
        <f>(M4443*21)/100</f>
      </c>
      <c t="s">
        <v>28</v>
      </c>
    </row>
    <row r="4444" spans="1:5" ht="25.5">
      <c r="A4444" s="35" t="s">
        <v>56</v>
      </c>
      <c r="E4444" s="39" t="s">
        <v>9278</v>
      </c>
    </row>
    <row r="4445" spans="1:5" ht="38.25">
      <c r="A4445" s="35" t="s">
        <v>58</v>
      </c>
      <c r="E4445" s="42" t="s">
        <v>9279</v>
      </c>
    </row>
    <row r="4446" spans="1:5" ht="204">
      <c r="A4446" t="s">
        <v>59</v>
      </c>
      <c r="E4446" s="39" t="s">
        <v>9280</v>
      </c>
    </row>
    <row r="4447" spans="1:16" ht="25.5">
      <c r="A4447" t="s">
        <v>50</v>
      </c>
      <c s="34" t="s">
        <v>9281</v>
      </c>
      <c s="34" t="s">
        <v>9282</v>
      </c>
      <c s="35" t="s">
        <v>5</v>
      </c>
      <c s="6" t="s">
        <v>9283</v>
      </c>
      <c s="36" t="s">
        <v>2197</v>
      </c>
      <c s="37">
        <v>831.822</v>
      </c>
      <c s="36">
        <v>0</v>
      </c>
      <c s="36">
        <f>ROUND(G4447*H4447,6)</f>
      </c>
      <c r="L4447" s="38">
        <v>0</v>
      </c>
      <c s="32">
        <f>ROUND(ROUND(L4447,2)*ROUND(G4447,3),2)</f>
      </c>
      <c s="36" t="s">
        <v>55</v>
      </c>
      <c>
        <f>(M4447*21)/100</f>
      </c>
      <c t="s">
        <v>28</v>
      </c>
    </row>
    <row r="4448" spans="1:5" ht="25.5">
      <c r="A4448" s="35" t="s">
        <v>56</v>
      </c>
      <c r="E4448" s="39" t="s">
        <v>9283</v>
      </c>
    </row>
    <row r="4449" spans="1:5" ht="38.25">
      <c r="A4449" s="35" t="s">
        <v>58</v>
      </c>
      <c r="E4449" s="42" t="s">
        <v>9284</v>
      </c>
    </row>
    <row r="4450" spans="1:5" ht="216.75">
      <c r="A4450" t="s">
        <v>59</v>
      </c>
      <c r="E4450" s="39" t="s">
        <v>9285</v>
      </c>
    </row>
    <row r="4451" spans="1:16" ht="12.75">
      <c r="A4451" t="s">
        <v>50</v>
      </c>
      <c s="34" t="s">
        <v>9286</v>
      </c>
      <c s="34" t="s">
        <v>9287</v>
      </c>
      <c s="35" t="s">
        <v>5</v>
      </c>
      <c s="6" t="s">
        <v>9288</v>
      </c>
      <c s="36" t="s">
        <v>2197</v>
      </c>
      <c s="37">
        <v>22972.016</v>
      </c>
      <c s="36">
        <v>0</v>
      </c>
      <c s="36">
        <f>ROUND(G4451*H4451,6)</f>
      </c>
      <c r="L4451" s="38">
        <v>0</v>
      </c>
      <c s="32">
        <f>ROUND(ROUND(L4451,2)*ROUND(G4451,3),2)</f>
      </c>
      <c s="36" t="s">
        <v>55</v>
      </c>
      <c>
        <f>(M4451*21)/100</f>
      </c>
      <c t="s">
        <v>28</v>
      </c>
    </row>
    <row r="4452" spans="1:5" ht="12.75">
      <c r="A4452" s="35" t="s">
        <v>56</v>
      </c>
      <c r="E4452" s="39" t="s">
        <v>9288</v>
      </c>
    </row>
    <row r="4453" spans="1:5" ht="63.75">
      <c r="A4453" s="35" t="s">
        <v>58</v>
      </c>
      <c r="E4453" s="42" t="s">
        <v>9289</v>
      </c>
    </row>
    <row r="4454" spans="1:5" ht="204">
      <c r="A4454" t="s">
        <v>59</v>
      </c>
      <c r="E4454" s="39" t="s">
        <v>9290</v>
      </c>
    </row>
    <row r="4455" spans="1:16" ht="12.75">
      <c r="A4455" t="s">
        <v>50</v>
      </c>
      <c s="34" t="s">
        <v>9291</v>
      </c>
      <c s="34" t="s">
        <v>9292</v>
      </c>
      <c s="35" t="s">
        <v>5</v>
      </c>
      <c s="6" t="s">
        <v>9293</v>
      </c>
      <c s="36" t="s">
        <v>2135</v>
      </c>
      <c s="37">
        <v>1</v>
      </c>
      <c s="36">
        <v>0</v>
      </c>
      <c s="36">
        <f>ROUND(G4455*H4455,6)</f>
      </c>
      <c r="L4455" s="38">
        <v>0</v>
      </c>
      <c s="32">
        <f>ROUND(ROUND(L4455,2)*ROUND(G4455,3),2)</f>
      </c>
      <c s="36" t="s">
        <v>69</v>
      </c>
      <c>
        <f>(M4455*21)/100</f>
      </c>
      <c t="s">
        <v>28</v>
      </c>
    </row>
    <row r="4456" spans="1:5" ht="12.75">
      <c r="A4456" s="35" t="s">
        <v>56</v>
      </c>
      <c r="E4456" s="39" t="s">
        <v>9293</v>
      </c>
    </row>
    <row r="4457" spans="1:5" ht="12.75">
      <c r="A4457" s="35" t="s">
        <v>58</v>
      </c>
      <c r="E4457" s="40" t="s">
        <v>5</v>
      </c>
    </row>
    <row r="4458" spans="1:5" ht="89.25">
      <c r="A4458" t="s">
        <v>59</v>
      </c>
      <c r="E4458" s="39" t="s">
        <v>9294</v>
      </c>
    </row>
    <row r="4459" spans="1:16" ht="12.75">
      <c r="A4459" t="s">
        <v>50</v>
      </c>
      <c s="34" t="s">
        <v>9295</v>
      </c>
      <c s="34" t="s">
        <v>9296</v>
      </c>
      <c s="35" t="s">
        <v>5</v>
      </c>
      <c s="6" t="s">
        <v>9297</v>
      </c>
      <c s="36" t="s">
        <v>2197</v>
      </c>
      <c s="37">
        <v>2851.288</v>
      </c>
      <c s="36">
        <v>0</v>
      </c>
      <c s="36">
        <f>ROUND(G4459*H4459,6)</f>
      </c>
      <c r="L4459" s="38">
        <v>0</v>
      </c>
      <c s="32">
        <f>ROUND(ROUND(L4459,2)*ROUND(G4459,3),2)</f>
      </c>
      <c s="36" t="s">
        <v>55</v>
      </c>
      <c>
        <f>(M4459*21)/100</f>
      </c>
      <c t="s">
        <v>28</v>
      </c>
    </row>
    <row r="4460" spans="1:5" ht="12.75">
      <c r="A4460" s="35" t="s">
        <v>56</v>
      </c>
      <c r="E4460" s="39" t="s">
        <v>9297</v>
      </c>
    </row>
    <row r="4461" spans="1:5" ht="76.5">
      <c r="A4461" s="35" t="s">
        <v>58</v>
      </c>
      <c r="E4461" s="40" t="s">
        <v>9298</v>
      </c>
    </row>
    <row r="4462" spans="1:5" ht="153">
      <c r="A4462" t="s">
        <v>59</v>
      </c>
      <c r="E4462" s="39" t="s">
        <v>9299</v>
      </c>
    </row>
    <row r="4463" spans="1:16" ht="12.75">
      <c r="A4463" t="s">
        <v>50</v>
      </c>
      <c s="34" t="s">
        <v>9300</v>
      </c>
      <c s="34" t="s">
        <v>9301</v>
      </c>
      <c s="35" t="s">
        <v>5</v>
      </c>
      <c s="6" t="s">
        <v>9302</v>
      </c>
      <c s="36" t="s">
        <v>2197</v>
      </c>
      <c s="37">
        <v>2851.288</v>
      </c>
      <c s="36">
        <v>0</v>
      </c>
      <c s="36">
        <f>ROUND(G4463*H4463,6)</f>
      </c>
      <c r="L4463" s="38">
        <v>0</v>
      </c>
      <c s="32">
        <f>ROUND(ROUND(L4463,2)*ROUND(G4463,3),2)</f>
      </c>
      <c s="36" t="s">
        <v>55</v>
      </c>
      <c>
        <f>(M4463*21)/100</f>
      </c>
      <c t="s">
        <v>28</v>
      </c>
    </row>
    <row r="4464" spans="1:5" ht="12.75">
      <c r="A4464" s="35" t="s">
        <v>56</v>
      </c>
      <c r="E4464" s="39" t="s">
        <v>9302</v>
      </c>
    </row>
    <row r="4465" spans="1:5" ht="76.5">
      <c r="A4465" s="35" t="s">
        <v>58</v>
      </c>
      <c r="E4465" s="40" t="s">
        <v>9298</v>
      </c>
    </row>
    <row r="4466" spans="1:5" ht="153">
      <c r="A4466" t="s">
        <v>59</v>
      </c>
      <c r="E4466" s="39" t="s">
        <v>9303</v>
      </c>
    </row>
    <row r="4467" spans="1:13" ht="12.75">
      <c r="A4467" t="s">
        <v>47</v>
      </c>
      <c r="C4467" s="31" t="s">
        <v>2470</v>
      </c>
      <c r="E4467" s="33" t="s">
        <v>2471</v>
      </c>
      <c r="J4467" s="32">
        <f>0</f>
      </c>
      <c s="32">
        <f>0</f>
      </c>
      <c s="32">
        <f>0+L4468+L4472+L4476+L4480+L4484+L4488+L4492</f>
      </c>
      <c s="32">
        <f>0+M4468+M4472+M4476+M4480+M4484+M4488+M4492</f>
      </c>
    </row>
    <row r="4468" spans="1:16" ht="25.5">
      <c r="A4468" t="s">
        <v>50</v>
      </c>
      <c s="34" t="s">
        <v>9304</v>
      </c>
      <c s="34" t="s">
        <v>417</v>
      </c>
      <c s="35" t="s">
        <v>5</v>
      </c>
      <c s="6" t="s">
        <v>418</v>
      </c>
      <c s="36" t="s">
        <v>412</v>
      </c>
      <c s="37">
        <v>6088.603</v>
      </c>
      <c s="36">
        <v>0</v>
      </c>
      <c s="36">
        <f>ROUND(G4468*H4468,6)</f>
      </c>
      <c r="L4468" s="38">
        <v>0</v>
      </c>
      <c s="32">
        <f>ROUND(ROUND(L4468,2)*ROUND(G4468,3),2)</f>
      </c>
      <c s="36" t="s">
        <v>55</v>
      </c>
      <c>
        <f>(M4468*21)/100</f>
      </c>
      <c t="s">
        <v>28</v>
      </c>
    </row>
    <row r="4469" spans="1:5" ht="25.5">
      <c r="A4469" s="35" t="s">
        <v>56</v>
      </c>
      <c r="E4469" s="39" t="s">
        <v>418</v>
      </c>
    </row>
    <row r="4470" spans="1:5" ht="12.75">
      <c r="A4470" s="35" t="s">
        <v>58</v>
      </c>
      <c r="E4470" s="40" t="s">
        <v>5</v>
      </c>
    </row>
    <row r="4471" spans="1:5" ht="204">
      <c r="A4471" t="s">
        <v>59</v>
      </c>
      <c r="E4471" s="39" t="s">
        <v>419</v>
      </c>
    </row>
    <row r="4472" spans="1:16" ht="38.25">
      <c r="A4472" t="s">
        <v>50</v>
      </c>
      <c s="34" t="s">
        <v>9305</v>
      </c>
      <c s="34" t="s">
        <v>9306</v>
      </c>
      <c s="35" t="s">
        <v>8245</v>
      </c>
      <c s="6" t="s">
        <v>9307</v>
      </c>
      <c s="36" t="s">
        <v>412</v>
      </c>
      <c s="37">
        <v>1871.19</v>
      </c>
      <c s="36">
        <v>0</v>
      </c>
      <c s="36">
        <f>ROUND(G4472*H4472,6)</f>
      </c>
      <c r="L4472" s="38">
        <v>0</v>
      </c>
      <c s="32">
        <f>ROUND(ROUND(L4472,2)*ROUND(G4472,3),2)</f>
      </c>
      <c s="36" t="s">
        <v>69</v>
      </c>
      <c>
        <f>(M4472*21)/100</f>
      </c>
      <c t="s">
        <v>28</v>
      </c>
    </row>
    <row r="4473" spans="1:5" ht="38.25">
      <c r="A4473" s="35" t="s">
        <v>56</v>
      </c>
      <c r="E4473" s="39" t="s">
        <v>9308</v>
      </c>
    </row>
    <row r="4474" spans="1:5" ht="25.5">
      <c r="A4474" s="35" t="s">
        <v>58</v>
      </c>
      <c r="E4474" s="40" t="s">
        <v>9309</v>
      </c>
    </row>
    <row r="4475" spans="1:5" ht="229.5">
      <c r="A4475" t="s">
        <v>59</v>
      </c>
      <c r="E4475" s="39" t="s">
        <v>9310</v>
      </c>
    </row>
    <row r="4476" spans="1:16" ht="38.25">
      <c r="A4476" t="s">
        <v>50</v>
      </c>
      <c s="34" t="s">
        <v>9311</v>
      </c>
      <c s="34" t="s">
        <v>9312</v>
      </c>
      <c s="35" t="s">
        <v>8251</v>
      </c>
      <c s="6" t="s">
        <v>9313</v>
      </c>
      <c s="36" t="s">
        <v>412</v>
      </c>
      <c s="37">
        <v>2423.469</v>
      </c>
      <c s="36">
        <v>0</v>
      </c>
      <c s="36">
        <f>ROUND(G4476*H4476,6)</f>
      </c>
      <c r="L4476" s="38">
        <v>0</v>
      </c>
      <c s="32">
        <f>ROUND(ROUND(L4476,2)*ROUND(G4476,3),2)</f>
      </c>
      <c s="36" t="s">
        <v>69</v>
      </c>
      <c>
        <f>(M4476*21)/100</f>
      </c>
      <c t="s">
        <v>28</v>
      </c>
    </row>
    <row r="4477" spans="1:5" ht="38.25">
      <c r="A4477" s="35" t="s">
        <v>56</v>
      </c>
      <c r="E4477" s="39" t="s">
        <v>9314</v>
      </c>
    </row>
    <row r="4478" spans="1:5" ht="25.5">
      <c r="A4478" s="35" t="s">
        <v>58</v>
      </c>
      <c r="E4478" s="40" t="s">
        <v>9315</v>
      </c>
    </row>
    <row r="4479" spans="1:5" ht="229.5">
      <c r="A4479" t="s">
        <v>59</v>
      </c>
      <c r="E4479" s="39" t="s">
        <v>9316</v>
      </c>
    </row>
    <row r="4480" spans="1:16" ht="38.25">
      <c r="A4480" t="s">
        <v>50</v>
      </c>
      <c s="34" t="s">
        <v>9317</v>
      </c>
      <c s="34" t="s">
        <v>9318</v>
      </c>
      <c s="35" t="s">
        <v>8257</v>
      </c>
      <c s="6" t="s">
        <v>9319</v>
      </c>
      <c s="36" t="s">
        <v>412</v>
      </c>
      <c s="37">
        <v>285.184</v>
      </c>
      <c s="36">
        <v>0</v>
      </c>
      <c s="36">
        <f>ROUND(G4480*H4480,6)</f>
      </c>
      <c r="L4480" s="38">
        <v>0</v>
      </c>
      <c s="32">
        <f>ROUND(ROUND(L4480,2)*ROUND(G4480,3),2)</f>
      </c>
      <c s="36" t="s">
        <v>69</v>
      </c>
      <c>
        <f>(M4480*21)/100</f>
      </c>
      <c t="s">
        <v>28</v>
      </c>
    </row>
    <row r="4481" spans="1:5" ht="38.25">
      <c r="A4481" s="35" t="s">
        <v>56</v>
      </c>
      <c r="E4481" s="39" t="s">
        <v>9320</v>
      </c>
    </row>
    <row r="4482" spans="1:5" ht="38.25">
      <c r="A4482" s="35" t="s">
        <v>58</v>
      </c>
      <c r="E4482" s="40" t="s">
        <v>9321</v>
      </c>
    </row>
    <row r="4483" spans="1:5" ht="229.5">
      <c r="A4483" t="s">
        <v>59</v>
      </c>
      <c r="E4483" s="39" t="s">
        <v>9322</v>
      </c>
    </row>
    <row r="4484" spans="1:16" ht="38.25">
      <c r="A4484" t="s">
        <v>50</v>
      </c>
      <c s="34" t="s">
        <v>9323</v>
      </c>
      <c s="34" t="s">
        <v>9324</v>
      </c>
      <c s="35" t="s">
        <v>8263</v>
      </c>
      <c s="6" t="s">
        <v>9325</v>
      </c>
      <c s="36" t="s">
        <v>412</v>
      </c>
      <c s="37">
        <v>1061.087</v>
      </c>
      <c s="36">
        <v>0</v>
      </c>
      <c s="36">
        <f>ROUND(G4484*H4484,6)</f>
      </c>
      <c r="L4484" s="38">
        <v>0</v>
      </c>
      <c s="32">
        <f>ROUND(ROUND(L4484,2)*ROUND(G4484,3),2)</f>
      </c>
      <c s="36" t="s">
        <v>69</v>
      </c>
      <c>
        <f>(M4484*21)/100</f>
      </c>
      <c t="s">
        <v>28</v>
      </c>
    </row>
    <row r="4485" spans="1:5" ht="38.25">
      <c r="A4485" s="35" t="s">
        <v>56</v>
      </c>
      <c r="E4485" s="39" t="s">
        <v>9326</v>
      </c>
    </row>
    <row r="4486" spans="1:5" ht="38.25">
      <c r="A4486" s="35" t="s">
        <v>58</v>
      </c>
      <c r="E4486" s="40" t="s">
        <v>9327</v>
      </c>
    </row>
    <row r="4487" spans="1:5" ht="229.5">
      <c r="A4487" t="s">
        <v>59</v>
      </c>
      <c r="E4487" s="39" t="s">
        <v>9328</v>
      </c>
    </row>
    <row r="4488" spans="1:16" ht="38.25">
      <c r="A4488" t="s">
        <v>50</v>
      </c>
      <c s="34" t="s">
        <v>9329</v>
      </c>
      <c s="34" t="s">
        <v>410</v>
      </c>
      <c s="35" t="s">
        <v>2193</v>
      </c>
      <c s="6" t="s">
        <v>411</v>
      </c>
      <c s="36" t="s">
        <v>412</v>
      </c>
      <c s="37">
        <v>387.145</v>
      </c>
      <c s="36">
        <v>0</v>
      </c>
      <c s="36">
        <f>ROUND(G4488*H4488,6)</f>
      </c>
      <c r="L4488" s="38">
        <v>0</v>
      </c>
      <c s="32">
        <f>ROUND(ROUND(L4488,2)*ROUND(G4488,3),2)</f>
      </c>
      <c s="36" t="s">
        <v>69</v>
      </c>
      <c>
        <f>(M4488*21)/100</f>
      </c>
      <c t="s">
        <v>28</v>
      </c>
    </row>
    <row r="4489" spans="1:5" ht="51">
      <c r="A4489" s="35" t="s">
        <v>56</v>
      </c>
      <c r="E4489" s="39" t="s">
        <v>414</v>
      </c>
    </row>
    <row r="4490" spans="1:5" ht="38.25">
      <c r="A4490" s="35" t="s">
        <v>58</v>
      </c>
      <c r="E4490" s="40" t="s">
        <v>9330</v>
      </c>
    </row>
    <row r="4491" spans="1:5" ht="229.5">
      <c r="A4491" t="s">
        <v>59</v>
      </c>
      <c r="E4491" s="39" t="s">
        <v>415</v>
      </c>
    </row>
    <row r="4492" spans="1:16" ht="38.25">
      <c r="A4492" t="s">
        <v>50</v>
      </c>
      <c s="34" t="s">
        <v>9331</v>
      </c>
      <c s="34" t="s">
        <v>9332</v>
      </c>
      <c s="35" t="s">
        <v>8272</v>
      </c>
      <c s="6" t="s">
        <v>9333</v>
      </c>
      <c s="36" t="s">
        <v>412</v>
      </c>
      <c s="37">
        <v>60.528</v>
      </c>
      <c s="36">
        <v>0</v>
      </c>
      <c s="36">
        <f>ROUND(G4492*H4492,6)</f>
      </c>
      <c r="L4492" s="38">
        <v>0</v>
      </c>
      <c s="32">
        <f>ROUND(ROUND(L4492,2)*ROUND(G4492,3),2)</f>
      </c>
      <c s="36" t="s">
        <v>69</v>
      </c>
      <c>
        <f>(M4492*21)/100</f>
      </c>
      <c t="s">
        <v>28</v>
      </c>
    </row>
    <row r="4493" spans="1:5" ht="38.25">
      <c r="A4493" s="35" t="s">
        <v>56</v>
      </c>
      <c r="E4493" s="39" t="s">
        <v>9334</v>
      </c>
    </row>
    <row r="4494" spans="1:5" ht="38.25">
      <c r="A4494" s="35" t="s">
        <v>58</v>
      </c>
      <c r="E4494" s="40" t="s">
        <v>9335</v>
      </c>
    </row>
    <row r="4495" spans="1:5" ht="229.5">
      <c r="A4495" t="s">
        <v>59</v>
      </c>
      <c r="E4495" s="39" t="s">
        <v>9336</v>
      </c>
    </row>
    <row r="4496" spans="1:13" ht="12.75">
      <c r="A4496" t="s">
        <v>47</v>
      </c>
      <c r="C4496" s="31" t="s">
        <v>8742</v>
      </c>
      <c r="E4496" s="33" t="s">
        <v>9337</v>
      </c>
      <c r="J4496" s="32">
        <f>0</f>
      </c>
      <c s="32">
        <f>0</f>
      </c>
      <c s="32">
        <f>0+L4497</f>
      </c>
      <c s="32">
        <f>0+M4497</f>
      </c>
    </row>
    <row r="4497" spans="1:16" ht="12.75">
      <c r="A4497" t="s">
        <v>50</v>
      </c>
      <c s="34" t="s">
        <v>9338</v>
      </c>
      <c s="34" t="s">
        <v>9339</v>
      </c>
      <c s="35" t="s">
        <v>5</v>
      </c>
      <c s="6" t="s">
        <v>9340</v>
      </c>
      <c s="36" t="s">
        <v>412</v>
      </c>
      <c s="37">
        <v>3748.729</v>
      </c>
      <c s="36">
        <v>0</v>
      </c>
      <c s="36">
        <f>ROUND(G4497*H4497,6)</f>
      </c>
      <c r="L4497" s="38">
        <v>0</v>
      </c>
      <c s="32">
        <f>ROUND(ROUND(L4497,2)*ROUND(G4497,3),2)</f>
      </c>
      <c s="36" t="s">
        <v>55</v>
      </c>
      <c>
        <f>(M4497*21)/100</f>
      </c>
      <c t="s">
        <v>28</v>
      </c>
    </row>
    <row r="4498" spans="1:5" ht="12.75">
      <c r="A4498" s="35" t="s">
        <v>56</v>
      </c>
      <c r="E4498" s="39" t="s">
        <v>9340</v>
      </c>
    </row>
    <row r="4499" spans="1:5" ht="12.75">
      <c r="A4499" s="35" t="s">
        <v>58</v>
      </c>
      <c r="E4499" s="40" t="s">
        <v>5</v>
      </c>
    </row>
    <row r="4500" spans="1:5" ht="255">
      <c r="A4500" t="s">
        <v>59</v>
      </c>
      <c r="E4500" s="39" t="s">
        <v>9341</v>
      </c>
    </row>
    <row r="4501" spans="1:13" ht="12.75">
      <c r="A4501" t="s">
        <v>47</v>
      </c>
      <c r="C4501" s="31" t="s">
        <v>9342</v>
      </c>
      <c r="E4501" s="33" t="s">
        <v>9343</v>
      </c>
      <c r="J4501" s="32">
        <f>0</f>
      </c>
      <c s="32">
        <f>0</f>
      </c>
      <c s="32">
        <f>0+L4502</f>
      </c>
      <c s="32">
        <f>0+M4502</f>
      </c>
    </row>
    <row r="4502" spans="1:16" ht="12.75">
      <c r="A4502" t="s">
        <v>50</v>
      </c>
      <c s="34" t="s">
        <v>9344</v>
      </c>
      <c s="34" t="s">
        <v>9345</v>
      </c>
      <c s="35" t="s">
        <v>5</v>
      </c>
      <c s="6" t="s">
        <v>2190</v>
      </c>
      <c s="36" t="s">
        <v>246</v>
      </c>
      <c s="37">
        <v>1</v>
      </c>
      <c s="36">
        <v>0</v>
      </c>
      <c s="36">
        <f>ROUND(G4502*H4502,6)</f>
      </c>
      <c r="L4502" s="38">
        <v>0</v>
      </c>
      <c s="32">
        <f>ROUND(ROUND(L4502,2)*ROUND(G4502,3),2)</f>
      </c>
      <c s="36" t="s">
        <v>69</v>
      </c>
      <c>
        <f>(M4502*21)/100</f>
      </c>
      <c t="s">
        <v>28</v>
      </c>
    </row>
    <row r="4503" spans="1:5" ht="12.75">
      <c r="A4503" s="35" t="s">
        <v>56</v>
      </c>
      <c r="E4503" s="39" t="s">
        <v>2190</v>
      </c>
    </row>
    <row r="4504" spans="1:5" ht="12.75">
      <c r="A4504" s="35" t="s">
        <v>58</v>
      </c>
      <c r="E4504" s="40" t="s">
        <v>5</v>
      </c>
    </row>
    <row r="4505" spans="1:5" ht="89.25">
      <c r="A4505" t="s">
        <v>59</v>
      </c>
      <c r="E4505" s="39" t="s">
        <v>2192</v>
      </c>
    </row>
    <row r="4506" spans="1:13" ht="12.75">
      <c r="A4506" t="s">
        <v>47</v>
      </c>
      <c r="C4506" s="31" t="s">
        <v>9346</v>
      </c>
      <c r="E4506" s="33" t="s">
        <v>9347</v>
      </c>
      <c r="J4506" s="32">
        <f>0</f>
      </c>
      <c s="32">
        <f>0</f>
      </c>
      <c s="32">
        <f>0+L4507</f>
      </c>
      <c s="32">
        <f>0+M4507</f>
      </c>
    </row>
    <row r="4507" spans="1:16" ht="12.75">
      <c r="A4507" t="s">
        <v>50</v>
      </c>
      <c s="34" t="s">
        <v>9348</v>
      </c>
      <c s="34" t="s">
        <v>9349</v>
      </c>
      <c s="35" t="s">
        <v>5</v>
      </c>
      <c s="6" t="s">
        <v>9350</v>
      </c>
      <c s="36" t="s">
        <v>246</v>
      </c>
      <c s="37">
        <v>1</v>
      </c>
      <c s="36">
        <v>0</v>
      </c>
      <c s="36">
        <f>ROUND(G4507*H4507,6)</f>
      </c>
      <c r="L4507" s="38">
        <v>0</v>
      </c>
      <c s="32">
        <f>ROUND(ROUND(L4507,2)*ROUND(G4507,3),2)</f>
      </c>
      <c s="36" t="s">
        <v>69</v>
      </c>
      <c>
        <f>(M4507*21)/100</f>
      </c>
      <c t="s">
        <v>28</v>
      </c>
    </row>
    <row r="4508" spans="1:5" ht="12.75">
      <c r="A4508" s="35" t="s">
        <v>56</v>
      </c>
      <c r="E4508" s="39" t="s">
        <v>9350</v>
      </c>
    </row>
    <row r="4509" spans="1:5" ht="12.75">
      <c r="A4509" s="35" t="s">
        <v>58</v>
      </c>
      <c r="E4509" s="40" t="s">
        <v>5</v>
      </c>
    </row>
    <row r="4510" spans="1:5" ht="102">
      <c r="A4510" t="s">
        <v>59</v>
      </c>
      <c r="E4510" s="39" t="s">
        <v>9351</v>
      </c>
    </row>
    <row r="4511" spans="1:13" ht="12.75">
      <c r="A4511" t="s">
        <v>47</v>
      </c>
      <c r="C4511" s="31" t="s">
        <v>9352</v>
      </c>
      <c r="E4511" s="33" t="s">
        <v>9353</v>
      </c>
      <c r="J4511" s="32">
        <f>0</f>
      </c>
      <c s="32">
        <f>0</f>
      </c>
      <c s="32">
        <f>0+L4512</f>
      </c>
      <c s="32">
        <f>0+M4512</f>
      </c>
    </row>
    <row r="4512" spans="1:16" ht="12.75">
      <c r="A4512" t="s">
        <v>50</v>
      </c>
      <c s="34" t="s">
        <v>9354</v>
      </c>
      <c s="34" t="s">
        <v>9355</v>
      </c>
      <c s="35" t="s">
        <v>5</v>
      </c>
      <c s="6" t="s">
        <v>9356</v>
      </c>
      <c s="36" t="s">
        <v>246</v>
      </c>
      <c s="37">
        <v>1</v>
      </c>
      <c s="36">
        <v>0</v>
      </c>
      <c s="36">
        <f>ROUND(G4512*H4512,6)</f>
      </c>
      <c r="L4512" s="38">
        <v>0</v>
      </c>
      <c s="32">
        <f>ROUND(ROUND(L4512,2)*ROUND(G4512,3),2)</f>
      </c>
      <c s="36" t="s">
        <v>69</v>
      </c>
      <c>
        <f>(M4512*21)/100</f>
      </c>
      <c t="s">
        <v>28</v>
      </c>
    </row>
    <row r="4513" spans="1:5" ht="12.75">
      <c r="A4513" s="35" t="s">
        <v>56</v>
      </c>
      <c r="E4513" s="39" t="s">
        <v>9356</v>
      </c>
    </row>
    <row r="4514" spans="1:5" ht="12.75">
      <c r="A4514" s="35" t="s">
        <v>58</v>
      </c>
      <c r="E4514" s="40" t="s">
        <v>5</v>
      </c>
    </row>
    <row r="4515" spans="1:5" ht="89.25">
      <c r="A4515" t="s">
        <v>59</v>
      </c>
      <c r="E4515" s="39" t="s">
        <v>9357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xml><?xml version="1.0" encoding="utf-8"?>
<worksheet xmlns="http://schemas.openxmlformats.org/spreadsheetml/2006/main" xmlns:r="http://schemas.openxmlformats.org/officeDocument/2006/relationships">
  <dimension ref="A1:T37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COUNTIFS(L8:L367,"=0",A8:A367,"P")+COUNTIFS(L8:L367,"",A8:A367,"P")+SUM(Q8:Q367)</f>
      </c>
    </row>
    <row r="8" spans="1:13" ht="12.75">
      <c r="A8" t="s">
        <v>45</v>
      </c>
      <c r="C8" s="28" t="s">
        <v>46</v>
      </c>
      <c r="E8" s="30" t="s">
        <v>17</v>
      </c>
      <c r="J8" s="29">
        <f>0+J9+J14+J91+J128+J157+J302</f>
      </c>
      <c s="29">
        <f>0+K9+K14+K91+K128+K157+K302</f>
      </c>
      <c s="29">
        <f>0+L9+L14+L91+L128+L157+L302</f>
      </c>
      <c s="29">
        <f>0+M9+M14+M91+M128+M157+M302</f>
      </c>
    </row>
    <row r="9" spans="1:13" ht="12.75">
      <c r="A9" t="s">
        <v>47</v>
      </c>
      <c r="C9" s="31" t="s">
        <v>48</v>
      </c>
      <c r="E9" s="33" t="s">
        <v>49</v>
      </c>
      <c r="J9" s="32">
        <f>0</f>
      </c>
      <c s="32">
        <f>0</f>
      </c>
      <c s="32">
        <f>0+L10</f>
      </c>
      <c s="32">
        <f>0+M10</f>
      </c>
    </row>
    <row r="10" spans="1:16" ht="12.75">
      <c r="A10" t="s">
        <v>50</v>
      </c>
      <c s="34" t="s">
        <v>51</v>
      </c>
      <c s="34" t="s">
        <v>52</v>
      </c>
      <c s="35" t="s">
        <v>5</v>
      </c>
      <c s="6" t="s">
        <v>53</v>
      </c>
      <c s="36" t="s">
        <v>54</v>
      </c>
      <c s="37">
        <v>0</v>
      </c>
      <c s="36">
        <v>0</v>
      </c>
      <c s="36">
        <f>ROUND(G10*H10,6)</f>
      </c>
      <c r="L10" s="38">
        <v>0</v>
      </c>
      <c s="32">
        <f>ROUND(ROUND(L10,2)*ROUND(G10,3),2)</f>
      </c>
      <c s="36" t="s">
        <v>55</v>
      </c>
      <c>
        <f>(M10*21)/100</f>
      </c>
      <c t="s">
        <v>28</v>
      </c>
    </row>
    <row r="11" spans="1:5" ht="25.5">
      <c r="A11" s="35" t="s">
        <v>56</v>
      </c>
      <c r="E11" s="39" t="s">
        <v>57</v>
      </c>
    </row>
    <row r="12" spans="1:5" ht="12.75">
      <c r="A12" s="35" t="s">
        <v>58</v>
      </c>
      <c r="E12" s="40" t="s">
        <v>5</v>
      </c>
    </row>
    <row r="13" spans="1:5" ht="12.75">
      <c r="A13" t="s">
        <v>59</v>
      </c>
      <c r="E13" s="39" t="s">
        <v>5</v>
      </c>
    </row>
    <row r="14" spans="1:13" ht="12.75">
      <c r="A14" t="s">
        <v>47</v>
      </c>
      <c r="C14" s="31" t="s">
        <v>60</v>
      </c>
      <c r="E14" s="33" t="s">
        <v>61</v>
      </c>
      <c r="J14" s="32">
        <f>0</f>
      </c>
      <c s="32">
        <f>0</f>
      </c>
      <c s="32">
        <f>0+L15+L19+L23+L27+L31+L35+L39+L43+L47+L51+L55+L59+L63+L67+L71+L75+L79+L83+L87</f>
      </c>
      <c s="32">
        <f>0+M15+M19+M23+M27+M31+M35+M39+M43+M47+M51+M55+M59+M63+M67+M71+M75+M79+M83+M87</f>
      </c>
    </row>
    <row r="15" spans="1:16" ht="12.75">
      <c r="A15" t="s">
        <v>50</v>
      </c>
      <c s="34" t="s">
        <v>62</v>
      </c>
      <c s="34" t="s">
        <v>63</v>
      </c>
      <c s="35" t="s">
        <v>5</v>
      </c>
      <c s="6" t="s">
        <v>64</v>
      </c>
      <c s="36" t="s">
        <v>65</v>
      </c>
      <c s="37">
        <v>6</v>
      </c>
      <c s="36">
        <v>0</v>
      </c>
      <c s="36">
        <f>ROUND(G15*H15,6)</f>
      </c>
      <c r="L15" s="38">
        <v>0</v>
      </c>
      <c s="32">
        <f>ROUND(ROUND(L15,2)*ROUND(G15,3),2)</f>
      </c>
      <c s="36" t="s">
        <v>55</v>
      </c>
      <c>
        <f>(M15*21)/100</f>
      </c>
      <c t="s">
        <v>28</v>
      </c>
    </row>
    <row r="16" spans="1:5" ht="12.75">
      <c r="A16" s="35" t="s">
        <v>56</v>
      </c>
      <c r="E16" s="39" t="s">
        <v>64</v>
      </c>
    </row>
    <row r="17" spans="1:5" ht="12.75">
      <c r="A17" s="35" t="s">
        <v>58</v>
      </c>
      <c r="E17" s="40" t="s">
        <v>5</v>
      </c>
    </row>
    <row r="18" spans="1:5" ht="153">
      <c r="A18" t="s">
        <v>59</v>
      </c>
      <c r="E18" s="39" t="s">
        <v>66</v>
      </c>
    </row>
    <row r="19" spans="1:16" ht="12.75">
      <c r="A19" t="s">
        <v>50</v>
      </c>
      <c s="34" t="s">
        <v>28</v>
      </c>
      <c s="34" t="s">
        <v>67</v>
      </c>
      <c s="35" t="s">
        <v>5</v>
      </c>
      <c s="6" t="s">
        <v>68</v>
      </c>
      <c s="36" t="s">
        <v>65</v>
      </c>
      <c s="37">
        <v>2</v>
      </c>
      <c s="36">
        <v>0</v>
      </c>
      <c s="36">
        <f>ROUND(G19*H19,6)</f>
      </c>
      <c r="L19" s="38">
        <v>0</v>
      </c>
      <c s="32">
        <f>ROUND(ROUND(L19,2)*ROUND(G19,3),2)</f>
      </c>
      <c s="36" t="s">
        <v>69</v>
      </c>
      <c>
        <f>(M19*21)/100</f>
      </c>
      <c t="s">
        <v>28</v>
      </c>
    </row>
    <row r="20" spans="1:5" ht="12.75">
      <c r="A20" s="35" t="s">
        <v>56</v>
      </c>
      <c r="E20" s="39" t="s">
        <v>68</v>
      </c>
    </row>
    <row r="21" spans="1:5" ht="12.75">
      <c r="A21" s="35" t="s">
        <v>58</v>
      </c>
      <c r="E21" s="40" t="s">
        <v>5</v>
      </c>
    </row>
    <row r="22" spans="1:5" ht="242.25">
      <c r="A22" t="s">
        <v>59</v>
      </c>
      <c r="E22" s="39" t="s">
        <v>70</v>
      </c>
    </row>
    <row r="23" spans="1:16" ht="12.75">
      <c r="A23" t="s">
        <v>50</v>
      </c>
      <c s="34" t="s">
        <v>26</v>
      </c>
      <c s="34" t="s">
        <v>71</v>
      </c>
      <c s="35" t="s">
        <v>5</v>
      </c>
      <c s="6" t="s">
        <v>72</v>
      </c>
      <c s="36" t="s">
        <v>65</v>
      </c>
      <c s="37">
        <v>4</v>
      </c>
      <c s="36">
        <v>0</v>
      </c>
      <c s="36">
        <f>ROUND(G23*H23,6)</f>
      </c>
      <c r="L23" s="38">
        <v>0</v>
      </c>
      <c s="32">
        <f>ROUND(ROUND(L23,2)*ROUND(G23,3),2)</f>
      </c>
      <c s="36" t="s">
        <v>69</v>
      </c>
      <c>
        <f>(M23*21)/100</f>
      </c>
      <c t="s">
        <v>28</v>
      </c>
    </row>
    <row r="24" spans="1:5" ht="12.75">
      <c r="A24" s="35" t="s">
        <v>56</v>
      </c>
      <c r="E24" s="39" t="s">
        <v>72</v>
      </c>
    </row>
    <row r="25" spans="1:5" ht="12.75">
      <c r="A25" s="35" t="s">
        <v>58</v>
      </c>
      <c r="E25" s="40" t="s">
        <v>5</v>
      </c>
    </row>
    <row r="26" spans="1:5" ht="293.25">
      <c r="A26" t="s">
        <v>59</v>
      </c>
      <c r="E26" s="39" t="s">
        <v>73</v>
      </c>
    </row>
    <row r="27" spans="1:16" ht="12.75">
      <c r="A27" t="s">
        <v>50</v>
      </c>
      <c s="34" t="s">
        <v>74</v>
      </c>
      <c s="34" t="s">
        <v>75</v>
      </c>
      <c s="35" t="s">
        <v>5</v>
      </c>
      <c s="6" t="s">
        <v>76</v>
      </c>
      <c s="36" t="s">
        <v>65</v>
      </c>
      <c s="37">
        <v>2</v>
      </c>
      <c s="36">
        <v>0</v>
      </c>
      <c s="36">
        <f>ROUND(G27*H27,6)</f>
      </c>
      <c r="L27" s="38">
        <v>0</v>
      </c>
      <c s="32">
        <f>ROUND(ROUND(L27,2)*ROUND(G27,3),2)</f>
      </c>
      <c s="36" t="s">
        <v>69</v>
      </c>
      <c>
        <f>(M27*21)/100</f>
      </c>
      <c t="s">
        <v>28</v>
      </c>
    </row>
    <row r="28" spans="1:5" ht="12.75">
      <c r="A28" s="35" t="s">
        <v>56</v>
      </c>
      <c r="E28" s="39" t="s">
        <v>76</v>
      </c>
    </row>
    <row r="29" spans="1:5" ht="12.75">
      <c r="A29" s="35" t="s">
        <v>58</v>
      </c>
      <c r="E29" s="40" t="s">
        <v>5</v>
      </c>
    </row>
    <row r="30" spans="1:5" ht="89.25">
      <c r="A30" t="s">
        <v>59</v>
      </c>
      <c r="E30" s="39" t="s">
        <v>77</v>
      </c>
    </row>
    <row r="31" spans="1:16" ht="12.75">
      <c r="A31" t="s">
        <v>50</v>
      </c>
      <c s="34" t="s">
        <v>78</v>
      </c>
      <c s="34" t="s">
        <v>79</v>
      </c>
      <c s="35" t="s">
        <v>5</v>
      </c>
      <c s="6" t="s">
        <v>80</v>
      </c>
      <c s="36" t="s">
        <v>65</v>
      </c>
      <c s="37">
        <v>2</v>
      </c>
      <c s="36">
        <v>0</v>
      </c>
      <c s="36">
        <f>ROUND(G31*H31,6)</f>
      </c>
      <c r="L31" s="38">
        <v>0</v>
      </c>
      <c s="32">
        <f>ROUND(ROUND(L31,2)*ROUND(G31,3),2)</f>
      </c>
      <c s="36" t="s">
        <v>69</v>
      </c>
      <c>
        <f>(M31*21)/100</f>
      </c>
      <c t="s">
        <v>28</v>
      </c>
    </row>
    <row r="32" spans="1:5" ht="12.75">
      <c r="A32" s="35" t="s">
        <v>56</v>
      </c>
      <c r="E32" s="39" t="s">
        <v>80</v>
      </c>
    </row>
    <row r="33" spans="1:5" ht="12.75">
      <c r="A33" s="35" t="s">
        <v>58</v>
      </c>
      <c r="E33" s="40" t="s">
        <v>5</v>
      </c>
    </row>
    <row r="34" spans="1:5" ht="89.25">
      <c r="A34" t="s">
        <v>59</v>
      </c>
      <c r="E34" s="39" t="s">
        <v>81</v>
      </c>
    </row>
    <row r="35" spans="1:16" ht="12.75">
      <c r="A35" t="s">
        <v>50</v>
      </c>
      <c s="34" t="s">
        <v>27</v>
      </c>
      <c s="34" t="s">
        <v>82</v>
      </c>
      <c s="35" t="s">
        <v>5</v>
      </c>
      <c s="6" t="s">
        <v>83</v>
      </c>
      <c s="36" t="s">
        <v>65</v>
      </c>
      <c s="37">
        <v>4</v>
      </c>
      <c s="36">
        <v>0</v>
      </c>
      <c s="36">
        <f>ROUND(G35*H35,6)</f>
      </c>
      <c r="L35" s="38">
        <v>0</v>
      </c>
      <c s="32">
        <f>ROUND(ROUND(L35,2)*ROUND(G35,3),2)</f>
      </c>
      <c s="36" t="s">
        <v>55</v>
      </c>
      <c>
        <f>(M35*21)/100</f>
      </c>
      <c t="s">
        <v>28</v>
      </c>
    </row>
    <row r="36" spans="1:5" ht="12.75">
      <c r="A36" s="35" t="s">
        <v>56</v>
      </c>
      <c r="E36" s="39" t="s">
        <v>83</v>
      </c>
    </row>
    <row r="37" spans="1:5" ht="12.75">
      <c r="A37" s="35" t="s">
        <v>58</v>
      </c>
      <c r="E37" s="40" t="s">
        <v>5</v>
      </c>
    </row>
    <row r="38" spans="1:5" ht="140.25">
      <c r="A38" t="s">
        <v>59</v>
      </c>
      <c r="E38" s="39" t="s">
        <v>84</v>
      </c>
    </row>
    <row r="39" spans="1:16" ht="12.75">
      <c r="A39" t="s">
        <v>50</v>
      </c>
      <c s="34" t="s">
        <v>85</v>
      </c>
      <c s="34" t="s">
        <v>86</v>
      </c>
      <c s="35" t="s">
        <v>5</v>
      </c>
      <c s="6" t="s">
        <v>87</v>
      </c>
      <c s="36" t="s">
        <v>65</v>
      </c>
      <c s="37">
        <v>4</v>
      </c>
      <c s="36">
        <v>0</v>
      </c>
      <c s="36">
        <f>ROUND(G39*H39,6)</f>
      </c>
      <c r="L39" s="38">
        <v>0</v>
      </c>
      <c s="32">
        <f>ROUND(ROUND(L39,2)*ROUND(G39,3),2)</f>
      </c>
      <c s="36" t="s">
        <v>69</v>
      </c>
      <c>
        <f>(M39*21)/100</f>
      </c>
      <c t="s">
        <v>28</v>
      </c>
    </row>
    <row r="40" spans="1:5" ht="12.75">
      <c r="A40" s="35" t="s">
        <v>56</v>
      </c>
      <c r="E40" s="39" t="s">
        <v>87</v>
      </c>
    </row>
    <row r="41" spans="1:5" ht="12.75">
      <c r="A41" s="35" t="s">
        <v>58</v>
      </c>
      <c r="E41" s="40" t="s">
        <v>5</v>
      </c>
    </row>
    <row r="42" spans="1:5" ht="242.25">
      <c r="A42" t="s">
        <v>59</v>
      </c>
      <c r="E42" s="39" t="s">
        <v>88</v>
      </c>
    </row>
    <row r="43" spans="1:16" ht="12.75">
      <c r="A43" t="s">
        <v>50</v>
      </c>
      <c s="34" t="s">
        <v>89</v>
      </c>
      <c s="34" t="s">
        <v>90</v>
      </c>
      <c s="35" t="s">
        <v>5</v>
      </c>
      <c s="6" t="s">
        <v>91</v>
      </c>
      <c s="36" t="s">
        <v>65</v>
      </c>
      <c s="37">
        <v>1</v>
      </c>
      <c s="36">
        <v>0</v>
      </c>
      <c s="36">
        <f>ROUND(G43*H43,6)</f>
      </c>
      <c r="L43" s="38">
        <v>0</v>
      </c>
      <c s="32">
        <f>ROUND(ROUND(L43,2)*ROUND(G43,3),2)</f>
      </c>
      <c s="36" t="s">
        <v>55</v>
      </c>
      <c>
        <f>(M43*21)/100</f>
      </c>
      <c t="s">
        <v>28</v>
      </c>
    </row>
    <row r="44" spans="1:5" ht="12.75">
      <c r="A44" s="35" t="s">
        <v>56</v>
      </c>
      <c r="E44" s="39" t="s">
        <v>91</v>
      </c>
    </row>
    <row r="45" spans="1:5" ht="12.75">
      <c r="A45" s="35" t="s">
        <v>58</v>
      </c>
      <c r="E45" s="40" t="s">
        <v>5</v>
      </c>
    </row>
    <row r="46" spans="1:5" ht="140.25">
      <c r="A46" t="s">
        <v>59</v>
      </c>
      <c r="E46" s="39" t="s">
        <v>92</v>
      </c>
    </row>
    <row r="47" spans="1:16" ht="12.75">
      <c r="A47" t="s">
        <v>50</v>
      </c>
      <c s="34" t="s">
        <v>93</v>
      </c>
      <c s="34" t="s">
        <v>94</v>
      </c>
      <c s="35" t="s">
        <v>5</v>
      </c>
      <c s="6" t="s">
        <v>95</v>
      </c>
      <c s="36" t="s">
        <v>65</v>
      </c>
      <c s="37">
        <v>1</v>
      </c>
      <c s="36">
        <v>0</v>
      </c>
      <c s="36">
        <f>ROUND(G47*H47,6)</f>
      </c>
      <c r="L47" s="38">
        <v>0</v>
      </c>
      <c s="32">
        <f>ROUND(ROUND(L47,2)*ROUND(G47,3),2)</f>
      </c>
      <c s="36" t="s">
        <v>69</v>
      </c>
      <c>
        <f>(M47*21)/100</f>
      </c>
      <c t="s">
        <v>28</v>
      </c>
    </row>
    <row r="48" spans="1:5" ht="12.75">
      <c r="A48" s="35" t="s">
        <v>56</v>
      </c>
      <c r="E48" s="39" t="s">
        <v>95</v>
      </c>
    </row>
    <row r="49" spans="1:5" ht="12.75">
      <c r="A49" s="35" t="s">
        <v>58</v>
      </c>
      <c r="E49" s="40" t="s">
        <v>5</v>
      </c>
    </row>
    <row r="50" spans="1:5" ht="293.25">
      <c r="A50" t="s">
        <v>59</v>
      </c>
      <c r="E50" s="39" t="s">
        <v>96</v>
      </c>
    </row>
    <row r="51" spans="1:16" ht="12.75">
      <c r="A51" t="s">
        <v>50</v>
      </c>
      <c s="34" t="s">
        <v>97</v>
      </c>
      <c s="34" t="s">
        <v>98</v>
      </c>
      <c s="35" t="s">
        <v>5</v>
      </c>
      <c s="6" t="s">
        <v>99</v>
      </c>
      <c s="36" t="s">
        <v>65</v>
      </c>
      <c s="37">
        <v>1</v>
      </c>
      <c s="36">
        <v>0</v>
      </c>
      <c s="36">
        <f>ROUND(G51*H51,6)</f>
      </c>
      <c r="L51" s="38">
        <v>0</v>
      </c>
      <c s="32">
        <f>ROUND(ROUND(L51,2)*ROUND(G51,3),2)</f>
      </c>
      <c s="36" t="s">
        <v>55</v>
      </c>
      <c>
        <f>(M51*21)/100</f>
      </c>
      <c t="s">
        <v>28</v>
      </c>
    </row>
    <row r="52" spans="1:5" ht="12.75">
      <c r="A52" s="35" t="s">
        <v>56</v>
      </c>
      <c r="E52" s="39" t="s">
        <v>99</v>
      </c>
    </row>
    <row r="53" spans="1:5" ht="12.75">
      <c r="A53" s="35" t="s">
        <v>58</v>
      </c>
      <c r="E53" s="40" t="s">
        <v>5</v>
      </c>
    </row>
    <row r="54" spans="1:5" ht="89.25">
      <c r="A54" t="s">
        <v>59</v>
      </c>
      <c r="E54" s="39" t="s">
        <v>100</v>
      </c>
    </row>
    <row r="55" spans="1:16" ht="12.75">
      <c r="A55" t="s">
        <v>50</v>
      </c>
      <c s="34" t="s">
        <v>101</v>
      </c>
      <c s="34" t="s">
        <v>102</v>
      </c>
      <c s="35" t="s">
        <v>5</v>
      </c>
      <c s="6" t="s">
        <v>103</v>
      </c>
      <c s="36" t="s">
        <v>65</v>
      </c>
      <c s="37">
        <v>17</v>
      </c>
      <c s="36">
        <v>0</v>
      </c>
      <c s="36">
        <f>ROUND(G55*H55,6)</f>
      </c>
      <c r="L55" s="38">
        <v>0</v>
      </c>
      <c s="32">
        <f>ROUND(ROUND(L55,2)*ROUND(G55,3),2)</f>
      </c>
      <c s="36" t="s">
        <v>55</v>
      </c>
      <c>
        <f>(M55*21)/100</f>
      </c>
      <c t="s">
        <v>28</v>
      </c>
    </row>
    <row r="56" spans="1:5" ht="12.75">
      <c r="A56" s="35" t="s">
        <v>56</v>
      </c>
      <c r="E56" s="39" t="s">
        <v>103</v>
      </c>
    </row>
    <row r="57" spans="1:5" ht="12.75">
      <c r="A57" s="35" t="s">
        <v>58</v>
      </c>
      <c r="E57" s="40" t="s">
        <v>5</v>
      </c>
    </row>
    <row r="58" spans="1:5" ht="153">
      <c r="A58" t="s">
        <v>59</v>
      </c>
      <c r="E58" s="39" t="s">
        <v>104</v>
      </c>
    </row>
    <row r="59" spans="1:16" ht="12.75">
      <c r="A59" t="s">
        <v>50</v>
      </c>
      <c s="34" t="s">
        <v>105</v>
      </c>
      <c s="34" t="s">
        <v>106</v>
      </c>
      <c s="35" t="s">
        <v>5</v>
      </c>
      <c s="6" t="s">
        <v>107</v>
      </c>
      <c s="36" t="s">
        <v>65</v>
      </c>
      <c s="37">
        <v>17</v>
      </c>
      <c s="36">
        <v>0</v>
      </c>
      <c s="36">
        <f>ROUND(G59*H59,6)</f>
      </c>
      <c r="L59" s="38">
        <v>0</v>
      </c>
      <c s="32">
        <f>ROUND(ROUND(L59,2)*ROUND(G59,3),2)</f>
      </c>
      <c s="36" t="s">
        <v>69</v>
      </c>
      <c>
        <f>(M59*21)/100</f>
      </c>
      <c t="s">
        <v>28</v>
      </c>
    </row>
    <row r="60" spans="1:5" ht="12.75">
      <c r="A60" s="35" t="s">
        <v>56</v>
      </c>
      <c r="E60" s="39" t="s">
        <v>107</v>
      </c>
    </row>
    <row r="61" spans="1:5" ht="12.75">
      <c r="A61" s="35" t="s">
        <v>58</v>
      </c>
      <c r="E61" s="40" t="s">
        <v>5</v>
      </c>
    </row>
    <row r="62" spans="1:5" ht="89.25">
      <c r="A62" t="s">
        <v>59</v>
      </c>
      <c r="E62" s="39" t="s">
        <v>108</v>
      </c>
    </row>
    <row r="63" spans="1:16" ht="12.75">
      <c r="A63" t="s">
        <v>50</v>
      </c>
      <c s="34" t="s">
        <v>109</v>
      </c>
      <c s="34" t="s">
        <v>110</v>
      </c>
      <c s="35" t="s">
        <v>5</v>
      </c>
      <c s="6" t="s">
        <v>111</v>
      </c>
      <c s="36" t="s">
        <v>65</v>
      </c>
      <c s="37">
        <v>2</v>
      </c>
      <c s="36">
        <v>0</v>
      </c>
      <c s="36">
        <f>ROUND(G63*H63,6)</f>
      </c>
      <c r="L63" s="38">
        <v>0</v>
      </c>
      <c s="32">
        <f>ROUND(ROUND(L63,2)*ROUND(G63,3),2)</f>
      </c>
      <c s="36" t="s">
        <v>55</v>
      </c>
      <c>
        <f>(M63*21)/100</f>
      </c>
      <c t="s">
        <v>28</v>
      </c>
    </row>
    <row r="64" spans="1:5" ht="12.75">
      <c r="A64" s="35" t="s">
        <v>56</v>
      </c>
      <c r="E64" s="39" t="s">
        <v>111</v>
      </c>
    </row>
    <row r="65" spans="1:5" ht="12.75">
      <c r="A65" s="35" t="s">
        <v>58</v>
      </c>
      <c r="E65" s="40" t="s">
        <v>5</v>
      </c>
    </row>
    <row r="66" spans="1:5" ht="204">
      <c r="A66" t="s">
        <v>59</v>
      </c>
      <c r="E66" s="39" t="s">
        <v>112</v>
      </c>
    </row>
    <row r="67" spans="1:16" ht="12.75">
      <c r="A67" t="s">
        <v>50</v>
      </c>
      <c s="34" t="s">
        <v>113</v>
      </c>
      <c s="34" t="s">
        <v>114</v>
      </c>
      <c s="35" t="s">
        <v>5</v>
      </c>
      <c s="6" t="s">
        <v>115</v>
      </c>
      <c s="36" t="s">
        <v>65</v>
      </c>
      <c s="37">
        <v>2</v>
      </c>
      <c s="36">
        <v>0</v>
      </c>
      <c s="36">
        <f>ROUND(G67*H67,6)</f>
      </c>
      <c r="L67" s="38">
        <v>0</v>
      </c>
      <c s="32">
        <f>ROUND(ROUND(L67,2)*ROUND(G67,3),2)</f>
      </c>
      <c s="36" t="s">
        <v>69</v>
      </c>
      <c>
        <f>(M67*21)/100</f>
      </c>
      <c t="s">
        <v>28</v>
      </c>
    </row>
    <row r="68" spans="1:5" ht="12.75">
      <c r="A68" s="35" t="s">
        <v>56</v>
      </c>
      <c r="E68" s="39" t="s">
        <v>115</v>
      </c>
    </row>
    <row r="69" spans="1:5" ht="12.75">
      <c r="A69" s="35" t="s">
        <v>58</v>
      </c>
      <c r="E69" s="40" t="s">
        <v>5</v>
      </c>
    </row>
    <row r="70" spans="1:5" ht="306">
      <c r="A70" t="s">
        <v>59</v>
      </c>
      <c r="E70" s="39" t="s">
        <v>116</v>
      </c>
    </row>
    <row r="71" spans="1:16" ht="12.75">
      <c r="A71" t="s">
        <v>50</v>
      </c>
      <c s="34" t="s">
        <v>117</v>
      </c>
      <c s="34" t="s">
        <v>118</v>
      </c>
      <c s="35" t="s">
        <v>5</v>
      </c>
      <c s="6" t="s">
        <v>119</v>
      </c>
      <c s="36" t="s">
        <v>65</v>
      </c>
      <c s="37">
        <v>4</v>
      </c>
      <c s="36">
        <v>0</v>
      </c>
      <c s="36">
        <f>ROUND(G71*H71,6)</f>
      </c>
      <c r="L71" s="38">
        <v>0</v>
      </c>
      <c s="32">
        <f>ROUND(ROUND(L71,2)*ROUND(G71,3),2)</f>
      </c>
      <c s="36" t="s">
        <v>69</v>
      </c>
      <c>
        <f>(M71*21)/100</f>
      </c>
      <c t="s">
        <v>28</v>
      </c>
    </row>
    <row r="72" spans="1:5" ht="12.75">
      <c r="A72" s="35" t="s">
        <v>56</v>
      </c>
      <c r="E72" s="39" t="s">
        <v>119</v>
      </c>
    </row>
    <row r="73" spans="1:5" ht="12.75">
      <c r="A73" s="35" t="s">
        <v>58</v>
      </c>
      <c r="E73" s="40" t="s">
        <v>5</v>
      </c>
    </row>
    <row r="74" spans="1:5" ht="191.25">
      <c r="A74" t="s">
        <v>59</v>
      </c>
      <c r="E74" s="39" t="s">
        <v>120</v>
      </c>
    </row>
    <row r="75" spans="1:16" ht="12.75">
      <c r="A75" t="s">
        <v>50</v>
      </c>
      <c s="34" t="s">
        <v>121</v>
      </c>
      <c s="34" t="s">
        <v>122</v>
      </c>
      <c s="35" t="s">
        <v>5</v>
      </c>
      <c s="6" t="s">
        <v>123</v>
      </c>
      <c s="36" t="s">
        <v>65</v>
      </c>
      <c s="37">
        <v>2</v>
      </c>
      <c s="36">
        <v>0</v>
      </c>
      <c s="36">
        <f>ROUND(G75*H75,6)</f>
      </c>
      <c r="L75" s="38">
        <v>0</v>
      </c>
      <c s="32">
        <f>ROUND(ROUND(L75,2)*ROUND(G75,3),2)</f>
      </c>
      <c s="36" t="s">
        <v>55</v>
      </c>
      <c>
        <f>(M75*21)/100</f>
      </c>
      <c t="s">
        <v>28</v>
      </c>
    </row>
    <row r="76" spans="1:5" ht="12.75">
      <c r="A76" s="35" t="s">
        <v>56</v>
      </c>
      <c r="E76" s="39" t="s">
        <v>123</v>
      </c>
    </row>
    <row r="77" spans="1:5" ht="12.75">
      <c r="A77" s="35" t="s">
        <v>58</v>
      </c>
      <c r="E77" s="40" t="s">
        <v>5</v>
      </c>
    </row>
    <row r="78" spans="1:5" ht="153">
      <c r="A78" t="s">
        <v>59</v>
      </c>
      <c r="E78" s="39" t="s">
        <v>124</v>
      </c>
    </row>
    <row r="79" spans="1:16" ht="12.75">
      <c r="A79" t="s">
        <v>50</v>
      </c>
      <c s="34" t="s">
        <v>125</v>
      </c>
      <c s="34" t="s">
        <v>126</v>
      </c>
      <c s="35" t="s">
        <v>5</v>
      </c>
      <c s="6" t="s">
        <v>127</v>
      </c>
      <c s="36" t="s">
        <v>65</v>
      </c>
      <c s="37">
        <v>2</v>
      </c>
      <c s="36">
        <v>0</v>
      </c>
      <c s="36">
        <f>ROUND(G79*H79,6)</f>
      </c>
      <c r="L79" s="38">
        <v>0</v>
      </c>
      <c s="32">
        <f>ROUND(ROUND(L79,2)*ROUND(G79,3),2)</f>
      </c>
      <c s="36" t="s">
        <v>69</v>
      </c>
      <c>
        <f>(M79*21)/100</f>
      </c>
      <c t="s">
        <v>28</v>
      </c>
    </row>
    <row r="80" spans="1:5" ht="12.75">
      <c r="A80" s="35" t="s">
        <v>56</v>
      </c>
      <c r="E80" s="39" t="s">
        <v>127</v>
      </c>
    </row>
    <row r="81" spans="1:5" ht="12.75">
      <c r="A81" s="35" t="s">
        <v>58</v>
      </c>
      <c r="E81" s="40" t="s">
        <v>5</v>
      </c>
    </row>
    <row r="82" spans="1:5" ht="102">
      <c r="A82" t="s">
        <v>59</v>
      </c>
      <c r="E82" s="39" t="s">
        <v>128</v>
      </c>
    </row>
    <row r="83" spans="1:16" ht="12.75">
      <c r="A83" t="s">
        <v>50</v>
      </c>
      <c s="34" t="s">
        <v>129</v>
      </c>
      <c s="34" t="s">
        <v>130</v>
      </c>
      <c s="35" t="s">
        <v>5</v>
      </c>
      <c s="6" t="s">
        <v>131</v>
      </c>
      <c s="36" t="s">
        <v>65</v>
      </c>
      <c s="37">
        <v>4</v>
      </c>
      <c s="36">
        <v>0</v>
      </c>
      <c s="36">
        <f>ROUND(G83*H83,6)</f>
      </c>
      <c r="L83" s="38">
        <v>0</v>
      </c>
      <c s="32">
        <f>ROUND(ROUND(L83,2)*ROUND(G83,3),2)</f>
      </c>
      <c s="36" t="s">
        <v>55</v>
      </c>
      <c>
        <f>(M83*21)/100</f>
      </c>
      <c t="s">
        <v>28</v>
      </c>
    </row>
    <row r="84" spans="1:5" ht="12.75">
      <c r="A84" s="35" t="s">
        <v>56</v>
      </c>
      <c r="E84" s="39" t="s">
        <v>131</v>
      </c>
    </row>
    <row r="85" spans="1:5" ht="12.75">
      <c r="A85" s="35" t="s">
        <v>58</v>
      </c>
      <c r="E85" s="40" t="s">
        <v>5</v>
      </c>
    </row>
    <row r="86" spans="1:5" ht="153">
      <c r="A86" t="s">
        <v>59</v>
      </c>
      <c r="E86" s="39" t="s">
        <v>132</v>
      </c>
    </row>
    <row r="87" spans="1:16" ht="12.75">
      <c r="A87" t="s">
        <v>50</v>
      </c>
      <c s="34" t="s">
        <v>133</v>
      </c>
      <c s="34" t="s">
        <v>134</v>
      </c>
      <c s="35" t="s">
        <v>5</v>
      </c>
      <c s="6" t="s">
        <v>135</v>
      </c>
      <c s="36" t="s">
        <v>65</v>
      </c>
      <c s="37">
        <v>4</v>
      </c>
      <c s="36">
        <v>0</v>
      </c>
      <c s="36">
        <f>ROUND(G87*H87,6)</f>
      </c>
      <c r="L87" s="38">
        <v>0</v>
      </c>
      <c s="32">
        <f>ROUND(ROUND(L87,2)*ROUND(G87,3),2)</f>
      </c>
      <c s="36" t="s">
        <v>69</v>
      </c>
      <c>
        <f>(M87*21)/100</f>
      </c>
      <c t="s">
        <v>28</v>
      </c>
    </row>
    <row r="88" spans="1:5" ht="12.75">
      <c r="A88" s="35" t="s">
        <v>56</v>
      </c>
      <c r="E88" s="39" t="s">
        <v>135</v>
      </c>
    </row>
    <row r="89" spans="1:5" ht="12.75">
      <c r="A89" s="35" t="s">
        <v>58</v>
      </c>
      <c r="E89" s="40" t="s">
        <v>5</v>
      </c>
    </row>
    <row r="90" spans="1:5" ht="89.25">
      <c r="A90" t="s">
        <v>59</v>
      </c>
      <c r="E90" s="39" t="s">
        <v>136</v>
      </c>
    </row>
    <row r="91" spans="1:13" ht="12.75">
      <c r="A91" t="s">
        <v>47</v>
      </c>
      <c r="C91" s="31" t="s">
        <v>137</v>
      </c>
      <c r="E91" s="33" t="s">
        <v>138</v>
      </c>
      <c r="J91" s="32">
        <f>0</f>
      </c>
      <c s="32">
        <f>0</f>
      </c>
      <c s="32">
        <f>0+L92+L96+L100+L104+L108+L112+L116+L120+L124</f>
      </c>
      <c s="32">
        <f>0+M92+M96+M100+M104+M108+M112+M116+M120+M124</f>
      </c>
    </row>
    <row r="92" spans="1:16" ht="12.75">
      <c r="A92" t="s">
        <v>50</v>
      </c>
      <c s="34" t="s">
        <v>139</v>
      </c>
      <c s="34" t="s">
        <v>140</v>
      </c>
      <c s="35" t="s">
        <v>5</v>
      </c>
      <c s="6" t="s">
        <v>141</v>
      </c>
      <c s="36" t="s">
        <v>65</v>
      </c>
      <c s="37">
        <v>2</v>
      </c>
      <c s="36">
        <v>0</v>
      </c>
      <c s="36">
        <f>ROUND(G92*H92,6)</f>
      </c>
      <c r="L92" s="38">
        <v>0</v>
      </c>
      <c s="32">
        <f>ROUND(ROUND(L92,2)*ROUND(G92,3),2)</f>
      </c>
      <c s="36" t="s">
        <v>55</v>
      </c>
      <c>
        <f>(M92*21)/100</f>
      </c>
      <c t="s">
        <v>28</v>
      </c>
    </row>
    <row r="93" spans="1:5" ht="12.75">
      <c r="A93" s="35" t="s">
        <v>56</v>
      </c>
      <c r="E93" s="39" t="s">
        <v>141</v>
      </c>
    </row>
    <row r="94" spans="1:5" ht="12.75">
      <c r="A94" s="35" t="s">
        <v>58</v>
      </c>
      <c r="E94" s="40" t="s">
        <v>5</v>
      </c>
    </row>
    <row r="95" spans="1:5" ht="153">
      <c r="A95" t="s">
        <v>59</v>
      </c>
      <c r="E95" s="39" t="s">
        <v>142</v>
      </c>
    </row>
    <row r="96" spans="1:16" ht="12.75">
      <c r="A96" t="s">
        <v>50</v>
      </c>
      <c s="34" t="s">
        <v>143</v>
      </c>
      <c s="34" t="s">
        <v>144</v>
      </c>
      <c s="35" t="s">
        <v>5</v>
      </c>
      <c s="6" t="s">
        <v>145</v>
      </c>
      <c s="36" t="s">
        <v>65</v>
      </c>
      <c s="37">
        <v>2</v>
      </c>
      <c s="36">
        <v>0</v>
      </c>
      <c s="36">
        <f>ROUND(G96*H96,6)</f>
      </c>
      <c r="L96" s="38">
        <v>0</v>
      </c>
      <c s="32">
        <f>ROUND(ROUND(L96,2)*ROUND(G96,3),2)</f>
      </c>
      <c s="36" t="s">
        <v>55</v>
      </c>
      <c>
        <f>(M96*21)/100</f>
      </c>
      <c t="s">
        <v>28</v>
      </c>
    </row>
    <row r="97" spans="1:5" ht="12.75">
      <c r="A97" s="35" t="s">
        <v>56</v>
      </c>
      <c r="E97" s="39" t="s">
        <v>145</v>
      </c>
    </row>
    <row r="98" spans="1:5" ht="12.75">
      <c r="A98" s="35" t="s">
        <v>58</v>
      </c>
      <c r="E98" s="40" t="s">
        <v>5</v>
      </c>
    </row>
    <row r="99" spans="1:5" ht="102">
      <c r="A99" t="s">
        <v>59</v>
      </c>
      <c r="E99" s="39" t="s">
        <v>146</v>
      </c>
    </row>
    <row r="100" spans="1:16" ht="12.75">
      <c r="A100" t="s">
        <v>50</v>
      </c>
      <c s="34" t="s">
        <v>147</v>
      </c>
      <c s="34" t="s">
        <v>148</v>
      </c>
      <c s="35" t="s">
        <v>5</v>
      </c>
      <c s="6" t="s">
        <v>149</v>
      </c>
      <c s="36" t="s">
        <v>65</v>
      </c>
      <c s="37">
        <v>2</v>
      </c>
      <c s="36">
        <v>0</v>
      </c>
      <c s="36">
        <f>ROUND(G100*H100,6)</f>
      </c>
      <c r="L100" s="38">
        <v>0</v>
      </c>
      <c s="32">
        <f>ROUND(ROUND(L100,2)*ROUND(G100,3),2)</f>
      </c>
      <c s="36" t="s">
        <v>55</v>
      </c>
      <c>
        <f>(M100*21)/100</f>
      </c>
      <c t="s">
        <v>28</v>
      </c>
    </row>
    <row r="101" spans="1:5" ht="12.75">
      <c r="A101" s="35" t="s">
        <v>56</v>
      </c>
      <c r="E101" s="39" t="s">
        <v>149</v>
      </c>
    </row>
    <row r="102" spans="1:5" ht="12.75">
      <c r="A102" s="35" t="s">
        <v>58</v>
      </c>
      <c r="E102" s="40" t="s">
        <v>5</v>
      </c>
    </row>
    <row r="103" spans="1:5" ht="191.25">
      <c r="A103" t="s">
        <v>59</v>
      </c>
      <c r="E103" s="39" t="s">
        <v>150</v>
      </c>
    </row>
    <row r="104" spans="1:16" ht="12.75">
      <c r="A104" t="s">
        <v>50</v>
      </c>
      <c s="34" t="s">
        <v>151</v>
      </c>
      <c s="34" t="s">
        <v>152</v>
      </c>
      <c s="35" t="s">
        <v>5</v>
      </c>
      <c s="6" t="s">
        <v>153</v>
      </c>
      <c s="36" t="s">
        <v>65</v>
      </c>
      <c s="37">
        <v>2</v>
      </c>
      <c s="36">
        <v>0</v>
      </c>
      <c s="36">
        <f>ROUND(G104*H104,6)</f>
      </c>
      <c r="L104" s="38">
        <v>0</v>
      </c>
      <c s="32">
        <f>ROUND(ROUND(L104,2)*ROUND(G104,3),2)</f>
      </c>
      <c s="36" t="s">
        <v>55</v>
      </c>
      <c>
        <f>(M104*21)/100</f>
      </c>
      <c t="s">
        <v>28</v>
      </c>
    </row>
    <row r="105" spans="1:5" ht="12.75">
      <c r="A105" s="35" t="s">
        <v>56</v>
      </c>
      <c r="E105" s="39" t="s">
        <v>153</v>
      </c>
    </row>
    <row r="106" spans="1:5" ht="12.75">
      <c r="A106" s="35" t="s">
        <v>58</v>
      </c>
      <c r="E106" s="40" t="s">
        <v>5</v>
      </c>
    </row>
    <row r="107" spans="1:5" ht="102">
      <c r="A107" t="s">
        <v>59</v>
      </c>
      <c r="E107" s="39" t="s">
        <v>154</v>
      </c>
    </row>
    <row r="108" spans="1:16" ht="12.75">
      <c r="A108" t="s">
        <v>50</v>
      </c>
      <c s="34" t="s">
        <v>155</v>
      </c>
      <c s="34" t="s">
        <v>156</v>
      </c>
      <c s="35" t="s">
        <v>5</v>
      </c>
      <c s="6" t="s">
        <v>149</v>
      </c>
      <c s="36" t="s">
        <v>65</v>
      </c>
      <c s="37">
        <v>4</v>
      </c>
      <c s="36">
        <v>0</v>
      </c>
      <c s="36">
        <f>ROUND(G108*H108,6)</f>
      </c>
      <c r="L108" s="38">
        <v>0</v>
      </c>
      <c s="32">
        <f>ROUND(ROUND(L108,2)*ROUND(G108,3),2)</f>
      </c>
      <c s="36" t="s">
        <v>55</v>
      </c>
      <c>
        <f>(M108*21)/100</f>
      </c>
      <c t="s">
        <v>28</v>
      </c>
    </row>
    <row r="109" spans="1:5" ht="12.75">
      <c r="A109" s="35" t="s">
        <v>56</v>
      </c>
      <c r="E109" s="39" t="s">
        <v>149</v>
      </c>
    </row>
    <row r="110" spans="1:5" ht="12.75">
      <c r="A110" s="35" t="s">
        <v>58</v>
      </c>
      <c r="E110" s="40" t="s">
        <v>5</v>
      </c>
    </row>
    <row r="111" spans="1:5" ht="191.25">
      <c r="A111" t="s">
        <v>59</v>
      </c>
      <c r="E111" s="39" t="s">
        <v>157</v>
      </c>
    </row>
    <row r="112" spans="1:16" ht="12.75">
      <c r="A112" t="s">
        <v>50</v>
      </c>
      <c s="34" t="s">
        <v>158</v>
      </c>
      <c s="34" t="s">
        <v>159</v>
      </c>
      <c s="35" t="s">
        <v>5</v>
      </c>
      <c s="6" t="s">
        <v>160</v>
      </c>
      <c s="36" t="s">
        <v>65</v>
      </c>
      <c s="37">
        <v>2</v>
      </c>
      <c s="36">
        <v>0</v>
      </c>
      <c s="36">
        <f>ROUND(G112*H112,6)</f>
      </c>
      <c r="L112" s="38">
        <v>0</v>
      </c>
      <c s="32">
        <f>ROUND(ROUND(L112,2)*ROUND(G112,3),2)</f>
      </c>
      <c s="36" t="s">
        <v>69</v>
      </c>
      <c>
        <f>(M112*21)/100</f>
      </c>
      <c t="s">
        <v>28</v>
      </c>
    </row>
    <row r="113" spans="1:5" ht="12.75">
      <c r="A113" s="35" t="s">
        <v>56</v>
      </c>
      <c r="E113" s="39" t="s">
        <v>160</v>
      </c>
    </row>
    <row r="114" spans="1:5" ht="12.75">
      <c r="A114" s="35" t="s">
        <v>58</v>
      </c>
      <c r="E114" s="40" t="s">
        <v>5</v>
      </c>
    </row>
    <row r="115" spans="1:5" ht="89.25">
      <c r="A115" t="s">
        <v>59</v>
      </c>
      <c r="E115" s="39" t="s">
        <v>161</v>
      </c>
    </row>
    <row r="116" spans="1:16" ht="12.75">
      <c r="A116" t="s">
        <v>50</v>
      </c>
      <c s="34" t="s">
        <v>162</v>
      </c>
      <c s="34" t="s">
        <v>163</v>
      </c>
      <c s="35" t="s">
        <v>5</v>
      </c>
      <c s="6" t="s">
        <v>164</v>
      </c>
      <c s="36" t="s">
        <v>65</v>
      </c>
      <c s="37">
        <v>2</v>
      </c>
      <c s="36">
        <v>0</v>
      </c>
      <c s="36">
        <f>ROUND(G116*H116,6)</f>
      </c>
      <c r="L116" s="38">
        <v>0</v>
      </c>
      <c s="32">
        <f>ROUND(ROUND(L116,2)*ROUND(G116,3),2)</f>
      </c>
      <c s="36" t="s">
        <v>69</v>
      </c>
      <c>
        <f>(M116*21)/100</f>
      </c>
      <c t="s">
        <v>28</v>
      </c>
    </row>
    <row r="117" spans="1:5" ht="12.75">
      <c r="A117" s="35" t="s">
        <v>56</v>
      </c>
      <c r="E117" s="39" t="s">
        <v>164</v>
      </c>
    </row>
    <row r="118" spans="1:5" ht="12.75">
      <c r="A118" s="35" t="s">
        <v>58</v>
      </c>
      <c r="E118" s="40" t="s">
        <v>5</v>
      </c>
    </row>
    <row r="119" spans="1:5" ht="89.25">
      <c r="A119" t="s">
        <v>59</v>
      </c>
      <c r="E119" s="39" t="s">
        <v>165</v>
      </c>
    </row>
    <row r="120" spans="1:16" ht="12.75">
      <c r="A120" t="s">
        <v>50</v>
      </c>
      <c s="34" t="s">
        <v>166</v>
      </c>
      <c s="34" t="s">
        <v>167</v>
      </c>
      <c s="35" t="s">
        <v>5</v>
      </c>
      <c s="6" t="s">
        <v>168</v>
      </c>
      <c s="36" t="s">
        <v>65</v>
      </c>
      <c s="37">
        <v>2</v>
      </c>
      <c s="36">
        <v>0</v>
      </c>
      <c s="36">
        <f>ROUND(G120*H120,6)</f>
      </c>
      <c r="L120" s="38">
        <v>0</v>
      </c>
      <c s="32">
        <f>ROUND(ROUND(L120,2)*ROUND(G120,3),2)</f>
      </c>
      <c s="36" t="s">
        <v>55</v>
      </c>
      <c>
        <f>(M120*21)/100</f>
      </c>
      <c t="s">
        <v>28</v>
      </c>
    </row>
    <row r="121" spans="1:5" ht="12.75">
      <c r="A121" s="35" t="s">
        <v>56</v>
      </c>
      <c r="E121" s="39" t="s">
        <v>168</v>
      </c>
    </row>
    <row r="122" spans="1:5" ht="12.75">
      <c r="A122" s="35" t="s">
        <v>58</v>
      </c>
      <c r="E122" s="40" t="s">
        <v>5</v>
      </c>
    </row>
    <row r="123" spans="1:5" ht="191.25">
      <c r="A123" t="s">
        <v>59</v>
      </c>
      <c r="E123" s="39" t="s">
        <v>169</v>
      </c>
    </row>
    <row r="124" spans="1:16" ht="12.75">
      <c r="A124" t="s">
        <v>50</v>
      </c>
      <c s="34" t="s">
        <v>170</v>
      </c>
      <c s="34" t="s">
        <v>171</v>
      </c>
      <c s="35" t="s">
        <v>5</v>
      </c>
      <c s="6" t="s">
        <v>172</v>
      </c>
      <c s="36" t="s">
        <v>65</v>
      </c>
      <c s="37">
        <v>2</v>
      </c>
      <c s="36">
        <v>0</v>
      </c>
      <c s="36">
        <f>ROUND(G124*H124,6)</f>
      </c>
      <c r="L124" s="38">
        <v>0</v>
      </c>
      <c s="32">
        <f>ROUND(ROUND(L124,2)*ROUND(G124,3),2)</f>
      </c>
      <c s="36" t="s">
        <v>69</v>
      </c>
      <c>
        <f>(M124*21)/100</f>
      </c>
      <c t="s">
        <v>28</v>
      </c>
    </row>
    <row r="125" spans="1:5" ht="12.75">
      <c r="A125" s="35" t="s">
        <v>56</v>
      </c>
      <c r="E125" s="39" t="s">
        <v>172</v>
      </c>
    </row>
    <row r="126" spans="1:5" ht="12.75">
      <c r="A126" s="35" t="s">
        <v>58</v>
      </c>
      <c r="E126" s="40" t="s">
        <v>5</v>
      </c>
    </row>
    <row r="127" spans="1:5" ht="102">
      <c r="A127" t="s">
        <v>59</v>
      </c>
      <c r="E127" s="39" t="s">
        <v>173</v>
      </c>
    </row>
    <row r="128" spans="1:13" ht="12.75">
      <c r="A128" t="s">
        <v>47</v>
      </c>
      <c r="C128" s="31" t="s">
        <v>174</v>
      </c>
      <c r="E128" s="33" t="s">
        <v>175</v>
      </c>
      <c r="J128" s="32">
        <f>0</f>
      </c>
      <c s="32">
        <f>0</f>
      </c>
      <c s="32">
        <f>0+L129+L133+L137+L141+L145+L149+L153</f>
      </c>
      <c s="32">
        <f>0+M129+M133+M137+M141+M145+M149+M153</f>
      </c>
    </row>
    <row r="129" spans="1:16" ht="12.75">
      <c r="A129" t="s">
        <v>50</v>
      </c>
      <c s="34" t="s">
        <v>176</v>
      </c>
      <c s="34" t="s">
        <v>177</v>
      </c>
      <c s="35" t="s">
        <v>5</v>
      </c>
      <c s="6" t="s">
        <v>178</v>
      </c>
      <c s="36" t="s">
        <v>65</v>
      </c>
      <c s="37">
        <v>156</v>
      </c>
      <c s="36">
        <v>0</v>
      </c>
      <c s="36">
        <f>ROUND(G129*H129,6)</f>
      </c>
      <c r="L129" s="38">
        <v>0</v>
      </c>
      <c s="32">
        <f>ROUND(ROUND(L129,2)*ROUND(G129,3),2)</f>
      </c>
      <c s="36" t="s">
        <v>55</v>
      </c>
      <c>
        <f>(M129*21)/100</f>
      </c>
      <c t="s">
        <v>28</v>
      </c>
    </row>
    <row r="130" spans="1:5" ht="12.75">
      <c r="A130" s="35" t="s">
        <v>56</v>
      </c>
      <c r="E130" s="39" t="s">
        <v>178</v>
      </c>
    </row>
    <row r="131" spans="1:5" ht="12.75">
      <c r="A131" s="35" t="s">
        <v>58</v>
      </c>
      <c r="E131" s="40" t="s">
        <v>5</v>
      </c>
    </row>
    <row r="132" spans="1:5" ht="153">
      <c r="A132" t="s">
        <v>59</v>
      </c>
      <c r="E132" s="39" t="s">
        <v>179</v>
      </c>
    </row>
    <row r="133" spans="1:16" ht="12.75">
      <c r="A133" t="s">
        <v>50</v>
      </c>
      <c s="34" t="s">
        <v>180</v>
      </c>
      <c s="34" t="s">
        <v>181</v>
      </c>
      <c s="35" t="s">
        <v>5</v>
      </c>
      <c s="6" t="s">
        <v>182</v>
      </c>
      <c s="36" t="s">
        <v>65</v>
      </c>
      <c s="37">
        <v>156</v>
      </c>
      <c s="36">
        <v>0</v>
      </c>
      <c s="36">
        <f>ROUND(G133*H133,6)</f>
      </c>
      <c r="L133" s="38">
        <v>0</v>
      </c>
      <c s="32">
        <f>ROUND(ROUND(L133,2)*ROUND(G133,3),2)</f>
      </c>
      <c s="36" t="s">
        <v>69</v>
      </c>
      <c>
        <f>(M133*21)/100</f>
      </c>
      <c t="s">
        <v>28</v>
      </c>
    </row>
    <row r="134" spans="1:5" ht="12.75">
      <c r="A134" s="35" t="s">
        <v>56</v>
      </c>
      <c r="E134" s="39" t="s">
        <v>182</v>
      </c>
    </row>
    <row r="135" spans="1:5" ht="12.75">
      <c r="A135" s="35" t="s">
        <v>58</v>
      </c>
      <c r="E135" s="40" t="s">
        <v>5</v>
      </c>
    </row>
    <row r="136" spans="1:5" ht="89.25">
      <c r="A136" t="s">
        <v>59</v>
      </c>
      <c r="E136" s="39" t="s">
        <v>183</v>
      </c>
    </row>
    <row r="137" spans="1:16" ht="12.75">
      <c r="A137" t="s">
        <v>50</v>
      </c>
      <c s="34" t="s">
        <v>184</v>
      </c>
      <c s="34" t="s">
        <v>185</v>
      </c>
      <c s="35" t="s">
        <v>5</v>
      </c>
      <c s="6" t="s">
        <v>186</v>
      </c>
      <c s="36" t="s">
        <v>65</v>
      </c>
      <c s="37">
        <v>156</v>
      </c>
      <c s="36">
        <v>0</v>
      </c>
      <c s="36">
        <f>ROUND(G137*H137,6)</f>
      </c>
      <c r="L137" s="38">
        <v>0</v>
      </c>
      <c s="32">
        <f>ROUND(ROUND(L137,2)*ROUND(G137,3),2)</f>
      </c>
      <c s="36" t="s">
        <v>69</v>
      </c>
      <c>
        <f>(M137*21)/100</f>
      </c>
      <c t="s">
        <v>28</v>
      </c>
    </row>
    <row r="138" spans="1:5" ht="12.75">
      <c r="A138" s="35" t="s">
        <v>56</v>
      </c>
      <c r="E138" s="39" t="s">
        <v>186</v>
      </c>
    </row>
    <row r="139" spans="1:5" ht="12.75">
      <c r="A139" s="35" t="s">
        <v>58</v>
      </c>
      <c r="E139" s="40" t="s">
        <v>5</v>
      </c>
    </row>
    <row r="140" spans="1:5" ht="409.5">
      <c r="A140" t="s">
        <v>59</v>
      </c>
      <c r="E140" s="39" t="s">
        <v>187</v>
      </c>
    </row>
    <row r="141" spans="1:16" ht="12.75">
      <c r="A141" t="s">
        <v>50</v>
      </c>
      <c s="34" t="s">
        <v>188</v>
      </c>
      <c s="34" t="s">
        <v>189</v>
      </c>
      <c s="35" t="s">
        <v>5</v>
      </c>
      <c s="6" t="s">
        <v>190</v>
      </c>
      <c s="36" t="s">
        <v>65</v>
      </c>
      <c s="37">
        <v>303</v>
      </c>
      <c s="36">
        <v>0</v>
      </c>
      <c s="36">
        <f>ROUND(G141*H141,6)</f>
      </c>
      <c r="L141" s="38">
        <v>0</v>
      </c>
      <c s="32">
        <f>ROUND(ROUND(L141,2)*ROUND(G141,3),2)</f>
      </c>
      <c s="36" t="s">
        <v>55</v>
      </c>
      <c>
        <f>(M141*21)/100</f>
      </c>
      <c t="s">
        <v>28</v>
      </c>
    </row>
    <row r="142" spans="1:5" ht="12.75">
      <c r="A142" s="35" t="s">
        <v>56</v>
      </c>
      <c r="E142" s="39" t="s">
        <v>190</v>
      </c>
    </row>
    <row r="143" spans="1:5" ht="12.75">
      <c r="A143" s="35" t="s">
        <v>58</v>
      </c>
      <c r="E143" s="40" t="s">
        <v>5</v>
      </c>
    </row>
    <row r="144" spans="1:5" ht="153">
      <c r="A144" t="s">
        <v>59</v>
      </c>
      <c r="E144" s="39" t="s">
        <v>191</v>
      </c>
    </row>
    <row r="145" spans="1:16" ht="12.75">
      <c r="A145" t="s">
        <v>50</v>
      </c>
      <c s="34" t="s">
        <v>192</v>
      </c>
      <c s="34" t="s">
        <v>193</v>
      </c>
      <c s="35" t="s">
        <v>5</v>
      </c>
      <c s="6" t="s">
        <v>194</v>
      </c>
      <c s="36" t="s">
        <v>65</v>
      </c>
      <c s="37">
        <v>303</v>
      </c>
      <c s="36">
        <v>0</v>
      </c>
      <c s="36">
        <f>ROUND(G145*H145,6)</f>
      </c>
      <c r="L145" s="38">
        <v>0</v>
      </c>
      <c s="32">
        <f>ROUND(ROUND(L145,2)*ROUND(G145,3),2)</f>
      </c>
      <c s="36" t="s">
        <v>69</v>
      </c>
      <c>
        <f>(M145*21)/100</f>
      </c>
      <c t="s">
        <v>28</v>
      </c>
    </row>
    <row r="146" spans="1:5" ht="12.75">
      <c r="A146" s="35" t="s">
        <v>56</v>
      </c>
      <c r="E146" s="39" t="s">
        <v>194</v>
      </c>
    </row>
    <row r="147" spans="1:5" ht="12.75">
      <c r="A147" s="35" t="s">
        <v>58</v>
      </c>
      <c r="E147" s="40" t="s">
        <v>5</v>
      </c>
    </row>
    <row r="148" spans="1:5" ht="409.5">
      <c r="A148" t="s">
        <v>59</v>
      </c>
      <c r="E148" s="39" t="s">
        <v>195</v>
      </c>
    </row>
    <row r="149" spans="1:16" ht="12.75">
      <c r="A149" t="s">
        <v>50</v>
      </c>
      <c s="34" t="s">
        <v>196</v>
      </c>
      <c s="34" t="s">
        <v>197</v>
      </c>
      <c s="35" t="s">
        <v>5</v>
      </c>
      <c s="6" t="s">
        <v>198</v>
      </c>
      <c s="36" t="s">
        <v>65</v>
      </c>
      <c s="37">
        <v>13</v>
      </c>
      <c s="36">
        <v>0</v>
      </c>
      <c s="36">
        <f>ROUND(G149*H149,6)</f>
      </c>
      <c r="L149" s="38">
        <v>0</v>
      </c>
      <c s="32">
        <f>ROUND(ROUND(L149,2)*ROUND(G149,3),2)</f>
      </c>
      <c s="36" t="s">
        <v>55</v>
      </c>
      <c>
        <f>(M149*21)/100</f>
      </c>
      <c t="s">
        <v>28</v>
      </c>
    </row>
    <row r="150" spans="1:5" ht="12.75">
      <c r="A150" s="35" t="s">
        <v>56</v>
      </c>
      <c r="E150" s="39" t="s">
        <v>198</v>
      </c>
    </row>
    <row r="151" spans="1:5" ht="12.75">
      <c r="A151" s="35" t="s">
        <v>58</v>
      </c>
      <c r="E151" s="40" t="s">
        <v>5</v>
      </c>
    </row>
    <row r="152" spans="1:5" ht="140.25">
      <c r="A152" t="s">
        <v>59</v>
      </c>
      <c r="E152" s="39" t="s">
        <v>199</v>
      </c>
    </row>
    <row r="153" spans="1:16" ht="12.75">
      <c r="A153" t="s">
        <v>50</v>
      </c>
      <c s="34" t="s">
        <v>200</v>
      </c>
      <c s="34" t="s">
        <v>201</v>
      </c>
      <c s="35" t="s">
        <v>5</v>
      </c>
      <c s="6" t="s">
        <v>202</v>
      </c>
      <c s="36" t="s">
        <v>65</v>
      </c>
      <c s="37">
        <v>13</v>
      </c>
      <c s="36">
        <v>0</v>
      </c>
      <c s="36">
        <f>ROUND(G153*H153,6)</f>
      </c>
      <c r="L153" s="38">
        <v>0</v>
      </c>
      <c s="32">
        <f>ROUND(ROUND(L153,2)*ROUND(G153,3),2)</f>
      </c>
      <c s="36" t="s">
        <v>69</v>
      </c>
      <c>
        <f>(M153*21)/100</f>
      </c>
      <c t="s">
        <v>28</v>
      </c>
    </row>
    <row r="154" spans="1:5" ht="12.75">
      <c r="A154" s="35" t="s">
        <v>56</v>
      </c>
      <c r="E154" s="39" t="s">
        <v>202</v>
      </c>
    </row>
    <row r="155" spans="1:5" ht="12.75">
      <c r="A155" s="35" t="s">
        <v>58</v>
      </c>
      <c r="E155" s="40" t="s">
        <v>5</v>
      </c>
    </row>
    <row r="156" spans="1:5" ht="409.5">
      <c r="A156" t="s">
        <v>59</v>
      </c>
      <c r="E156" s="39" t="s">
        <v>203</v>
      </c>
    </row>
    <row r="157" spans="1:13" ht="12.75">
      <c r="A157" t="s">
        <v>47</v>
      </c>
      <c r="C157" s="31" t="s">
        <v>204</v>
      </c>
      <c r="E157" s="33" t="s">
        <v>205</v>
      </c>
      <c r="J157" s="32">
        <f>0</f>
      </c>
      <c s="32">
        <f>0</f>
      </c>
      <c s="32">
        <f>0+L158+L162+L166+L170+L174+L178+L182+L186+L190+L194+L198+L202+L206+L210+L214+L218+L222+L226+L230+L234+L238+L242+L246+L250+L254+L258+L262+L266+L270+L274+L278+L282+L286+L290+L294+L298</f>
      </c>
      <c s="32">
        <f>0+M158+M162+M166+M170+M174+M178+M182+M186+M190+M194+M198+M202+M206+M210+M214+M218+M222+M226+M230+M234+M238+M242+M246+M250+M254+M258+M262+M266+M270+M274+M278+M282+M286+M290+M294+M298</f>
      </c>
    </row>
    <row r="158" spans="1:16" ht="12.75">
      <c r="A158" t="s">
        <v>50</v>
      </c>
      <c s="34" t="s">
        <v>206</v>
      </c>
      <c s="34" t="s">
        <v>207</v>
      </c>
      <c s="35" t="s">
        <v>5</v>
      </c>
      <c s="6" t="s">
        <v>208</v>
      </c>
      <c s="36" t="s">
        <v>209</v>
      </c>
      <c s="37">
        <v>16000</v>
      </c>
      <c s="36">
        <v>0</v>
      </c>
      <c s="36">
        <f>ROUND(G158*H158,6)</f>
      </c>
      <c r="L158" s="38">
        <v>0</v>
      </c>
      <c s="32">
        <f>ROUND(ROUND(L158,2)*ROUND(G158,3),2)</f>
      </c>
      <c s="36" t="s">
        <v>55</v>
      </c>
      <c>
        <f>(M158*21)/100</f>
      </c>
      <c t="s">
        <v>28</v>
      </c>
    </row>
    <row r="159" spans="1:5" ht="12.75">
      <c r="A159" s="35" t="s">
        <v>56</v>
      </c>
      <c r="E159" s="39" t="s">
        <v>208</v>
      </c>
    </row>
    <row r="160" spans="1:5" ht="12.75">
      <c r="A160" s="35" t="s">
        <v>58</v>
      </c>
      <c r="E160" s="40" t="s">
        <v>5</v>
      </c>
    </row>
    <row r="161" spans="1:5" ht="216.75">
      <c r="A161" t="s">
        <v>59</v>
      </c>
      <c r="E161" s="39" t="s">
        <v>210</v>
      </c>
    </row>
    <row r="162" spans="1:16" ht="12.75">
      <c r="A162" t="s">
        <v>50</v>
      </c>
      <c s="34" t="s">
        <v>211</v>
      </c>
      <c s="34" t="s">
        <v>212</v>
      </c>
      <c s="35" t="s">
        <v>5</v>
      </c>
      <c s="6" t="s">
        <v>213</v>
      </c>
      <c s="36" t="s">
        <v>209</v>
      </c>
      <c s="37">
        <v>18400</v>
      </c>
      <c s="36">
        <v>0</v>
      </c>
      <c s="36">
        <f>ROUND(G162*H162,6)</f>
      </c>
      <c r="L162" s="38">
        <v>0</v>
      </c>
      <c s="32">
        <f>ROUND(ROUND(L162,2)*ROUND(G162,3),2)</f>
      </c>
      <c s="36" t="s">
        <v>69</v>
      </c>
      <c>
        <f>(M162*21)/100</f>
      </c>
      <c t="s">
        <v>28</v>
      </c>
    </row>
    <row r="163" spans="1:5" ht="12.75">
      <c r="A163" s="35" t="s">
        <v>56</v>
      </c>
      <c r="E163" s="39" t="s">
        <v>213</v>
      </c>
    </row>
    <row r="164" spans="1:5" ht="12.75">
      <c r="A164" s="35" t="s">
        <v>58</v>
      </c>
      <c r="E164" s="40" t="s">
        <v>5</v>
      </c>
    </row>
    <row r="165" spans="1:5" ht="153">
      <c r="A165" t="s">
        <v>59</v>
      </c>
      <c r="E165" s="39" t="s">
        <v>214</v>
      </c>
    </row>
    <row r="166" spans="1:16" ht="12.75">
      <c r="A166" t="s">
        <v>50</v>
      </c>
      <c s="34" t="s">
        <v>215</v>
      </c>
      <c s="34" t="s">
        <v>216</v>
      </c>
      <c s="35" t="s">
        <v>5</v>
      </c>
      <c s="6" t="s">
        <v>217</v>
      </c>
      <c s="36" t="s">
        <v>209</v>
      </c>
      <c s="37">
        <v>100</v>
      </c>
      <c s="36">
        <v>0</v>
      </c>
      <c s="36">
        <f>ROUND(G166*H166,6)</f>
      </c>
      <c r="L166" s="38">
        <v>0</v>
      </c>
      <c s="32">
        <f>ROUND(ROUND(L166,2)*ROUND(G166,3),2)</f>
      </c>
      <c s="36" t="s">
        <v>55</v>
      </c>
      <c>
        <f>(M166*21)/100</f>
      </c>
      <c t="s">
        <v>28</v>
      </c>
    </row>
    <row r="167" spans="1:5" ht="12.75">
      <c r="A167" s="35" t="s">
        <v>56</v>
      </c>
      <c r="E167" s="39" t="s">
        <v>217</v>
      </c>
    </row>
    <row r="168" spans="1:5" ht="12.75">
      <c r="A168" s="35" t="s">
        <v>58</v>
      </c>
      <c r="E168" s="40" t="s">
        <v>5</v>
      </c>
    </row>
    <row r="169" spans="1:5" ht="216.75">
      <c r="A169" t="s">
        <v>59</v>
      </c>
      <c r="E169" s="39" t="s">
        <v>218</v>
      </c>
    </row>
    <row r="170" spans="1:16" ht="12.75">
      <c r="A170" t="s">
        <v>50</v>
      </c>
      <c s="34" t="s">
        <v>219</v>
      </c>
      <c s="34" t="s">
        <v>220</v>
      </c>
      <c s="35" t="s">
        <v>5</v>
      </c>
      <c s="6" t="s">
        <v>221</v>
      </c>
      <c s="36" t="s">
        <v>209</v>
      </c>
      <c s="37">
        <v>115</v>
      </c>
      <c s="36">
        <v>0</v>
      </c>
      <c s="36">
        <f>ROUND(G170*H170,6)</f>
      </c>
      <c r="L170" s="38">
        <v>0</v>
      </c>
      <c s="32">
        <f>ROUND(ROUND(L170,2)*ROUND(G170,3),2)</f>
      </c>
      <c s="36" t="s">
        <v>69</v>
      </c>
      <c>
        <f>(M170*21)/100</f>
      </c>
      <c t="s">
        <v>28</v>
      </c>
    </row>
    <row r="171" spans="1:5" ht="12.75">
      <c r="A171" s="35" t="s">
        <v>56</v>
      </c>
      <c r="E171" s="39" t="s">
        <v>221</v>
      </c>
    </row>
    <row r="172" spans="1:5" ht="12.75">
      <c r="A172" s="35" t="s">
        <v>58</v>
      </c>
      <c r="E172" s="40" t="s">
        <v>5</v>
      </c>
    </row>
    <row r="173" spans="1:5" ht="153">
      <c r="A173" t="s">
        <v>59</v>
      </c>
      <c r="E173" s="39" t="s">
        <v>222</v>
      </c>
    </row>
    <row r="174" spans="1:16" ht="12.75">
      <c r="A174" t="s">
        <v>50</v>
      </c>
      <c s="34" t="s">
        <v>223</v>
      </c>
      <c s="34" t="s">
        <v>224</v>
      </c>
      <c s="35" t="s">
        <v>5</v>
      </c>
      <c s="6" t="s">
        <v>225</v>
      </c>
      <c s="36" t="s">
        <v>209</v>
      </c>
      <c s="37">
        <v>30</v>
      </c>
      <c s="36">
        <v>0</v>
      </c>
      <c s="36">
        <f>ROUND(G174*H174,6)</f>
      </c>
      <c r="L174" s="38">
        <v>0</v>
      </c>
      <c s="32">
        <f>ROUND(ROUND(L174,2)*ROUND(G174,3),2)</f>
      </c>
      <c s="36" t="s">
        <v>55</v>
      </c>
      <c>
        <f>(M174*21)/100</f>
      </c>
      <c t="s">
        <v>28</v>
      </c>
    </row>
    <row r="175" spans="1:5" ht="12.75">
      <c r="A175" s="35" t="s">
        <v>56</v>
      </c>
      <c r="E175" s="39" t="s">
        <v>225</v>
      </c>
    </row>
    <row r="176" spans="1:5" ht="12.75">
      <c r="A176" s="35" t="s">
        <v>58</v>
      </c>
      <c r="E176" s="40" t="s">
        <v>5</v>
      </c>
    </row>
    <row r="177" spans="1:5" ht="153">
      <c r="A177" t="s">
        <v>59</v>
      </c>
      <c r="E177" s="39" t="s">
        <v>226</v>
      </c>
    </row>
    <row r="178" spans="1:16" ht="25.5">
      <c r="A178" t="s">
        <v>50</v>
      </c>
      <c s="34" t="s">
        <v>227</v>
      </c>
      <c s="34" t="s">
        <v>228</v>
      </c>
      <c s="35" t="s">
        <v>5</v>
      </c>
      <c s="6" t="s">
        <v>229</v>
      </c>
      <c s="36" t="s">
        <v>209</v>
      </c>
      <c s="37">
        <v>36</v>
      </c>
      <c s="36">
        <v>0</v>
      </c>
      <c s="36">
        <f>ROUND(G178*H178,6)</f>
      </c>
      <c r="L178" s="38">
        <v>0</v>
      </c>
      <c s="32">
        <f>ROUND(ROUND(L178,2)*ROUND(G178,3),2)</f>
      </c>
      <c s="36" t="s">
        <v>69</v>
      </c>
      <c>
        <f>(M178*21)/100</f>
      </c>
      <c t="s">
        <v>28</v>
      </c>
    </row>
    <row r="179" spans="1:5" ht="25.5">
      <c r="A179" s="35" t="s">
        <v>56</v>
      </c>
      <c r="E179" s="39" t="s">
        <v>229</v>
      </c>
    </row>
    <row r="180" spans="1:5" ht="12.75">
      <c r="A180" s="35" t="s">
        <v>58</v>
      </c>
      <c r="E180" s="40" t="s">
        <v>5</v>
      </c>
    </row>
    <row r="181" spans="1:5" ht="204">
      <c r="A181" t="s">
        <v>59</v>
      </c>
      <c r="E181" s="39" t="s">
        <v>230</v>
      </c>
    </row>
    <row r="182" spans="1:16" ht="12.75">
      <c r="A182" t="s">
        <v>50</v>
      </c>
      <c s="34" t="s">
        <v>231</v>
      </c>
      <c s="34" t="s">
        <v>232</v>
      </c>
      <c s="35" t="s">
        <v>5</v>
      </c>
      <c s="6" t="s">
        <v>233</v>
      </c>
      <c s="36" t="s">
        <v>209</v>
      </c>
      <c s="37">
        <v>3000</v>
      </c>
      <c s="36">
        <v>0</v>
      </c>
      <c s="36">
        <f>ROUND(G182*H182,6)</f>
      </c>
      <c r="L182" s="38">
        <v>0</v>
      </c>
      <c s="32">
        <f>ROUND(ROUND(L182,2)*ROUND(G182,3),2)</f>
      </c>
      <c s="36" t="s">
        <v>69</v>
      </c>
      <c>
        <f>(M182*21)/100</f>
      </c>
      <c t="s">
        <v>28</v>
      </c>
    </row>
    <row r="183" spans="1:5" ht="12.75">
      <c r="A183" s="35" t="s">
        <v>56</v>
      </c>
      <c r="E183" s="39" t="s">
        <v>233</v>
      </c>
    </row>
    <row r="184" spans="1:5" ht="12.75">
      <c r="A184" s="35" t="s">
        <v>58</v>
      </c>
      <c r="E184" s="40" t="s">
        <v>5</v>
      </c>
    </row>
    <row r="185" spans="1:5" ht="140.25">
      <c r="A185" t="s">
        <v>59</v>
      </c>
      <c r="E185" s="39" t="s">
        <v>234</v>
      </c>
    </row>
    <row r="186" spans="1:16" ht="12.75">
      <c r="A186" t="s">
        <v>50</v>
      </c>
      <c s="34" t="s">
        <v>235</v>
      </c>
      <c s="34" t="s">
        <v>236</v>
      </c>
      <c s="35" t="s">
        <v>5</v>
      </c>
      <c s="6" t="s">
        <v>237</v>
      </c>
      <c s="36" t="s">
        <v>209</v>
      </c>
      <c s="37">
        <v>1000</v>
      </c>
      <c s="36">
        <v>0</v>
      </c>
      <c s="36">
        <f>ROUND(G186*H186,6)</f>
      </c>
      <c r="L186" s="38">
        <v>0</v>
      </c>
      <c s="32">
        <f>ROUND(ROUND(L186,2)*ROUND(G186,3),2)</f>
      </c>
      <c s="36" t="s">
        <v>55</v>
      </c>
      <c>
        <f>(M186*21)/100</f>
      </c>
      <c t="s">
        <v>28</v>
      </c>
    </row>
    <row r="187" spans="1:5" ht="12.75">
      <c r="A187" s="35" t="s">
        <v>56</v>
      </c>
      <c r="E187" s="39" t="s">
        <v>237</v>
      </c>
    </row>
    <row r="188" spans="1:5" ht="12.75">
      <c r="A188" s="35" t="s">
        <v>58</v>
      </c>
      <c r="E188" s="40" t="s">
        <v>5</v>
      </c>
    </row>
    <row r="189" spans="1:5" ht="153">
      <c r="A189" t="s">
        <v>59</v>
      </c>
      <c r="E189" s="39" t="s">
        <v>238</v>
      </c>
    </row>
    <row r="190" spans="1:16" ht="12.75">
      <c r="A190" t="s">
        <v>50</v>
      </c>
      <c s="34" t="s">
        <v>239</v>
      </c>
      <c s="34" t="s">
        <v>240</v>
      </c>
      <c s="35" t="s">
        <v>5</v>
      </c>
      <c s="6" t="s">
        <v>241</v>
      </c>
      <c s="36" t="s">
        <v>209</v>
      </c>
      <c s="37">
        <v>2000</v>
      </c>
      <c s="36">
        <v>0</v>
      </c>
      <c s="36">
        <f>ROUND(G190*H190,6)</f>
      </c>
      <c r="L190" s="38">
        <v>0</v>
      </c>
      <c s="32">
        <f>ROUND(ROUND(L190,2)*ROUND(G190,3),2)</f>
      </c>
      <c s="36" t="s">
        <v>55</v>
      </c>
      <c>
        <f>(M190*21)/100</f>
      </c>
      <c t="s">
        <v>28</v>
      </c>
    </row>
    <row r="191" spans="1:5" ht="12.75">
      <c r="A191" s="35" t="s">
        <v>56</v>
      </c>
      <c r="E191" s="39" t="s">
        <v>241</v>
      </c>
    </row>
    <row r="192" spans="1:5" ht="12.75">
      <c r="A192" s="35" t="s">
        <v>58</v>
      </c>
      <c r="E192" s="40" t="s">
        <v>5</v>
      </c>
    </row>
    <row r="193" spans="1:5" ht="153">
      <c r="A193" t="s">
        <v>59</v>
      </c>
      <c r="E193" s="39" t="s">
        <v>242</v>
      </c>
    </row>
    <row r="194" spans="1:16" ht="12.75">
      <c r="A194" t="s">
        <v>50</v>
      </c>
      <c s="34" t="s">
        <v>243</v>
      </c>
      <c s="34" t="s">
        <v>244</v>
      </c>
      <c s="35" t="s">
        <v>5</v>
      </c>
      <c s="6" t="s">
        <v>245</v>
      </c>
      <c s="36" t="s">
        <v>246</v>
      </c>
      <c s="37">
        <v>2</v>
      </c>
      <c s="36">
        <v>0</v>
      </c>
      <c s="36">
        <f>ROUND(G194*H194,6)</f>
      </c>
      <c r="L194" s="38">
        <v>0</v>
      </c>
      <c s="32">
        <f>ROUND(ROUND(L194,2)*ROUND(G194,3),2)</f>
      </c>
      <c s="36" t="s">
        <v>69</v>
      </c>
      <c>
        <f>(M194*21)/100</f>
      </c>
      <c t="s">
        <v>28</v>
      </c>
    </row>
    <row r="195" spans="1:5" ht="12.75">
      <c r="A195" s="35" t="s">
        <v>56</v>
      </c>
      <c r="E195" s="39" t="s">
        <v>245</v>
      </c>
    </row>
    <row r="196" spans="1:5" ht="12.75">
      <c r="A196" s="35" t="s">
        <v>58</v>
      </c>
      <c r="E196" s="40" t="s">
        <v>5</v>
      </c>
    </row>
    <row r="197" spans="1:5" ht="89.25">
      <c r="A197" t="s">
        <v>59</v>
      </c>
      <c r="E197" s="39" t="s">
        <v>247</v>
      </c>
    </row>
    <row r="198" spans="1:16" ht="12.75">
      <c r="A198" t="s">
        <v>50</v>
      </c>
      <c s="34" t="s">
        <v>248</v>
      </c>
      <c s="34" t="s">
        <v>249</v>
      </c>
      <c s="35" t="s">
        <v>5</v>
      </c>
      <c s="6" t="s">
        <v>250</v>
      </c>
      <c s="36" t="s">
        <v>251</v>
      </c>
      <c s="37">
        <v>1</v>
      </c>
      <c s="36">
        <v>0</v>
      </c>
      <c s="36">
        <f>ROUND(G198*H198,6)</f>
      </c>
      <c r="L198" s="38">
        <v>0</v>
      </c>
      <c s="32">
        <f>ROUND(ROUND(L198,2)*ROUND(G198,3),2)</f>
      </c>
      <c s="36" t="s">
        <v>69</v>
      </c>
      <c>
        <f>(M198*21)/100</f>
      </c>
      <c t="s">
        <v>28</v>
      </c>
    </row>
    <row r="199" spans="1:5" ht="12.75">
      <c r="A199" s="35" t="s">
        <v>56</v>
      </c>
      <c r="E199" s="39" t="s">
        <v>250</v>
      </c>
    </row>
    <row r="200" spans="1:5" ht="12.75">
      <c r="A200" s="35" t="s">
        <v>58</v>
      </c>
      <c r="E200" s="40" t="s">
        <v>5</v>
      </c>
    </row>
    <row r="201" spans="1:5" ht="114.75">
      <c r="A201" t="s">
        <v>59</v>
      </c>
      <c r="E201" s="39" t="s">
        <v>252</v>
      </c>
    </row>
    <row r="202" spans="1:16" ht="12.75">
      <c r="A202" t="s">
        <v>50</v>
      </c>
      <c s="34" t="s">
        <v>253</v>
      </c>
      <c s="34" t="s">
        <v>254</v>
      </c>
      <c s="35" t="s">
        <v>5</v>
      </c>
      <c s="6" t="s">
        <v>255</v>
      </c>
      <c s="36" t="s">
        <v>65</v>
      </c>
      <c s="37">
        <v>24</v>
      </c>
      <c s="36">
        <v>0</v>
      </c>
      <c s="36">
        <f>ROUND(G202*H202,6)</f>
      </c>
      <c r="L202" s="38">
        <v>0</v>
      </c>
      <c s="32">
        <f>ROUND(ROUND(L202,2)*ROUND(G202,3),2)</f>
      </c>
      <c s="36" t="s">
        <v>55</v>
      </c>
      <c>
        <f>(M202*21)/100</f>
      </c>
      <c t="s">
        <v>28</v>
      </c>
    </row>
    <row r="203" spans="1:5" ht="12.75">
      <c r="A203" s="35" t="s">
        <v>56</v>
      </c>
      <c r="E203" s="39" t="s">
        <v>255</v>
      </c>
    </row>
    <row r="204" spans="1:5" ht="12.75">
      <c r="A204" s="35" t="s">
        <v>58</v>
      </c>
      <c r="E204" s="40" t="s">
        <v>5</v>
      </c>
    </row>
    <row r="205" spans="1:5" ht="191.25">
      <c r="A205" t="s">
        <v>59</v>
      </c>
      <c r="E205" s="39" t="s">
        <v>256</v>
      </c>
    </row>
    <row r="206" spans="1:16" ht="12.75">
      <c r="A206" t="s">
        <v>50</v>
      </c>
      <c s="34" t="s">
        <v>257</v>
      </c>
      <c s="34" t="s">
        <v>258</v>
      </c>
      <c s="35" t="s">
        <v>5</v>
      </c>
      <c s="6" t="s">
        <v>259</v>
      </c>
      <c s="36" t="s">
        <v>65</v>
      </c>
      <c s="37">
        <v>24</v>
      </c>
      <c s="36">
        <v>0</v>
      </c>
      <c s="36">
        <f>ROUND(G206*H206,6)</f>
      </c>
      <c r="L206" s="38">
        <v>0</v>
      </c>
      <c s="32">
        <f>ROUND(ROUND(L206,2)*ROUND(G206,3),2)</f>
      </c>
      <c s="36" t="s">
        <v>55</v>
      </c>
      <c>
        <f>(M206*21)/100</f>
      </c>
      <c t="s">
        <v>28</v>
      </c>
    </row>
    <row r="207" spans="1:5" ht="12.75">
      <c r="A207" s="35" t="s">
        <v>56</v>
      </c>
      <c r="E207" s="39" t="s">
        <v>259</v>
      </c>
    </row>
    <row r="208" spans="1:5" ht="12.75">
      <c r="A208" s="35" t="s">
        <v>58</v>
      </c>
      <c r="E208" s="40" t="s">
        <v>5</v>
      </c>
    </row>
    <row r="209" spans="1:5" ht="191.25">
      <c r="A209" t="s">
        <v>59</v>
      </c>
      <c r="E209" s="39" t="s">
        <v>260</v>
      </c>
    </row>
    <row r="210" spans="1:16" ht="12.75">
      <c r="A210" t="s">
        <v>50</v>
      </c>
      <c s="34" t="s">
        <v>261</v>
      </c>
      <c s="34" t="s">
        <v>167</v>
      </c>
      <c s="35" t="s">
        <v>5</v>
      </c>
      <c s="6" t="s">
        <v>168</v>
      </c>
      <c s="36" t="s">
        <v>65</v>
      </c>
      <c s="37">
        <v>1</v>
      </c>
      <c s="36">
        <v>0</v>
      </c>
      <c s="36">
        <f>ROUND(G210*H210,6)</f>
      </c>
      <c r="L210" s="38">
        <v>0</v>
      </c>
      <c s="32">
        <f>ROUND(ROUND(L210,2)*ROUND(G210,3),2)</f>
      </c>
      <c s="36" t="s">
        <v>55</v>
      </c>
      <c>
        <f>(M210*21)/100</f>
      </c>
      <c t="s">
        <v>28</v>
      </c>
    </row>
    <row r="211" spans="1:5" ht="12.75">
      <c r="A211" s="35" t="s">
        <v>56</v>
      </c>
      <c r="E211" s="39" t="s">
        <v>168</v>
      </c>
    </row>
    <row r="212" spans="1:5" ht="12.75">
      <c r="A212" s="35" t="s">
        <v>58</v>
      </c>
      <c r="E212" s="40" t="s">
        <v>5</v>
      </c>
    </row>
    <row r="213" spans="1:5" ht="191.25">
      <c r="A213" t="s">
        <v>59</v>
      </c>
      <c r="E213" s="39" t="s">
        <v>169</v>
      </c>
    </row>
    <row r="214" spans="1:16" ht="12.75">
      <c r="A214" t="s">
        <v>50</v>
      </c>
      <c s="34" t="s">
        <v>262</v>
      </c>
      <c s="34" t="s">
        <v>224</v>
      </c>
      <c s="35" t="s">
        <v>62</v>
      </c>
      <c s="6" t="s">
        <v>225</v>
      </c>
      <c s="36" t="s">
        <v>209</v>
      </c>
      <c s="37">
        <v>60</v>
      </c>
      <c s="36">
        <v>0</v>
      </c>
      <c s="36">
        <f>ROUND(G214*H214,6)</f>
      </c>
      <c r="L214" s="38">
        <v>0</v>
      </c>
      <c s="32">
        <f>ROUND(ROUND(L214,2)*ROUND(G214,3),2)</f>
      </c>
      <c s="36" t="s">
        <v>55</v>
      </c>
      <c>
        <f>(M214*21)/100</f>
      </c>
      <c t="s">
        <v>28</v>
      </c>
    </row>
    <row r="215" spans="1:5" ht="12.75">
      <c r="A215" s="35" t="s">
        <v>56</v>
      </c>
      <c r="E215" s="39" t="s">
        <v>225</v>
      </c>
    </row>
    <row r="216" spans="1:5" ht="12.75">
      <c r="A216" s="35" t="s">
        <v>58</v>
      </c>
      <c r="E216" s="40" t="s">
        <v>5</v>
      </c>
    </row>
    <row r="217" spans="1:5" ht="153">
      <c r="A217" t="s">
        <v>59</v>
      </c>
      <c r="E217" s="39" t="s">
        <v>226</v>
      </c>
    </row>
    <row r="218" spans="1:16" ht="12.75">
      <c r="A218" t="s">
        <v>50</v>
      </c>
      <c s="34" t="s">
        <v>263</v>
      </c>
      <c s="34" t="s">
        <v>264</v>
      </c>
      <c s="35" t="s">
        <v>5</v>
      </c>
      <c s="6" t="s">
        <v>265</v>
      </c>
      <c s="36" t="s">
        <v>209</v>
      </c>
      <c s="37">
        <v>72</v>
      </c>
      <c s="36">
        <v>0</v>
      </c>
      <c s="36">
        <f>ROUND(G218*H218,6)</f>
      </c>
      <c r="L218" s="38">
        <v>0</v>
      </c>
      <c s="32">
        <f>ROUND(ROUND(L218,2)*ROUND(G218,3),2)</f>
      </c>
      <c s="36" t="s">
        <v>69</v>
      </c>
      <c>
        <f>(M218*21)/100</f>
      </c>
      <c t="s">
        <v>28</v>
      </c>
    </row>
    <row r="219" spans="1:5" ht="12.75">
      <c r="A219" s="35" t="s">
        <v>56</v>
      </c>
      <c r="E219" s="39" t="s">
        <v>265</v>
      </c>
    </row>
    <row r="220" spans="1:5" ht="12.75">
      <c r="A220" s="35" t="s">
        <v>58</v>
      </c>
      <c r="E220" s="40" t="s">
        <v>5</v>
      </c>
    </row>
    <row r="221" spans="1:5" ht="89.25">
      <c r="A221" t="s">
        <v>59</v>
      </c>
      <c r="E221" s="39" t="s">
        <v>266</v>
      </c>
    </row>
    <row r="222" spans="1:16" ht="12.75">
      <c r="A222" t="s">
        <v>50</v>
      </c>
      <c s="34" t="s">
        <v>267</v>
      </c>
      <c s="34" t="s">
        <v>268</v>
      </c>
      <c s="35" t="s">
        <v>5</v>
      </c>
      <c s="6" t="s">
        <v>269</v>
      </c>
      <c s="36" t="s">
        <v>65</v>
      </c>
      <c s="37">
        <v>1</v>
      </c>
      <c s="36">
        <v>0</v>
      </c>
      <c s="36">
        <f>ROUND(G222*H222,6)</f>
      </c>
      <c r="L222" s="38">
        <v>0</v>
      </c>
      <c s="32">
        <f>ROUND(ROUND(L222,2)*ROUND(G222,3),2)</f>
      </c>
      <c s="36" t="s">
        <v>55</v>
      </c>
      <c>
        <f>(M222*21)/100</f>
      </c>
      <c t="s">
        <v>28</v>
      </c>
    </row>
    <row r="223" spans="1:5" ht="12.75">
      <c r="A223" s="35" t="s">
        <v>56</v>
      </c>
      <c r="E223" s="39" t="s">
        <v>269</v>
      </c>
    </row>
    <row r="224" spans="1:5" ht="12.75">
      <c r="A224" s="35" t="s">
        <v>58</v>
      </c>
      <c r="E224" s="40" t="s">
        <v>5</v>
      </c>
    </row>
    <row r="225" spans="1:5" ht="191.25">
      <c r="A225" t="s">
        <v>59</v>
      </c>
      <c r="E225" s="39" t="s">
        <v>270</v>
      </c>
    </row>
    <row r="226" spans="1:16" ht="12.75">
      <c r="A226" t="s">
        <v>50</v>
      </c>
      <c s="34" t="s">
        <v>271</v>
      </c>
      <c s="34" t="s">
        <v>272</v>
      </c>
      <c s="35" t="s">
        <v>5</v>
      </c>
      <c s="6" t="s">
        <v>273</v>
      </c>
      <c s="36" t="s">
        <v>65</v>
      </c>
      <c s="37">
        <v>1</v>
      </c>
      <c s="36">
        <v>0</v>
      </c>
      <c s="36">
        <f>ROUND(G226*H226,6)</f>
      </c>
      <c r="L226" s="38">
        <v>0</v>
      </c>
      <c s="32">
        <f>ROUND(ROUND(L226,2)*ROUND(G226,3),2)</f>
      </c>
      <c s="36" t="s">
        <v>55</v>
      </c>
      <c>
        <f>(M226*21)/100</f>
      </c>
      <c t="s">
        <v>28</v>
      </c>
    </row>
    <row r="227" spans="1:5" ht="12.75">
      <c r="A227" s="35" t="s">
        <v>56</v>
      </c>
      <c r="E227" s="39" t="s">
        <v>273</v>
      </c>
    </row>
    <row r="228" spans="1:5" ht="12.75">
      <c r="A228" s="35" t="s">
        <v>58</v>
      </c>
      <c r="E228" s="40" t="s">
        <v>5</v>
      </c>
    </row>
    <row r="229" spans="1:5" ht="102">
      <c r="A229" t="s">
        <v>59</v>
      </c>
      <c r="E229" s="39" t="s">
        <v>274</v>
      </c>
    </row>
    <row r="230" spans="1:16" ht="12.75">
      <c r="A230" t="s">
        <v>50</v>
      </c>
      <c s="34" t="s">
        <v>275</v>
      </c>
      <c s="34" t="s">
        <v>276</v>
      </c>
      <c s="35" t="s">
        <v>5</v>
      </c>
      <c s="6" t="s">
        <v>277</v>
      </c>
      <c s="36" t="s">
        <v>65</v>
      </c>
      <c s="37">
        <v>3</v>
      </c>
      <c s="36">
        <v>0</v>
      </c>
      <c s="36">
        <f>ROUND(G230*H230,6)</f>
      </c>
      <c r="L230" s="38">
        <v>0</v>
      </c>
      <c s="32">
        <f>ROUND(ROUND(L230,2)*ROUND(G230,3),2)</f>
      </c>
      <c s="36" t="s">
        <v>55</v>
      </c>
      <c>
        <f>(M230*21)/100</f>
      </c>
      <c t="s">
        <v>28</v>
      </c>
    </row>
    <row r="231" spans="1:5" ht="12.75">
      <c r="A231" s="35" t="s">
        <v>56</v>
      </c>
      <c r="E231" s="39" t="s">
        <v>277</v>
      </c>
    </row>
    <row r="232" spans="1:5" ht="12.75">
      <c r="A232" s="35" t="s">
        <v>58</v>
      </c>
      <c r="E232" s="40" t="s">
        <v>5</v>
      </c>
    </row>
    <row r="233" spans="1:5" ht="153">
      <c r="A233" t="s">
        <v>59</v>
      </c>
      <c r="E233" s="39" t="s">
        <v>278</v>
      </c>
    </row>
    <row r="234" spans="1:16" ht="12.75">
      <c r="A234" t="s">
        <v>50</v>
      </c>
      <c s="34" t="s">
        <v>279</v>
      </c>
      <c s="34" t="s">
        <v>280</v>
      </c>
      <c s="35" t="s">
        <v>5</v>
      </c>
      <c s="6" t="s">
        <v>281</v>
      </c>
      <c s="36" t="s">
        <v>65</v>
      </c>
      <c s="37">
        <v>2</v>
      </c>
      <c s="36">
        <v>0</v>
      </c>
      <c s="36">
        <f>ROUND(G234*H234,6)</f>
      </c>
      <c r="L234" s="38">
        <v>0</v>
      </c>
      <c s="32">
        <f>ROUND(ROUND(L234,2)*ROUND(G234,3),2)</f>
      </c>
      <c s="36" t="s">
        <v>55</v>
      </c>
      <c>
        <f>(M234*21)/100</f>
      </c>
      <c t="s">
        <v>28</v>
      </c>
    </row>
    <row r="235" spans="1:5" ht="12.75">
      <c r="A235" s="35" t="s">
        <v>56</v>
      </c>
      <c r="E235" s="39" t="s">
        <v>281</v>
      </c>
    </row>
    <row r="236" spans="1:5" ht="12.75">
      <c r="A236" s="35" t="s">
        <v>58</v>
      </c>
      <c r="E236" s="40" t="s">
        <v>5</v>
      </c>
    </row>
    <row r="237" spans="1:5" ht="153">
      <c r="A237" t="s">
        <v>59</v>
      </c>
      <c r="E237" s="39" t="s">
        <v>282</v>
      </c>
    </row>
    <row r="238" spans="1:16" ht="12.75">
      <c r="A238" t="s">
        <v>50</v>
      </c>
      <c s="34" t="s">
        <v>283</v>
      </c>
      <c s="34" t="s">
        <v>284</v>
      </c>
      <c s="35" t="s">
        <v>5</v>
      </c>
      <c s="6" t="s">
        <v>285</v>
      </c>
      <c s="36" t="s">
        <v>65</v>
      </c>
      <c s="37">
        <v>1</v>
      </c>
      <c s="36">
        <v>0</v>
      </c>
      <c s="36">
        <f>ROUND(G238*H238,6)</f>
      </c>
      <c r="L238" s="38">
        <v>0</v>
      </c>
      <c s="32">
        <f>ROUND(ROUND(L238,2)*ROUND(G238,3),2)</f>
      </c>
      <c s="36" t="s">
        <v>69</v>
      </c>
      <c>
        <f>(M238*21)/100</f>
      </c>
      <c t="s">
        <v>28</v>
      </c>
    </row>
    <row r="239" spans="1:5" ht="12.75">
      <c r="A239" s="35" t="s">
        <v>56</v>
      </c>
      <c r="E239" s="39" t="s">
        <v>285</v>
      </c>
    </row>
    <row r="240" spans="1:5" ht="12.75">
      <c r="A240" s="35" t="s">
        <v>58</v>
      </c>
      <c r="E240" s="40" t="s">
        <v>5</v>
      </c>
    </row>
    <row r="241" spans="1:5" ht="102">
      <c r="A241" t="s">
        <v>59</v>
      </c>
      <c r="E241" s="39" t="s">
        <v>286</v>
      </c>
    </row>
    <row r="242" spans="1:16" ht="12.75">
      <c r="A242" t="s">
        <v>50</v>
      </c>
      <c s="34" t="s">
        <v>287</v>
      </c>
      <c s="34" t="s">
        <v>288</v>
      </c>
      <c s="35" t="s">
        <v>5</v>
      </c>
      <c s="6" t="s">
        <v>289</v>
      </c>
      <c s="36" t="s">
        <v>251</v>
      </c>
      <c s="37">
        <v>2</v>
      </c>
      <c s="36">
        <v>0</v>
      </c>
      <c s="36">
        <f>ROUND(G242*H242,6)</f>
      </c>
      <c r="L242" s="38">
        <v>0</v>
      </c>
      <c s="32">
        <f>ROUND(ROUND(L242,2)*ROUND(G242,3),2)</f>
      </c>
      <c s="36" t="s">
        <v>69</v>
      </c>
      <c>
        <f>(M242*21)/100</f>
      </c>
      <c t="s">
        <v>28</v>
      </c>
    </row>
    <row r="243" spans="1:5" ht="12.75">
      <c r="A243" s="35" t="s">
        <v>56</v>
      </c>
      <c r="E243" s="39" t="s">
        <v>289</v>
      </c>
    </row>
    <row r="244" spans="1:5" ht="12.75">
      <c r="A244" s="35" t="s">
        <v>58</v>
      </c>
      <c r="E244" s="40" t="s">
        <v>5</v>
      </c>
    </row>
    <row r="245" spans="1:5" ht="89.25">
      <c r="A245" t="s">
        <v>59</v>
      </c>
      <c r="E245" s="39" t="s">
        <v>290</v>
      </c>
    </row>
    <row r="246" spans="1:16" ht="12.75">
      <c r="A246" t="s">
        <v>50</v>
      </c>
      <c s="34" t="s">
        <v>291</v>
      </c>
      <c s="34" t="s">
        <v>292</v>
      </c>
      <c s="35" t="s">
        <v>5</v>
      </c>
      <c s="6" t="s">
        <v>293</v>
      </c>
      <c s="36" t="s">
        <v>251</v>
      </c>
      <c s="37">
        <v>30</v>
      </c>
      <c s="36">
        <v>0</v>
      </c>
      <c s="36">
        <f>ROUND(G246*H246,6)</f>
      </c>
      <c r="L246" s="38">
        <v>0</v>
      </c>
      <c s="32">
        <f>ROUND(ROUND(L246,2)*ROUND(G246,3),2)</f>
      </c>
      <c s="36" t="s">
        <v>69</v>
      </c>
      <c>
        <f>(M246*21)/100</f>
      </c>
      <c t="s">
        <v>28</v>
      </c>
    </row>
    <row r="247" spans="1:5" ht="12.75">
      <c r="A247" s="35" t="s">
        <v>56</v>
      </c>
      <c r="E247" s="39" t="s">
        <v>293</v>
      </c>
    </row>
    <row r="248" spans="1:5" ht="12.75">
      <c r="A248" s="35" t="s">
        <v>58</v>
      </c>
      <c r="E248" s="40" t="s">
        <v>5</v>
      </c>
    </row>
    <row r="249" spans="1:5" ht="89.25">
      <c r="A249" t="s">
        <v>59</v>
      </c>
      <c r="E249" s="39" t="s">
        <v>294</v>
      </c>
    </row>
    <row r="250" spans="1:16" ht="12.75">
      <c r="A250" t="s">
        <v>50</v>
      </c>
      <c s="34" t="s">
        <v>295</v>
      </c>
      <c s="34" t="s">
        <v>296</v>
      </c>
      <c s="35" t="s">
        <v>5</v>
      </c>
      <c s="6" t="s">
        <v>297</v>
      </c>
      <c s="36" t="s">
        <v>251</v>
      </c>
      <c s="37">
        <v>5</v>
      </c>
      <c s="36">
        <v>0</v>
      </c>
      <c s="36">
        <f>ROUND(G250*H250,6)</f>
      </c>
      <c r="L250" s="38">
        <v>0</v>
      </c>
      <c s="32">
        <f>ROUND(ROUND(L250,2)*ROUND(G250,3),2)</f>
      </c>
      <c s="36" t="s">
        <v>69</v>
      </c>
      <c>
        <f>(M250*21)/100</f>
      </c>
      <c t="s">
        <v>28</v>
      </c>
    </row>
    <row r="251" spans="1:5" ht="12.75">
      <c r="A251" s="35" t="s">
        <v>56</v>
      </c>
      <c r="E251" s="39" t="s">
        <v>297</v>
      </c>
    </row>
    <row r="252" spans="1:5" ht="12.75">
      <c r="A252" s="35" t="s">
        <v>58</v>
      </c>
      <c r="E252" s="40" t="s">
        <v>5</v>
      </c>
    </row>
    <row r="253" spans="1:5" ht="89.25">
      <c r="A253" t="s">
        <v>59</v>
      </c>
      <c r="E253" s="39" t="s">
        <v>298</v>
      </c>
    </row>
    <row r="254" spans="1:16" ht="12.75">
      <c r="A254" t="s">
        <v>50</v>
      </c>
      <c s="34" t="s">
        <v>299</v>
      </c>
      <c s="34" t="s">
        <v>300</v>
      </c>
      <c s="35" t="s">
        <v>5</v>
      </c>
      <c s="6" t="s">
        <v>301</v>
      </c>
      <c s="36" t="s">
        <v>251</v>
      </c>
      <c s="37">
        <v>10</v>
      </c>
      <c s="36">
        <v>0</v>
      </c>
      <c s="36">
        <f>ROUND(G254*H254,6)</f>
      </c>
      <c r="L254" s="38">
        <v>0</v>
      </c>
      <c s="32">
        <f>ROUND(ROUND(L254,2)*ROUND(G254,3),2)</f>
      </c>
      <c s="36" t="s">
        <v>69</v>
      </c>
      <c>
        <f>(M254*21)/100</f>
      </c>
      <c t="s">
        <v>28</v>
      </c>
    </row>
    <row r="255" spans="1:5" ht="12.75">
      <c r="A255" s="35" t="s">
        <v>56</v>
      </c>
      <c r="E255" s="39" t="s">
        <v>301</v>
      </c>
    </row>
    <row r="256" spans="1:5" ht="12.75">
      <c r="A256" s="35" t="s">
        <v>58</v>
      </c>
      <c r="E256" s="40" t="s">
        <v>5</v>
      </c>
    </row>
    <row r="257" spans="1:5" ht="89.25">
      <c r="A257" t="s">
        <v>59</v>
      </c>
      <c r="E257" s="39" t="s">
        <v>302</v>
      </c>
    </row>
    <row r="258" spans="1:16" ht="12.75">
      <c r="A258" t="s">
        <v>50</v>
      </c>
      <c s="34" t="s">
        <v>303</v>
      </c>
      <c s="34" t="s">
        <v>304</v>
      </c>
      <c s="35" t="s">
        <v>5</v>
      </c>
      <c s="6" t="s">
        <v>305</v>
      </c>
      <c s="36" t="s">
        <v>251</v>
      </c>
      <c s="37">
        <v>15</v>
      </c>
      <c s="36">
        <v>0</v>
      </c>
      <c s="36">
        <f>ROUND(G258*H258,6)</f>
      </c>
      <c r="L258" s="38">
        <v>0</v>
      </c>
      <c s="32">
        <f>ROUND(ROUND(L258,2)*ROUND(G258,3),2)</f>
      </c>
      <c s="36" t="s">
        <v>69</v>
      </c>
      <c>
        <f>(M258*21)/100</f>
      </c>
      <c t="s">
        <v>28</v>
      </c>
    </row>
    <row r="259" spans="1:5" ht="12.75">
      <c r="A259" s="35" t="s">
        <v>56</v>
      </c>
      <c r="E259" s="39" t="s">
        <v>305</v>
      </c>
    </row>
    <row r="260" spans="1:5" ht="12.75">
      <c r="A260" s="35" t="s">
        <v>58</v>
      </c>
      <c r="E260" s="40" t="s">
        <v>5</v>
      </c>
    </row>
    <row r="261" spans="1:5" ht="89.25">
      <c r="A261" t="s">
        <v>59</v>
      </c>
      <c r="E261" s="39" t="s">
        <v>306</v>
      </c>
    </row>
    <row r="262" spans="1:16" ht="12.75">
      <c r="A262" t="s">
        <v>50</v>
      </c>
      <c s="34" t="s">
        <v>307</v>
      </c>
      <c s="34" t="s">
        <v>308</v>
      </c>
      <c s="35" t="s">
        <v>5</v>
      </c>
      <c s="6" t="s">
        <v>309</v>
      </c>
      <c s="36" t="s">
        <v>251</v>
      </c>
      <c s="37">
        <v>5</v>
      </c>
      <c s="36">
        <v>0</v>
      </c>
      <c s="36">
        <f>ROUND(G262*H262,6)</f>
      </c>
      <c r="L262" s="38">
        <v>0</v>
      </c>
      <c s="32">
        <f>ROUND(ROUND(L262,2)*ROUND(G262,3),2)</f>
      </c>
      <c s="36" t="s">
        <v>69</v>
      </c>
      <c>
        <f>(M262*21)/100</f>
      </c>
      <c t="s">
        <v>28</v>
      </c>
    </row>
    <row r="263" spans="1:5" ht="12.75">
      <c r="A263" s="35" t="s">
        <v>56</v>
      </c>
      <c r="E263" s="39" t="s">
        <v>309</v>
      </c>
    </row>
    <row r="264" spans="1:5" ht="12.75">
      <c r="A264" s="35" t="s">
        <v>58</v>
      </c>
      <c r="E264" s="40" t="s">
        <v>5</v>
      </c>
    </row>
    <row r="265" spans="1:5" ht="102">
      <c r="A265" t="s">
        <v>59</v>
      </c>
      <c r="E265" s="39" t="s">
        <v>310</v>
      </c>
    </row>
    <row r="266" spans="1:16" ht="12.75">
      <c r="A266" t="s">
        <v>50</v>
      </c>
      <c s="34" t="s">
        <v>311</v>
      </c>
      <c s="34" t="s">
        <v>312</v>
      </c>
      <c s="35" t="s">
        <v>5</v>
      </c>
      <c s="6" t="s">
        <v>313</v>
      </c>
      <c s="36" t="s">
        <v>251</v>
      </c>
      <c s="37">
        <v>5</v>
      </c>
      <c s="36">
        <v>0</v>
      </c>
      <c s="36">
        <f>ROUND(G266*H266,6)</f>
      </c>
      <c r="L266" s="38">
        <v>0</v>
      </c>
      <c s="32">
        <f>ROUND(ROUND(L266,2)*ROUND(G266,3),2)</f>
      </c>
      <c s="36" t="s">
        <v>69</v>
      </c>
      <c>
        <f>(M266*21)/100</f>
      </c>
      <c t="s">
        <v>28</v>
      </c>
    </row>
    <row r="267" spans="1:5" ht="12.75">
      <c r="A267" s="35" t="s">
        <v>56</v>
      </c>
      <c r="E267" s="39" t="s">
        <v>313</v>
      </c>
    </row>
    <row r="268" spans="1:5" ht="12.75">
      <c r="A268" s="35" t="s">
        <v>58</v>
      </c>
      <c r="E268" s="40" t="s">
        <v>5</v>
      </c>
    </row>
    <row r="269" spans="1:5" ht="89.25">
      <c r="A269" t="s">
        <v>59</v>
      </c>
      <c r="E269" s="39" t="s">
        <v>314</v>
      </c>
    </row>
    <row r="270" spans="1:16" ht="25.5">
      <c r="A270" t="s">
        <v>50</v>
      </c>
      <c s="34" t="s">
        <v>315</v>
      </c>
      <c s="34" t="s">
        <v>316</v>
      </c>
      <c s="35" t="s">
        <v>5</v>
      </c>
      <c s="6" t="s">
        <v>317</v>
      </c>
      <c s="36" t="s">
        <v>209</v>
      </c>
      <c s="37">
        <v>2000</v>
      </c>
      <c s="36">
        <v>0</v>
      </c>
      <c s="36">
        <f>ROUND(G270*H270,6)</f>
      </c>
      <c r="L270" s="38">
        <v>0</v>
      </c>
      <c s="32">
        <f>ROUND(ROUND(L270,2)*ROUND(G270,3),2)</f>
      </c>
      <c s="36" t="s">
        <v>55</v>
      </c>
      <c>
        <f>(M270*21)/100</f>
      </c>
      <c t="s">
        <v>28</v>
      </c>
    </row>
    <row r="271" spans="1:5" ht="25.5">
      <c r="A271" s="35" t="s">
        <v>56</v>
      </c>
      <c r="E271" s="39" t="s">
        <v>317</v>
      </c>
    </row>
    <row r="272" spans="1:5" ht="12.75">
      <c r="A272" s="35" t="s">
        <v>58</v>
      </c>
      <c r="E272" s="40" t="s">
        <v>5</v>
      </c>
    </row>
    <row r="273" spans="1:5" ht="204">
      <c r="A273" t="s">
        <v>59</v>
      </c>
      <c r="E273" s="39" t="s">
        <v>318</v>
      </c>
    </row>
    <row r="274" spans="1:16" ht="12.75">
      <c r="A274" t="s">
        <v>50</v>
      </c>
      <c s="34" t="s">
        <v>319</v>
      </c>
      <c s="34" t="s">
        <v>320</v>
      </c>
      <c s="35" t="s">
        <v>5</v>
      </c>
      <c s="6" t="s">
        <v>321</v>
      </c>
      <c s="36" t="s">
        <v>209</v>
      </c>
      <c s="37">
        <v>2100</v>
      </c>
      <c s="36">
        <v>0</v>
      </c>
      <c s="36">
        <f>ROUND(G274*H274,6)</f>
      </c>
      <c r="L274" s="38">
        <v>0</v>
      </c>
      <c s="32">
        <f>ROUND(ROUND(L274,2)*ROUND(G274,3),2)</f>
      </c>
      <c s="36" t="s">
        <v>55</v>
      </c>
      <c>
        <f>(M274*21)/100</f>
      </c>
      <c t="s">
        <v>28</v>
      </c>
    </row>
    <row r="275" spans="1:5" ht="12.75">
      <c r="A275" s="35" t="s">
        <v>56</v>
      </c>
      <c r="E275" s="39" t="s">
        <v>321</v>
      </c>
    </row>
    <row r="276" spans="1:5" ht="12.75">
      <c r="A276" s="35" t="s">
        <v>58</v>
      </c>
      <c r="E276" s="40" t="s">
        <v>5</v>
      </c>
    </row>
    <row r="277" spans="1:5" ht="102">
      <c r="A277" t="s">
        <v>59</v>
      </c>
      <c r="E277" s="39" t="s">
        <v>322</v>
      </c>
    </row>
    <row r="278" spans="1:16" ht="12.75">
      <c r="A278" t="s">
        <v>50</v>
      </c>
      <c s="34" t="s">
        <v>323</v>
      </c>
      <c s="34" t="s">
        <v>324</v>
      </c>
      <c s="35" t="s">
        <v>5</v>
      </c>
      <c s="6" t="s">
        <v>325</v>
      </c>
      <c s="36" t="s">
        <v>65</v>
      </c>
      <c s="37">
        <v>6000</v>
      </c>
      <c s="36">
        <v>0</v>
      </c>
      <c s="36">
        <f>ROUND(G278*H278,6)</f>
      </c>
      <c r="L278" s="38">
        <v>0</v>
      </c>
      <c s="32">
        <f>ROUND(ROUND(L278,2)*ROUND(G278,3),2)</f>
      </c>
      <c s="36" t="s">
        <v>55</v>
      </c>
      <c>
        <f>(M278*21)/100</f>
      </c>
      <c t="s">
        <v>28</v>
      </c>
    </row>
    <row r="279" spans="1:5" ht="12.75">
      <c r="A279" s="35" t="s">
        <v>56</v>
      </c>
      <c r="E279" s="39" t="s">
        <v>325</v>
      </c>
    </row>
    <row r="280" spans="1:5" ht="12.75">
      <c r="A280" s="35" t="s">
        <v>58</v>
      </c>
      <c r="E280" s="40" t="s">
        <v>5</v>
      </c>
    </row>
    <row r="281" spans="1:5" ht="153">
      <c r="A281" t="s">
        <v>59</v>
      </c>
      <c r="E281" s="39" t="s">
        <v>326</v>
      </c>
    </row>
    <row r="282" spans="1:16" ht="12.75">
      <c r="A282" t="s">
        <v>50</v>
      </c>
      <c s="34" t="s">
        <v>327</v>
      </c>
      <c s="34" t="s">
        <v>328</v>
      </c>
      <c s="35" t="s">
        <v>5</v>
      </c>
      <c s="6" t="s">
        <v>329</v>
      </c>
      <c s="36" t="s">
        <v>251</v>
      </c>
      <c s="37">
        <v>6000</v>
      </c>
      <c s="36">
        <v>0</v>
      </c>
      <c s="36">
        <f>ROUND(G282*H282,6)</f>
      </c>
      <c r="L282" s="38">
        <v>0</v>
      </c>
      <c s="32">
        <f>ROUND(ROUND(L282,2)*ROUND(G282,3),2)</f>
      </c>
      <c s="36" t="s">
        <v>69</v>
      </c>
      <c>
        <f>(M282*21)/100</f>
      </c>
      <c t="s">
        <v>28</v>
      </c>
    </row>
    <row r="283" spans="1:5" ht="12.75">
      <c r="A283" s="35" t="s">
        <v>56</v>
      </c>
      <c r="E283" s="39" t="s">
        <v>329</v>
      </c>
    </row>
    <row r="284" spans="1:5" ht="12.75">
      <c r="A284" s="35" t="s">
        <v>58</v>
      </c>
      <c r="E284" s="40" t="s">
        <v>5</v>
      </c>
    </row>
    <row r="285" spans="1:5" ht="102">
      <c r="A285" t="s">
        <v>59</v>
      </c>
      <c r="E285" s="39" t="s">
        <v>330</v>
      </c>
    </row>
    <row r="286" spans="1:16" ht="12.75">
      <c r="A286" t="s">
        <v>50</v>
      </c>
      <c s="34" t="s">
        <v>331</v>
      </c>
      <c s="34" t="s">
        <v>332</v>
      </c>
      <c s="35" t="s">
        <v>5</v>
      </c>
      <c s="6" t="s">
        <v>333</v>
      </c>
      <c s="36" t="s">
        <v>251</v>
      </c>
      <c s="37">
        <v>6000</v>
      </c>
      <c s="36">
        <v>0</v>
      </c>
      <c s="36">
        <f>ROUND(G286*H286,6)</f>
      </c>
      <c r="L286" s="38">
        <v>0</v>
      </c>
      <c s="32">
        <f>ROUND(ROUND(L286,2)*ROUND(G286,3),2)</f>
      </c>
      <c s="36" t="s">
        <v>69</v>
      </c>
      <c>
        <f>(M286*21)/100</f>
      </c>
      <c t="s">
        <v>28</v>
      </c>
    </row>
    <row r="287" spans="1:5" ht="12.75">
      <c r="A287" s="35" t="s">
        <v>56</v>
      </c>
      <c r="E287" s="39" t="s">
        <v>333</v>
      </c>
    </row>
    <row r="288" spans="1:5" ht="12.75">
      <c r="A288" s="35" t="s">
        <v>58</v>
      </c>
      <c r="E288" s="40" t="s">
        <v>5</v>
      </c>
    </row>
    <row r="289" spans="1:5" ht="102">
      <c r="A289" t="s">
        <v>59</v>
      </c>
      <c r="E289" s="39" t="s">
        <v>334</v>
      </c>
    </row>
    <row r="290" spans="1:16" ht="12.75">
      <c r="A290" t="s">
        <v>50</v>
      </c>
      <c s="34" t="s">
        <v>335</v>
      </c>
      <c s="34" t="s">
        <v>336</v>
      </c>
      <c s="35" t="s">
        <v>5</v>
      </c>
      <c s="6" t="s">
        <v>337</v>
      </c>
      <c s="36" t="s">
        <v>209</v>
      </c>
      <c s="37">
        <v>13000</v>
      </c>
      <c s="36">
        <v>0</v>
      </c>
      <c s="36">
        <f>ROUND(G290*H290,6)</f>
      </c>
      <c r="L290" s="38">
        <v>0</v>
      </c>
      <c s="32">
        <f>ROUND(ROUND(L290,2)*ROUND(G290,3),2)</f>
      </c>
      <c s="36" t="s">
        <v>55</v>
      </c>
      <c>
        <f>(M290*21)/100</f>
      </c>
      <c t="s">
        <v>28</v>
      </c>
    </row>
    <row r="291" spans="1:5" ht="12.75">
      <c r="A291" s="35" t="s">
        <v>56</v>
      </c>
      <c r="E291" s="39" t="s">
        <v>337</v>
      </c>
    </row>
    <row r="292" spans="1:5" ht="12.75">
      <c r="A292" s="35" t="s">
        <v>58</v>
      </c>
      <c r="E292" s="40" t="s">
        <v>5</v>
      </c>
    </row>
    <row r="293" spans="1:5" ht="153">
      <c r="A293" t="s">
        <v>59</v>
      </c>
      <c r="E293" s="39" t="s">
        <v>338</v>
      </c>
    </row>
    <row r="294" spans="1:16" ht="12.75">
      <c r="A294" t="s">
        <v>50</v>
      </c>
      <c s="34" t="s">
        <v>339</v>
      </c>
      <c s="34" t="s">
        <v>340</v>
      </c>
      <c s="35" t="s">
        <v>5</v>
      </c>
      <c s="6" t="s">
        <v>341</v>
      </c>
      <c s="36" t="s">
        <v>209</v>
      </c>
      <c s="37">
        <v>10500</v>
      </c>
      <c s="36">
        <v>0</v>
      </c>
      <c s="36">
        <f>ROUND(G294*H294,6)</f>
      </c>
      <c r="L294" s="38">
        <v>0</v>
      </c>
      <c s="32">
        <f>ROUND(ROUND(L294,2)*ROUND(G294,3),2)</f>
      </c>
      <c s="36" t="s">
        <v>55</v>
      </c>
      <c>
        <f>(M294*21)/100</f>
      </c>
      <c t="s">
        <v>28</v>
      </c>
    </row>
    <row r="295" spans="1:5" ht="12.75">
      <c r="A295" s="35" t="s">
        <v>56</v>
      </c>
      <c r="E295" s="39" t="s">
        <v>341</v>
      </c>
    </row>
    <row r="296" spans="1:5" ht="12.75">
      <c r="A296" s="35" t="s">
        <v>58</v>
      </c>
      <c r="E296" s="40" t="s">
        <v>5</v>
      </c>
    </row>
    <row r="297" spans="1:5" ht="102">
      <c r="A297" t="s">
        <v>59</v>
      </c>
      <c r="E297" s="39" t="s">
        <v>342</v>
      </c>
    </row>
    <row r="298" spans="1:16" ht="12.75">
      <c r="A298" t="s">
        <v>50</v>
      </c>
      <c s="34" t="s">
        <v>343</v>
      </c>
      <c s="34" t="s">
        <v>344</v>
      </c>
      <c s="35" t="s">
        <v>5</v>
      </c>
      <c s="6" t="s">
        <v>345</v>
      </c>
      <c s="36" t="s">
        <v>209</v>
      </c>
      <c s="37">
        <v>3150</v>
      </c>
      <c s="36">
        <v>0</v>
      </c>
      <c s="36">
        <f>ROUND(G298*H298,6)</f>
      </c>
      <c r="L298" s="38">
        <v>0</v>
      </c>
      <c s="32">
        <f>ROUND(ROUND(L298,2)*ROUND(G298,3),2)</f>
      </c>
      <c s="36" t="s">
        <v>55</v>
      </c>
      <c>
        <f>(M298*21)/100</f>
      </c>
      <c t="s">
        <v>28</v>
      </c>
    </row>
    <row r="299" spans="1:5" ht="12.75">
      <c r="A299" s="35" t="s">
        <v>56</v>
      </c>
      <c r="E299" s="39" t="s">
        <v>345</v>
      </c>
    </row>
    <row r="300" spans="1:5" ht="12.75">
      <c r="A300" s="35" t="s">
        <v>58</v>
      </c>
      <c r="E300" s="40" t="s">
        <v>5</v>
      </c>
    </row>
    <row r="301" spans="1:5" ht="102">
      <c r="A301" t="s">
        <v>59</v>
      </c>
      <c r="E301" s="39" t="s">
        <v>346</v>
      </c>
    </row>
    <row r="302" spans="1:13" ht="12.75">
      <c r="A302" t="s">
        <v>47</v>
      </c>
      <c r="C302" s="31" t="s">
        <v>347</v>
      </c>
      <c r="E302" s="33" t="s">
        <v>348</v>
      </c>
      <c r="J302" s="32">
        <f>0</f>
      </c>
      <c s="32">
        <f>0</f>
      </c>
      <c s="32">
        <f>0+L303+L307+L311+L315+L319+L323+L327+L331+L335+L339+L343+L347+L351+L355+L359+L363+L367</f>
      </c>
      <c s="32">
        <f>0+M303+M307+M311+M315+M319+M323+M327+M331+M335+M339+M343+M347+M351+M355+M359+M363+M367</f>
      </c>
    </row>
    <row r="303" spans="1:16" ht="25.5">
      <c r="A303" t="s">
        <v>50</v>
      </c>
      <c s="34" t="s">
        <v>349</v>
      </c>
      <c s="34" t="s">
        <v>350</v>
      </c>
      <c s="35" t="s">
        <v>5</v>
      </c>
      <c s="6" t="s">
        <v>351</v>
      </c>
      <c s="36" t="s">
        <v>65</v>
      </c>
      <c s="37">
        <v>70</v>
      </c>
      <c s="36">
        <v>0</v>
      </c>
      <c s="36">
        <f>ROUND(G303*H303,6)</f>
      </c>
      <c r="L303" s="38">
        <v>0</v>
      </c>
      <c s="32">
        <f>ROUND(ROUND(L303,2)*ROUND(G303,3),2)</f>
      </c>
      <c s="36" t="s">
        <v>55</v>
      </c>
      <c>
        <f>(M303*21)/100</f>
      </c>
      <c t="s">
        <v>28</v>
      </c>
    </row>
    <row r="304" spans="1:5" ht="25.5">
      <c r="A304" s="35" t="s">
        <v>56</v>
      </c>
      <c r="E304" s="39" t="s">
        <v>351</v>
      </c>
    </row>
    <row r="305" spans="1:5" ht="12.75">
      <c r="A305" s="35" t="s">
        <v>58</v>
      </c>
      <c r="E305" s="40" t="s">
        <v>5</v>
      </c>
    </row>
    <row r="306" spans="1:5" ht="216.75">
      <c r="A306" t="s">
        <v>59</v>
      </c>
      <c r="E306" s="39" t="s">
        <v>352</v>
      </c>
    </row>
    <row r="307" spans="1:16" ht="12.75">
      <c r="A307" t="s">
        <v>50</v>
      </c>
      <c s="34" t="s">
        <v>353</v>
      </c>
      <c s="34" t="s">
        <v>354</v>
      </c>
      <c s="35" t="s">
        <v>5</v>
      </c>
      <c s="6" t="s">
        <v>355</v>
      </c>
      <c s="36" t="s">
        <v>246</v>
      </c>
      <c s="37">
        <v>70</v>
      </c>
      <c s="36">
        <v>0</v>
      </c>
      <c s="36">
        <f>ROUND(G307*H307,6)</f>
      </c>
      <c r="L307" s="38">
        <v>0</v>
      </c>
      <c s="32">
        <f>ROUND(ROUND(L307,2)*ROUND(G307,3),2)</f>
      </c>
      <c s="36" t="s">
        <v>69</v>
      </c>
      <c>
        <f>(M307*21)/100</f>
      </c>
      <c t="s">
        <v>28</v>
      </c>
    </row>
    <row r="308" spans="1:5" ht="12.75">
      <c r="A308" s="35" t="s">
        <v>56</v>
      </c>
      <c r="E308" s="39" t="s">
        <v>355</v>
      </c>
    </row>
    <row r="309" spans="1:5" ht="12.75">
      <c r="A309" s="35" t="s">
        <v>58</v>
      </c>
      <c r="E309" s="40" t="s">
        <v>5</v>
      </c>
    </row>
    <row r="310" spans="1:5" ht="89.25">
      <c r="A310" t="s">
        <v>59</v>
      </c>
      <c r="E310" s="39" t="s">
        <v>356</v>
      </c>
    </row>
    <row r="311" spans="1:16" ht="12.75">
      <c r="A311" t="s">
        <v>50</v>
      </c>
      <c s="34" t="s">
        <v>357</v>
      </c>
      <c s="34" t="s">
        <v>358</v>
      </c>
      <c s="35" t="s">
        <v>5</v>
      </c>
      <c s="6" t="s">
        <v>359</v>
      </c>
      <c s="36" t="s">
        <v>246</v>
      </c>
      <c s="37">
        <v>1</v>
      </c>
      <c s="36">
        <v>0</v>
      </c>
      <c s="36">
        <f>ROUND(G311*H311,6)</f>
      </c>
      <c r="L311" s="38">
        <v>0</v>
      </c>
      <c s="32">
        <f>ROUND(ROUND(L311,2)*ROUND(G311,3),2)</f>
      </c>
      <c s="36" t="s">
        <v>69</v>
      </c>
      <c>
        <f>(M311*21)/100</f>
      </c>
      <c t="s">
        <v>28</v>
      </c>
    </row>
    <row r="312" spans="1:5" ht="12.75">
      <c r="A312" s="35" t="s">
        <v>56</v>
      </c>
      <c r="E312" s="39" t="s">
        <v>359</v>
      </c>
    </row>
    <row r="313" spans="1:5" ht="12.75">
      <c r="A313" s="35" t="s">
        <v>58</v>
      </c>
      <c r="E313" s="40" t="s">
        <v>5</v>
      </c>
    </row>
    <row r="314" spans="1:5" ht="102">
      <c r="A314" t="s">
        <v>59</v>
      </c>
      <c r="E314" s="39" t="s">
        <v>360</v>
      </c>
    </row>
    <row r="315" spans="1:16" ht="12.75">
      <c r="A315" t="s">
        <v>50</v>
      </c>
      <c s="34" t="s">
        <v>361</v>
      </c>
      <c s="34" t="s">
        <v>362</v>
      </c>
      <c s="35" t="s">
        <v>5</v>
      </c>
      <c s="6" t="s">
        <v>363</v>
      </c>
      <c s="36" t="s">
        <v>209</v>
      </c>
      <c s="37">
        <v>13000</v>
      </c>
      <c s="36">
        <v>0</v>
      </c>
      <c s="36">
        <f>ROUND(G315*H315,6)</f>
      </c>
      <c r="L315" s="38">
        <v>0</v>
      </c>
      <c s="32">
        <f>ROUND(ROUND(L315,2)*ROUND(G315,3),2)</f>
      </c>
      <c s="36" t="s">
        <v>69</v>
      </c>
      <c>
        <f>(M315*21)/100</f>
      </c>
      <c t="s">
        <v>28</v>
      </c>
    </row>
    <row r="316" spans="1:5" ht="12.75">
      <c r="A316" s="35" t="s">
        <v>56</v>
      </c>
      <c r="E316" s="39" t="s">
        <v>363</v>
      </c>
    </row>
    <row r="317" spans="1:5" ht="12.75">
      <c r="A317" s="35" t="s">
        <v>58</v>
      </c>
      <c r="E317" s="40" t="s">
        <v>5</v>
      </c>
    </row>
    <row r="318" spans="1:5" ht="89.25">
      <c r="A318" t="s">
        <v>59</v>
      </c>
      <c r="E318" s="39" t="s">
        <v>364</v>
      </c>
    </row>
    <row r="319" spans="1:16" ht="12.75">
      <c r="A319" t="s">
        <v>50</v>
      </c>
      <c s="34" t="s">
        <v>365</v>
      </c>
      <c s="34" t="s">
        <v>366</v>
      </c>
      <c s="35" t="s">
        <v>5</v>
      </c>
      <c s="6" t="s">
        <v>367</v>
      </c>
      <c s="36" t="s">
        <v>209</v>
      </c>
      <c s="37">
        <v>13000</v>
      </c>
      <c s="36">
        <v>0</v>
      </c>
      <c s="36">
        <f>ROUND(G319*H319,6)</f>
      </c>
      <c r="L319" s="38">
        <v>0</v>
      </c>
      <c s="32">
        <f>ROUND(ROUND(L319,2)*ROUND(G319,3),2)</f>
      </c>
      <c s="36" t="s">
        <v>55</v>
      </c>
      <c>
        <f>(M319*21)/100</f>
      </c>
      <c t="s">
        <v>28</v>
      </c>
    </row>
    <row r="320" spans="1:5" ht="12.75">
      <c r="A320" s="35" t="s">
        <v>56</v>
      </c>
      <c r="E320" s="39" t="s">
        <v>367</v>
      </c>
    </row>
    <row r="321" spans="1:5" ht="12.75">
      <c r="A321" s="35" t="s">
        <v>58</v>
      </c>
      <c r="E321" s="40" t="s">
        <v>5</v>
      </c>
    </row>
    <row r="322" spans="1:5" ht="191.25">
      <c r="A322" t="s">
        <v>59</v>
      </c>
      <c r="E322" s="39" t="s">
        <v>368</v>
      </c>
    </row>
    <row r="323" spans="1:16" ht="12.75">
      <c r="A323" t="s">
        <v>50</v>
      </c>
      <c s="34" t="s">
        <v>369</v>
      </c>
      <c s="34" t="s">
        <v>370</v>
      </c>
      <c s="35" t="s">
        <v>5</v>
      </c>
      <c s="6" t="s">
        <v>371</v>
      </c>
      <c s="36" t="s">
        <v>251</v>
      </c>
      <c s="37">
        <v>10</v>
      </c>
      <c s="36">
        <v>0</v>
      </c>
      <c s="36">
        <f>ROUND(G323*H323,6)</f>
      </c>
      <c r="L323" s="38">
        <v>0</v>
      </c>
      <c s="32">
        <f>ROUND(ROUND(L323,2)*ROUND(G323,3),2)</f>
      </c>
      <c s="36" t="s">
        <v>69</v>
      </c>
      <c>
        <f>(M323*21)/100</f>
      </c>
      <c t="s">
        <v>28</v>
      </c>
    </row>
    <row r="324" spans="1:5" ht="12.75">
      <c r="A324" s="35" t="s">
        <v>56</v>
      </c>
      <c r="E324" s="39" t="s">
        <v>371</v>
      </c>
    </row>
    <row r="325" spans="1:5" ht="12.75">
      <c r="A325" s="35" t="s">
        <v>58</v>
      </c>
      <c r="E325" s="40" t="s">
        <v>5</v>
      </c>
    </row>
    <row r="326" spans="1:5" ht="102">
      <c r="A326" t="s">
        <v>59</v>
      </c>
      <c r="E326" s="39" t="s">
        <v>372</v>
      </c>
    </row>
    <row r="327" spans="1:16" ht="12.75">
      <c r="A327" t="s">
        <v>50</v>
      </c>
      <c s="34" t="s">
        <v>373</v>
      </c>
      <c s="34" t="s">
        <v>374</v>
      </c>
      <c s="35" t="s">
        <v>5</v>
      </c>
      <c s="6" t="s">
        <v>375</v>
      </c>
      <c s="36" t="s">
        <v>251</v>
      </c>
      <c s="37">
        <v>100</v>
      </c>
      <c s="36">
        <v>0</v>
      </c>
      <c s="36">
        <f>ROUND(G327*H327,6)</f>
      </c>
      <c r="L327" s="38">
        <v>0</v>
      </c>
      <c s="32">
        <f>ROUND(ROUND(L327,2)*ROUND(G327,3),2)</f>
      </c>
      <c s="36" t="s">
        <v>69</v>
      </c>
      <c>
        <f>(M327*21)/100</f>
      </c>
      <c t="s">
        <v>28</v>
      </c>
    </row>
    <row r="328" spans="1:5" ht="12.75">
      <c r="A328" s="35" t="s">
        <v>56</v>
      </c>
      <c r="E328" s="39" t="s">
        <v>375</v>
      </c>
    </row>
    <row r="329" spans="1:5" ht="12.75">
      <c r="A329" s="35" t="s">
        <v>58</v>
      </c>
      <c r="E329" s="40" t="s">
        <v>5</v>
      </c>
    </row>
    <row r="330" spans="1:5" ht="89.25">
      <c r="A330" t="s">
        <v>59</v>
      </c>
      <c r="E330" s="39" t="s">
        <v>376</v>
      </c>
    </row>
    <row r="331" spans="1:16" ht="12.75">
      <c r="A331" t="s">
        <v>50</v>
      </c>
      <c s="34" t="s">
        <v>377</v>
      </c>
      <c s="34" t="s">
        <v>378</v>
      </c>
      <c s="35" t="s">
        <v>5</v>
      </c>
      <c s="6" t="s">
        <v>379</v>
      </c>
      <c s="36" t="s">
        <v>251</v>
      </c>
      <c s="37">
        <v>10</v>
      </c>
      <c s="36">
        <v>0</v>
      </c>
      <c s="36">
        <f>ROUND(G331*H331,6)</f>
      </c>
      <c r="L331" s="38">
        <v>0</v>
      </c>
      <c s="32">
        <f>ROUND(ROUND(L331,2)*ROUND(G331,3),2)</f>
      </c>
      <c s="36" t="s">
        <v>69</v>
      </c>
      <c>
        <f>(M331*21)/100</f>
      </c>
      <c t="s">
        <v>28</v>
      </c>
    </row>
    <row r="332" spans="1:5" ht="12.75">
      <c r="A332" s="35" t="s">
        <v>56</v>
      </c>
      <c r="E332" s="39" t="s">
        <v>379</v>
      </c>
    </row>
    <row r="333" spans="1:5" ht="12.75">
      <c r="A333" s="35" t="s">
        <v>58</v>
      </c>
      <c r="E333" s="40" t="s">
        <v>5</v>
      </c>
    </row>
    <row r="334" spans="1:5" ht="89.25">
      <c r="A334" t="s">
        <v>59</v>
      </c>
      <c r="E334" s="39" t="s">
        <v>380</v>
      </c>
    </row>
    <row r="335" spans="1:16" ht="12.75">
      <c r="A335" t="s">
        <v>50</v>
      </c>
      <c s="34" t="s">
        <v>381</v>
      </c>
      <c s="34" t="s">
        <v>382</v>
      </c>
      <c s="35" t="s">
        <v>5</v>
      </c>
      <c s="6" t="s">
        <v>383</v>
      </c>
      <c s="36" t="s">
        <v>246</v>
      </c>
      <c s="37">
        <v>1</v>
      </c>
      <c s="36">
        <v>0</v>
      </c>
      <c s="36">
        <f>ROUND(G335*H335,6)</f>
      </c>
      <c r="L335" s="38">
        <v>0</v>
      </c>
      <c s="32">
        <f>ROUND(ROUND(L335,2)*ROUND(G335,3),2)</f>
      </c>
      <c s="36" t="s">
        <v>69</v>
      </c>
      <c>
        <f>(M335*21)/100</f>
      </c>
      <c t="s">
        <v>28</v>
      </c>
    </row>
    <row r="336" spans="1:5" ht="12.75">
      <c r="A336" s="35" t="s">
        <v>56</v>
      </c>
      <c r="E336" s="39" t="s">
        <v>383</v>
      </c>
    </row>
    <row r="337" spans="1:5" ht="12.75">
      <c r="A337" s="35" t="s">
        <v>58</v>
      </c>
      <c r="E337" s="40" t="s">
        <v>5</v>
      </c>
    </row>
    <row r="338" spans="1:5" ht="89.25">
      <c r="A338" t="s">
        <v>59</v>
      </c>
      <c r="E338" s="39" t="s">
        <v>384</v>
      </c>
    </row>
    <row r="339" spans="1:16" ht="12.75">
      <c r="A339" t="s">
        <v>50</v>
      </c>
      <c s="34" t="s">
        <v>385</v>
      </c>
      <c s="34" t="s">
        <v>386</v>
      </c>
      <c s="35" t="s">
        <v>5</v>
      </c>
      <c s="6" t="s">
        <v>387</v>
      </c>
      <c s="36" t="s">
        <v>246</v>
      </c>
      <c s="37">
        <v>1</v>
      </c>
      <c s="36">
        <v>0</v>
      </c>
      <c s="36">
        <f>ROUND(G339*H339,6)</f>
      </c>
      <c r="L339" s="38">
        <v>0</v>
      </c>
      <c s="32">
        <f>ROUND(ROUND(L339,2)*ROUND(G339,3),2)</f>
      </c>
      <c s="36" t="s">
        <v>69</v>
      </c>
      <c>
        <f>(M339*21)/100</f>
      </c>
      <c t="s">
        <v>28</v>
      </c>
    </row>
    <row r="340" spans="1:5" ht="12.75">
      <c r="A340" s="35" t="s">
        <v>56</v>
      </c>
      <c r="E340" s="39" t="s">
        <v>387</v>
      </c>
    </row>
    <row r="341" spans="1:5" ht="12.75">
      <c r="A341" s="35" t="s">
        <v>58</v>
      </c>
      <c r="E341" s="40" t="s">
        <v>5</v>
      </c>
    </row>
    <row r="342" spans="1:5" ht="102">
      <c r="A342" t="s">
        <v>59</v>
      </c>
      <c r="E342" s="39" t="s">
        <v>388</v>
      </c>
    </row>
    <row r="343" spans="1:16" ht="12.75">
      <c r="A343" t="s">
        <v>50</v>
      </c>
      <c s="34" t="s">
        <v>389</v>
      </c>
      <c s="34" t="s">
        <v>390</v>
      </c>
      <c s="35" t="s">
        <v>5</v>
      </c>
      <c s="6" t="s">
        <v>391</v>
      </c>
      <c s="36" t="s">
        <v>246</v>
      </c>
      <c s="37">
        <v>1</v>
      </c>
      <c s="36">
        <v>0</v>
      </c>
      <c s="36">
        <f>ROUND(G343*H343,6)</f>
      </c>
      <c r="L343" s="38">
        <v>0</v>
      </c>
      <c s="32">
        <f>ROUND(ROUND(L343,2)*ROUND(G343,3),2)</f>
      </c>
      <c s="36" t="s">
        <v>69</v>
      </c>
      <c>
        <f>(M343*21)/100</f>
      </c>
      <c t="s">
        <v>28</v>
      </c>
    </row>
    <row r="344" spans="1:5" ht="12.75">
      <c r="A344" s="35" t="s">
        <v>56</v>
      </c>
      <c r="E344" s="39" t="s">
        <v>391</v>
      </c>
    </row>
    <row r="345" spans="1:5" ht="12.75">
      <c r="A345" s="35" t="s">
        <v>58</v>
      </c>
      <c r="E345" s="40" t="s">
        <v>5</v>
      </c>
    </row>
    <row r="346" spans="1:5" ht="89.25">
      <c r="A346" t="s">
        <v>59</v>
      </c>
      <c r="E346" s="39" t="s">
        <v>392</v>
      </c>
    </row>
    <row r="347" spans="1:16" ht="12.75">
      <c r="A347" t="s">
        <v>50</v>
      </c>
      <c s="34" t="s">
        <v>393</v>
      </c>
      <c s="34" t="s">
        <v>394</v>
      </c>
      <c s="35" t="s">
        <v>5</v>
      </c>
      <c s="6" t="s">
        <v>395</v>
      </c>
      <c s="36" t="s">
        <v>246</v>
      </c>
      <c s="37">
        <v>1</v>
      </c>
      <c s="36">
        <v>0</v>
      </c>
      <c s="36">
        <f>ROUND(G347*H347,6)</f>
      </c>
      <c r="L347" s="38">
        <v>0</v>
      </c>
      <c s="32">
        <f>ROUND(ROUND(L347,2)*ROUND(G347,3),2)</f>
      </c>
      <c s="36" t="s">
        <v>69</v>
      </c>
      <c>
        <f>(M347*21)/100</f>
      </c>
      <c t="s">
        <v>28</v>
      </c>
    </row>
    <row r="348" spans="1:5" ht="12.75">
      <c r="A348" s="35" t="s">
        <v>56</v>
      </c>
      <c r="E348" s="39" t="s">
        <v>395</v>
      </c>
    </row>
    <row r="349" spans="1:5" ht="12.75">
      <c r="A349" s="35" t="s">
        <v>58</v>
      </c>
      <c r="E349" s="40" t="s">
        <v>5</v>
      </c>
    </row>
    <row r="350" spans="1:5" ht="89.25">
      <c r="A350" t="s">
        <v>59</v>
      </c>
      <c r="E350" s="39" t="s">
        <v>396</v>
      </c>
    </row>
    <row r="351" spans="1:16" ht="12.75">
      <c r="A351" t="s">
        <v>50</v>
      </c>
      <c s="34" t="s">
        <v>397</v>
      </c>
      <c s="34" t="s">
        <v>398</v>
      </c>
      <c s="35" t="s">
        <v>5</v>
      </c>
      <c s="6" t="s">
        <v>399</v>
      </c>
      <c s="36" t="s">
        <v>65</v>
      </c>
      <c s="37">
        <v>2</v>
      </c>
      <c s="36">
        <v>0</v>
      </c>
      <c s="36">
        <f>ROUND(G351*H351,6)</f>
      </c>
      <c r="L351" s="38">
        <v>0</v>
      </c>
      <c s="32">
        <f>ROUND(ROUND(L351,2)*ROUND(G351,3),2)</f>
      </c>
      <c s="36" t="s">
        <v>55</v>
      </c>
      <c>
        <f>(M351*21)/100</f>
      </c>
      <c t="s">
        <v>28</v>
      </c>
    </row>
    <row r="352" spans="1:5" ht="12.75">
      <c r="A352" s="35" t="s">
        <v>56</v>
      </c>
      <c r="E352" s="39" t="s">
        <v>399</v>
      </c>
    </row>
    <row r="353" spans="1:5" ht="12.75">
      <c r="A353" s="35" t="s">
        <v>58</v>
      </c>
      <c r="E353" s="40" t="s">
        <v>5</v>
      </c>
    </row>
    <row r="354" spans="1:5" ht="153">
      <c r="A354" t="s">
        <v>59</v>
      </c>
      <c r="E354" s="39" t="s">
        <v>400</v>
      </c>
    </row>
    <row r="355" spans="1:16" ht="12.75">
      <c r="A355" t="s">
        <v>50</v>
      </c>
      <c s="34" t="s">
        <v>401</v>
      </c>
      <c s="34" t="s">
        <v>402</v>
      </c>
      <c s="35" t="s">
        <v>5</v>
      </c>
      <c s="6" t="s">
        <v>403</v>
      </c>
      <c s="36" t="s">
        <v>65</v>
      </c>
      <c s="37">
        <v>17</v>
      </c>
      <c s="36">
        <v>0</v>
      </c>
      <c s="36">
        <f>ROUND(G355*H355,6)</f>
      </c>
      <c r="L355" s="38">
        <v>0</v>
      </c>
      <c s="32">
        <f>ROUND(ROUND(L355,2)*ROUND(G355,3),2)</f>
      </c>
      <c s="36" t="s">
        <v>55</v>
      </c>
      <c>
        <f>(M355*21)/100</f>
      </c>
      <c t="s">
        <v>28</v>
      </c>
    </row>
    <row r="356" spans="1:5" ht="12.75">
      <c r="A356" s="35" t="s">
        <v>56</v>
      </c>
      <c r="E356" s="39" t="s">
        <v>403</v>
      </c>
    </row>
    <row r="357" spans="1:5" ht="12.75">
      <c r="A357" s="35" t="s">
        <v>58</v>
      </c>
      <c r="E357" s="40" t="s">
        <v>5</v>
      </c>
    </row>
    <row r="358" spans="1:5" ht="153">
      <c r="A358" t="s">
        <v>59</v>
      </c>
      <c r="E358" s="39" t="s">
        <v>404</v>
      </c>
    </row>
    <row r="359" spans="1:16" ht="12.75">
      <c r="A359" t="s">
        <v>50</v>
      </c>
      <c s="34" t="s">
        <v>405</v>
      </c>
      <c s="34" t="s">
        <v>406</v>
      </c>
      <c s="35" t="s">
        <v>5</v>
      </c>
      <c s="6" t="s">
        <v>407</v>
      </c>
      <c s="36" t="s">
        <v>65</v>
      </c>
      <c s="37">
        <v>1</v>
      </c>
      <c s="36">
        <v>0</v>
      </c>
      <c s="36">
        <f>ROUND(G359*H359,6)</f>
      </c>
      <c r="L359" s="38">
        <v>0</v>
      </c>
      <c s="32">
        <f>ROUND(ROUND(L359,2)*ROUND(G359,3),2)</f>
      </c>
      <c s="36" t="s">
        <v>55</v>
      </c>
      <c>
        <f>(M359*21)/100</f>
      </c>
      <c t="s">
        <v>28</v>
      </c>
    </row>
    <row r="360" spans="1:5" ht="12.75">
      <c r="A360" s="35" t="s">
        <v>56</v>
      </c>
      <c r="E360" s="39" t="s">
        <v>407</v>
      </c>
    </row>
    <row r="361" spans="1:5" ht="12.75">
      <c r="A361" s="35" t="s">
        <v>58</v>
      </c>
      <c r="E361" s="40" t="s">
        <v>5</v>
      </c>
    </row>
    <row r="362" spans="1:5" ht="153">
      <c r="A362" t="s">
        <v>59</v>
      </c>
      <c r="E362" s="39" t="s">
        <v>408</v>
      </c>
    </row>
    <row r="363" spans="1:16" ht="38.25">
      <c r="A363" t="s">
        <v>50</v>
      </c>
      <c s="34" t="s">
        <v>409</v>
      </c>
      <c s="34" t="s">
        <v>410</v>
      </c>
      <c s="35" t="s">
        <v>5</v>
      </c>
      <c s="6" t="s">
        <v>411</v>
      </c>
      <c s="36" t="s">
        <v>412</v>
      </c>
      <c s="37">
        <v>39</v>
      </c>
      <c s="36">
        <v>0</v>
      </c>
      <c s="36">
        <f>ROUND(G363*H363,6)</f>
      </c>
      <c r="L363" s="38">
        <v>0</v>
      </c>
      <c s="32">
        <f>ROUND(ROUND(L363,2)*ROUND(G363,3),2)</f>
      </c>
      <c s="36" t="s">
        <v>413</v>
      </c>
      <c>
        <f>(M363*21)/100</f>
      </c>
      <c t="s">
        <v>28</v>
      </c>
    </row>
    <row r="364" spans="1:5" ht="51">
      <c r="A364" s="35" t="s">
        <v>56</v>
      </c>
      <c r="E364" s="39" t="s">
        <v>414</v>
      </c>
    </row>
    <row r="365" spans="1:5" ht="12.75">
      <c r="A365" s="35" t="s">
        <v>58</v>
      </c>
      <c r="E365" s="40" t="s">
        <v>5</v>
      </c>
    </row>
    <row r="366" spans="1:5" ht="229.5">
      <c r="A366" t="s">
        <v>59</v>
      </c>
      <c r="E366" s="39" t="s">
        <v>415</v>
      </c>
    </row>
    <row r="367" spans="1:16" ht="25.5">
      <c r="A367" t="s">
        <v>50</v>
      </c>
      <c s="34" t="s">
        <v>416</v>
      </c>
      <c s="34" t="s">
        <v>417</v>
      </c>
      <c s="35" t="s">
        <v>5</v>
      </c>
      <c s="6" t="s">
        <v>418</v>
      </c>
      <c s="36" t="s">
        <v>412</v>
      </c>
      <c s="37">
        <v>39</v>
      </c>
      <c s="36">
        <v>0</v>
      </c>
      <c s="36">
        <f>ROUND(G367*H367,6)</f>
      </c>
      <c r="L367" s="38">
        <v>0</v>
      </c>
      <c s="32">
        <f>ROUND(ROUND(L367,2)*ROUND(G367,3),2)</f>
      </c>
      <c s="36" t="s">
        <v>413</v>
      </c>
      <c>
        <f>(M367*21)/100</f>
      </c>
      <c t="s">
        <v>28</v>
      </c>
    </row>
    <row r="368" spans="1:5" ht="25.5">
      <c r="A368" s="35" t="s">
        <v>56</v>
      </c>
      <c r="E368" s="39" t="s">
        <v>418</v>
      </c>
    </row>
    <row r="369" spans="1:5" ht="12.75">
      <c r="A369" s="35" t="s">
        <v>58</v>
      </c>
      <c r="E369" s="40" t="s">
        <v>5</v>
      </c>
    </row>
    <row r="370" spans="1:5" ht="204">
      <c r="A370" t="s">
        <v>59</v>
      </c>
      <c r="E370" s="39" t="s">
        <v>419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0.xml><?xml version="1.0" encoding="utf-8"?>
<worksheet xmlns="http://schemas.openxmlformats.org/spreadsheetml/2006/main" xmlns:r="http://schemas.openxmlformats.org/officeDocument/2006/relationships">
  <dimension ref="A1:T6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9358</v>
      </c>
      <c s="41">
        <f>Rekapitulace!C30</f>
      </c>
      <c s="20" t="s">
        <v>0</v>
      </c>
      <c t="s">
        <v>23</v>
      </c>
      <c t="s">
        <v>28</v>
      </c>
    </row>
    <row r="4" spans="1:16" ht="32" customHeight="1">
      <c r="A4" s="24" t="s">
        <v>20</v>
      </c>
      <c s="25" t="s">
        <v>29</v>
      </c>
      <c s="27" t="s">
        <v>9358</v>
      </c>
      <c r="E4" s="26" t="s">
        <v>9359</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COUNTIFS(L8:L66,"=0",A8:A66,"P")+COUNTIFS(L8:L66,"",A8:A66,"P")+SUM(Q8:Q66)</f>
      </c>
    </row>
    <row r="8" spans="1:13" ht="12.75">
      <c r="A8" t="s">
        <v>45</v>
      </c>
      <c r="C8" s="28" t="s">
        <v>9361</v>
      </c>
      <c r="E8" s="30" t="s">
        <v>9359</v>
      </c>
      <c r="J8" s="29">
        <f>0+J9+J14+J27+J44+J65</f>
      </c>
      <c s="29">
        <f>0+K9+K14+K27+K44+K65</f>
      </c>
      <c s="29">
        <f>0+L9+L14+L27+L44+L65</f>
      </c>
      <c s="29">
        <f>0+M9+M14+M27+M44+M65</f>
      </c>
    </row>
    <row r="9" spans="1:13" ht="12.75">
      <c r="A9" t="s">
        <v>47</v>
      </c>
      <c r="C9" s="31" t="s">
        <v>9362</v>
      </c>
      <c r="E9" s="33" t="s">
        <v>9363</v>
      </c>
      <c r="J9" s="32">
        <f>0</f>
      </c>
      <c s="32">
        <f>0</f>
      </c>
      <c s="32">
        <f>0+L10</f>
      </c>
      <c s="32">
        <f>0+M10</f>
      </c>
    </row>
    <row r="10" spans="1:16" ht="12.75">
      <c r="A10" t="s">
        <v>50</v>
      </c>
      <c s="34" t="s">
        <v>117</v>
      </c>
      <c s="34" t="s">
        <v>9364</v>
      </c>
      <c s="35" t="s">
        <v>5</v>
      </c>
      <c s="6" t="s">
        <v>9363</v>
      </c>
      <c s="36" t="s">
        <v>246</v>
      </c>
      <c s="37">
        <v>1</v>
      </c>
      <c s="36">
        <v>0</v>
      </c>
      <c s="36">
        <f>ROUND(G10*H10,6)</f>
      </c>
      <c r="L10" s="38">
        <v>0</v>
      </c>
      <c s="32">
        <f>ROUND(ROUND(L10,2)*ROUND(G10,3),2)</f>
      </c>
      <c s="36" t="s">
        <v>413</v>
      </c>
      <c>
        <f>(M10*21)/100</f>
      </c>
      <c t="s">
        <v>28</v>
      </c>
    </row>
    <row r="11" spans="1:5" ht="12.75">
      <c r="A11" s="35" t="s">
        <v>56</v>
      </c>
      <c r="E11" s="39" t="s">
        <v>9363</v>
      </c>
    </row>
    <row r="12" spans="1:5" ht="12.75">
      <c r="A12" s="35" t="s">
        <v>58</v>
      </c>
      <c r="E12" s="40" t="s">
        <v>5</v>
      </c>
    </row>
    <row r="13" spans="1:5" ht="89.25">
      <c r="A13" t="s">
        <v>59</v>
      </c>
      <c r="E13" s="39" t="s">
        <v>9365</v>
      </c>
    </row>
    <row r="14" spans="1:13" ht="12.75">
      <c r="A14" t="s">
        <v>47</v>
      </c>
      <c r="C14" s="31" t="s">
        <v>60</v>
      </c>
      <c r="E14" s="33" t="s">
        <v>9366</v>
      </c>
      <c r="J14" s="32">
        <f>0</f>
      </c>
      <c s="32">
        <f>0</f>
      </c>
      <c s="32">
        <f>0+L15+L19+L23</f>
      </c>
      <c s="32">
        <f>0+M15+M19+M23</f>
      </c>
    </row>
    <row r="15" spans="1:16" ht="12.75">
      <c r="A15" t="s">
        <v>50</v>
      </c>
      <c s="34" t="s">
        <v>62</v>
      </c>
      <c s="34" t="s">
        <v>9367</v>
      </c>
      <c s="35" t="s">
        <v>5</v>
      </c>
      <c s="6" t="s">
        <v>9368</v>
      </c>
      <c s="36" t="s">
        <v>246</v>
      </c>
      <c s="37">
        <v>1</v>
      </c>
      <c s="36">
        <v>0</v>
      </c>
      <c s="36">
        <f>ROUND(G15*H15,6)</f>
      </c>
      <c r="L15" s="38">
        <v>0</v>
      </c>
      <c s="32">
        <f>ROUND(ROUND(L15,2)*ROUND(G15,3),2)</f>
      </c>
      <c s="36" t="s">
        <v>69</v>
      </c>
      <c>
        <f>(M15*21)/100</f>
      </c>
      <c t="s">
        <v>28</v>
      </c>
    </row>
    <row r="16" spans="1:5" ht="12.75">
      <c r="A16" s="35" t="s">
        <v>56</v>
      </c>
      <c r="E16" s="39" t="s">
        <v>9368</v>
      </c>
    </row>
    <row r="17" spans="1:5" ht="12.75">
      <c r="A17" s="35" t="s">
        <v>58</v>
      </c>
      <c r="E17" s="40" t="s">
        <v>5</v>
      </c>
    </row>
    <row r="18" spans="1:5" ht="409.5">
      <c r="A18" t="s">
        <v>59</v>
      </c>
      <c r="E18" s="39" t="s">
        <v>9369</v>
      </c>
    </row>
    <row r="19" spans="1:16" ht="12.75">
      <c r="A19" t="s">
        <v>50</v>
      </c>
      <c s="34" t="s">
        <v>28</v>
      </c>
      <c s="34" t="s">
        <v>9370</v>
      </c>
      <c s="35" t="s">
        <v>5</v>
      </c>
      <c s="6" t="s">
        <v>9371</v>
      </c>
      <c s="36" t="s">
        <v>246</v>
      </c>
      <c s="37">
        <v>1</v>
      </c>
      <c s="36">
        <v>0</v>
      </c>
      <c s="36">
        <f>ROUND(G19*H19,6)</f>
      </c>
      <c r="L19" s="38">
        <v>0</v>
      </c>
      <c s="32">
        <f>ROUND(ROUND(L19,2)*ROUND(G19,3),2)</f>
      </c>
      <c s="36" t="s">
        <v>69</v>
      </c>
      <c>
        <f>(M19*21)/100</f>
      </c>
      <c t="s">
        <v>28</v>
      </c>
    </row>
    <row r="20" spans="1:5" ht="12.75">
      <c r="A20" s="35" t="s">
        <v>56</v>
      </c>
      <c r="E20" s="39" t="s">
        <v>9371</v>
      </c>
    </row>
    <row r="21" spans="1:5" ht="12.75">
      <c r="A21" s="35" t="s">
        <v>58</v>
      </c>
      <c r="E21" s="40" t="s">
        <v>5</v>
      </c>
    </row>
    <row r="22" spans="1:5" ht="409.5">
      <c r="A22" t="s">
        <v>59</v>
      </c>
      <c r="E22" s="39" t="s">
        <v>9372</v>
      </c>
    </row>
    <row r="23" spans="1:16" ht="12.75">
      <c r="A23" t="s">
        <v>50</v>
      </c>
      <c s="34" t="s">
        <v>26</v>
      </c>
      <c s="34" t="s">
        <v>9373</v>
      </c>
      <c s="35" t="s">
        <v>5</v>
      </c>
      <c s="6" t="s">
        <v>9374</v>
      </c>
      <c s="36" t="s">
        <v>246</v>
      </c>
      <c s="37">
        <v>1</v>
      </c>
      <c s="36">
        <v>0</v>
      </c>
      <c s="36">
        <f>ROUND(G23*H23,6)</f>
      </c>
      <c r="L23" s="38">
        <v>0</v>
      </c>
      <c s="32">
        <f>ROUND(ROUND(L23,2)*ROUND(G23,3),2)</f>
      </c>
      <c s="36" t="s">
        <v>69</v>
      </c>
      <c>
        <f>(M23*21)/100</f>
      </c>
      <c t="s">
        <v>28</v>
      </c>
    </row>
    <row r="24" spans="1:5" ht="12.75">
      <c r="A24" s="35" t="s">
        <v>56</v>
      </c>
      <c r="E24" s="39" t="s">
        <v>9374</v>
      </c>
    </row>
    <row r="25" spans="1:5" ht="12.75">
      <c r="A25" s="35" t="s">
        <v>58</v>
      </c>
      <c r="E25" s="40" t="s">
        <v>5</v>
      </c>
    </row>
    <row r="26" spans="1:5" ht="242.25">
      <c r="A26" t="s">
        <v>59</v>
      </c>
      <c r="E26" s="39" t="s">
        <v>9375</v>
      </c>
    </row>
    <row r="27" spans="1:13" ht="12.75">
      <c r="A27" t="s">
        <v>47</v>
      </c>
      <c r="C27" s="31" t="s">
        <v>137</v>
      </c>
      <c r="E27" s="33" t="s">
        <v>611</v>
      </c>
      <c r="J27" s="32">
        <f>0</f>
      </c>
      <c s="32">
        <f>0</f>
      </c>
      <c s="32">
        <f>0+L28+L32+L36+L40</f>
      </c>
      <c s="32">
        <f>0+M28+M32+M36+M40</f>
      </c>
    </row>
    <row r="28" spans="1:16" ht="12.75">
      <c r="A28" t="s">
        <v>50</v>
      </c>
      <c s="34" t="s">
        <v>74</v>
      </c>
      <c s="34" t="s">
        <v>9376</v>
      </c>
      <c s="35" t="s">
        <v>5</v>
      </c>
      <c s="6" t="s">
        <v>9377</v>
      </c>
      <c s="36" t="s">
        <v>246</v>
      </c>
      <c s="37">
        <v>1</v>
      </c>
      <c s="36">
        <v>0</v>
      </c>
      <c s="36">
        <f>ROUND(G28*H28,6)</f>
      </c>
      <c r="L28" s="38">
        <v>0</v>
      </c>
      <c s="32">
        <f>ROUND(ROUND(L28,2)*ROUND(G28,3),2)</f>
      </c>
      <c s="36" t="s">
        <v>69</v>
      </c>
      <c>
        <f>(M28*21)/100</f>
      </c>
      <c t="s">
        <v>28</v>
      </c>
    </row>
    <row r="29" spans="1:5" ht="12.75">
      <c r="A29" s="35" t="s">
        <v>56</v>
      </c>
      <c r="E29" s="39" t="s">
        <v>9377</v>
      </c>
    </row>
    <row r="30" spans="1:5" ht="12.75">
      <c r="A30" s="35" t="s">
        <v>58</v>
      </c>
      <c r="E30" s="40" t="s">
        <v>5</v>
      </c>
    </row>
    <row r="31" spans="1:5" ht="344.25">
      <c r="A31" t="s">
        <v>59</v>
      </c>
      <c r="E31" s="39" t="s">
        <v>9378</v>
      </c>
    </row>
    <row r="32" spans="1:16" ht="12.75">
      <c r="A32" t="s">
        <v>50</v>
      </c>
      <c s="34" t="s">
        <v>78</v>
      </c>
      <c s="34" t="s">
        <v>9379</v>
      </c>
      <c s="35" t="s">
        <v>5</v>
      </c>
      <c s="6" t="s">
        <v>9380</v>
      </c>
      <c s="36" t="s">
        <v>246</v>
      </c>
      <c s="37">
        <v>1</v>
      </c>
      <c s="36">
        <v>0</v>
      </c>
      <c s="36">
        <f>ROUND(G32*H32,6)</f>
      </c>
      <c r="L32" s="38">
        <v>0</v>
      </c>
      <c s="32">
        <f>ROUND(ROUND(L32,2)*ROUND(G32,3),2)</f>
      </c>
      <c s="36" t="s">
        <v>69</v>
      </c>
      <c>
        <f>(M32*21)/100</f>
      </c>
      <c t="s">
        <v>28</v>
      </c>
    </row>
    <row r="33" spans="1:5" ht="12.75">
      <c r="A33" s="35" t="s">
        <v>56</v>
      </c>
      <c r="E33" s="39" t="s">
        <v>9380</v>
      </c>
    </row>
    <row r="34" spans="1:5" ht="12.75">
      <c r="A34" s="35" t="s">
        <v>58</v>
      </c>
      <c r="E34" s="40" t="s">
        <v>5</v>
      </c>
    </row>
    <row r="35" spans="1:5" ht="395.25">
      <c r="A35" t="s">
        <v>59</v>
      </c>
      <c r="E35" s="39" t="s">
        <v>9381</v>
      </c>
    </row>
    <row r="36" spans="1:16" ht="12.75">
      <c r="A36" t="s">
        <v>50</v>
      </c>
      <c s="34" t="s">
        <v>27</v>
      </c>
      <c s="34" t="s">
        <v>9382</v>
      </c>
      <c s="35" t="s">
        <v>5</v>
      </c>
      <c s="6" t="s">
        <v>9383</v>
      </c>
      <c s="36" t="s">
        <v>246</v>
      </c>
      <c s="37">
        <v>1</v>
      </c>
      <c s="36">
        <v>0</v>
      </c>
      <c s="36">
        <f>ROUND(G36*H36,6)</f>
      </c>
      <c r="L36" s="38">
        <v>0</v>
      </c>
      <c s="32">
        <f>ROUND(ROUND(L36,2)*ROUND(G36,3),2)</f>
      </c>
      <c s="36" t="s">
        <v>69</v>
      </c>
      <c>
        <f>(M36*21)/100</f>
      </c>
      <c t="s">
        <v>28</v>
      </c>
    </row>
    <row r="37" spans="1:5" ht="12.75">
      <c r="A37" s="35" t="s">
        <v>56</v>
      </c>
      <c r="E37" s="39" t="s">
        <v>9383</v>
      </c>
    </row>
    <row r="38" spans="1:5" ht="12.75">
      <c r="A38" s="35" t="s">
        <v>58</v>
      </c>
      <c r="E38" s="40" t="s">
        <v>5</v>
      </c>
    </row>
    <row r="39" spans="1:5" ht="89.25">
      <c r="A39" t="s">
        <v>59</v>
      </c>
      <c r="E39" s="39" t="s">
        <v>9384</v>
      </c>
    </row>
    <row r="40" spans="1:16" ht="12.75">
      <c r="A40" t="s">
        <v>50</v>
      </c>
      <c s="34" t="s">
        <v>89</v>
      </c>
      <c s="34" t="s">
        <v>9385</v>
      </c>
      <c s="35" t="s">
        <v>5</v>
      </c>
      <c s="6" t="s">
        <v>9386</v>
      </c>
      <c s="36" t="s">
        <v>246</v>
      </c>
      <c s="37">
        <v>1</v>
      </c>
      <c s="36">
        <v>0</v>
      </c>
      <c s="36">
        <f>ROUND(G40*H40,6)</f>
      </c>
      <c r="L40" s="38">
        <v>0</v>
      </c>
      <c s="32">
        <f>ROUND(ROUND(L40,2)*ROUND(G40,3),2)</f>
      </c>
      <c s="36" t="s">
        <v>69</v>
      </c>
      <c>
        <f>(M40*21)/100</f>
      </c>
      <c t="s">
        <v>28</v>
      </c>
    </row>
    <row r="41" spans="1:5" ht="12.75">
      <c r="A41" s="35" t="s">
        <v>56</v>
      </c>
      <c r="E41" s="39" t="s">
        <v>9386</v>
      </c>
    </row>
    <row r="42" spans="1:5" ht="25.5">
      <c r="A42" s="35" t="s">
        <v>58</v>
      </c>
      <c r="E42" s="40" t="s">
        <v>9387</v>
      </c>
    </row>
    <row r="43" spans="1:5" ht="89.25">
      <c r="A43" t="s">
        <v>59</v>
      </c>
      <c r="E43" s="39" t="s">
        <v>9388</v>
      </c>
    </row>
    <row r="44" spans="1:13" ht="12.75">
      <c r="A44" t="s">
        <v>47</v>
      </c>
      <c r="C44" s="31" t="s">
        <v>9342</v>
      </c>
      <c r="E44" s="33" t="s">
        <v>9343</v>
      </c>
      <c r="J44" s="32">
        <f>0</f>
      </c>
      <c s="32">
        <f>0</f>
      </c>
      <c s="32">
        <f>0+L45+L49+L53+L57+L61</f>
      </c>
      <c s="32">
        <f>0+M45+M49+M53+M57+M61</f>
      </c>
    </row>
    <row r="45" spans="1:16" ht="12.75">
      <c r="A45" t="s">
        <v>50</v>
      </c>
      <c s="34" t="s">
        <v>93</v>
      </c>
      <c s="34" t="s">
        <v>9389</v>
      </c>
      <c s="35" t="s">
        <v>5</v>
      </c>
      <c s="6" t="s">
        <v>9390</v>
      </c>
      <c s="36" t="s">
        <v>246</v>
      </c>
      <c s="37">
        <v>1</v>
      </c>
      <c s="36">
        <v>0</v>
      </c>
      <c s="36">
        <f>ROUND(G45*H45,6)</f>
      </c>
      <c r="L45" s="38">
        <v>0</v>
      </c>
      <c s="32">
        <f>ROUND(ROUND(L45,2)*ROUND(G45,3),2)</f>
      </c>
      <c s="36" t="s">
        <v>69</v>
      </c>
      <c>
        <f>(M45*21)/100</f>
      </c>
      <c t="s">
        <v>28</v>
      </c>
    </row>
    <row r="46" spans="1:5" ht="12.75">
      <c r="A46" s="35" t="s">
        <v>56</v>
      </c>
      <c r="E46" s="39" t="s">
        <v>9390</v>
      </c>
    </row>
    <row r="47" spans="1:5" ht="12.75">
      <c r="A47" s="35" t="s">
        <v>58</v>
      </c>
      <c r="E47" s="40" t="s">
        <v>5</v>
      </c>
    </row>
    <row r="48" spans="1:5" ht="89.25">
      <c r="A48" t="s">
        <v>59</v>
      </c>
      <c r="E48" s="39" t="s">
        <v>9391</v>
      </c>
    </row>
    <row r="49" spans="1:16" ht="12.75">
      <c r="A49" t="s">
        <v>50</v>
      </c>
      <c s="34" t="s">
        <v>97</v>
      </c>
      <c s="34" t="s">
        <v>9392</v>
      </c>
      <c s="35" t="s">
        <v>5</v>
      </c>
      <c s="6" t="s">
        <v>9393</v>
      </c>
      <c s="36" t="s">
        <v>246</v>
      </c>
      <c s="37">
        <v>1</v>
      </c>
      <c s="36">
        <v>0</v>
      </c>
      <c s="36">
        <f>ROUND(G49*H49,6)</f>
      </c>
      <c r="L49" s="38">
        <v>0</v>
      </c>
      <c s="32">
        <f>ROUND(ROUND(L49,2)*ROUND(G49,3),2)</f>
      </c>
      <c s="36" t="s">
        <v>69</v>
      </c>
      <c>
        <f>(M49*21)/100</f>
      </c>
      <c t="s">
        <v>28</v>
      </c>
    </row>
    <row r="50" spans="1:5" ht="12.75">
      <c r="A50" s="35" t="s">
        <v>56</v>
      </c>
      <c r="E50" s="39" t="s">
        <v>9393</v>
      </c>
    </row>
    <row r="51" spans="1:5" ht="12.75">
      <c r="A51" s="35" t="s">
        <v>58</v>
      </c>
      <c r="E51" s="40" t="s">
        <v>5</v>
      </c>
    </row>
    <row r="52" spans="1:5" ht="102">
      <c r="A52" t="s">
        <v>59</v>
      </c>
      <c r="E52" s="39" t="s">
        <v>9394</v>
      </c>
    </row>
    <row r="53" spans="1:16" ht="12.75">
      <c r="A53" t="s">
        <v>50</v>
      </c>
      <c s="34" t="s">
        <v>101</v>
      </c>
      <c s="34" t="s">
        <v>9395</v>
      </c>
      <c s="35" t="s">
        <v>5</v>
      </c>
      <c s="6" t="s">
        <v>9396</v>
      </c>
      <c s="36" t="s">
        <v>246</v>
      </c>
      <c s="37">
        <v>1</v>
      </c>
      <c s="36">
        <v>0</v>
      </c>
      <c s="36">
        <f>ROUND(G53*H53,6)</f>
      </c>
      <c r="L53" s="38">
        <v>0</v>
      </c>
      <c s="32">
        <f>ROUND(ROUND(L53,2)*ROUND(G53,3),2)</f>
      </c>
      <c s="36" t="s">
        <v>69</v>
      </c>
      <c>
        <f>(M53*21)/100</f>
      </c>
      <c t="s">
        <v>28</v>
      </c>
    </row>
    <row r="54" spans="1:5" ht="12.75">
      <c r="A54" s="35" t="s">
        <v>56</v>
      </c>
      <c r="E54" s="39" t="s">
        <v>9396</v>
      </c>
    </row>
    <row r="55" spans="1:5" ht="12.75">
      <c r="A55" s="35" t="s">
        <v>58</v>
      </c>
      <c r="E55" s="40" t="s">
        <v>5</v>
      </c>
    </row>
    <row r="56" spans="1:5" ht="89.25">
      <c r="A56" t="s">
        <v>59</v>
      </c>
      <c r="E56" s="39" t="s">
        <v>9397</v>
      </c>
    </row>
    <row r="57" spans="1:16" ht="12.75">
      <c r="A57" t="s">
        <v>50</v>
      </c>
      <c s="34" t="s">
        <v>105</v>
      </c>
      <c s="34" t="s">
        <v>9398</v>
      </c>
      <c s="35" t="s">
        <v>5</v>
      </c>
      <c s="6" t="s">
        <v>9399</v>
      </c>
      <c s="36" t="s">
        <v>246</v>
      </c>
      <c s="37">
        <v>1</v>
      </c>
      <c s="36">
        <v>0</v>
      </c>
      <c s="36">
        <f>ROUND(G57*H57,6)</f>
      </c>
      <c r="L57" s="38">
        <v>0</v>
      </c>
      <c s="32">
        <f>ROUND(ROUND(L57,2)*ROUND(G57,3),2)</f>
      </c>
      <c s="36" t="s">
        <v>69</v>
      </c>
      <c>
        <f>(M57*21)/100</f>
      </c>
      <c t="s">
        <v>28</v>
      </c>
    </row>
    <row r="58" spans="1:5" ht="12.75">
      <c r="A58" s="35" t="s">
        <v>56</v>
      </c>
      <c r="E58" s="39" t="s">
        <v>9399</v>
      </c>
    </row>
    <row r="59" spans="1:5" ht="12.75">
      <c r="A59" s="35" t="s">
        <v>58</v>
      </c>
      <c r="E59" s="40" t="s">
        <v>5</v>
      </c>
    </row>
    <row r="60" spans="1:5" ht="102">
      <c r="A60" t="s">
        <v>59</v>
      </c>
      <c r="E60" s="39" t="s">
        <v>9400</v>
      </c>
    </row>
    <row r="61" spans="1:16" ht="12.75">
      <c r="A61" t="s">
        <v>50</v>
      </c>
      <c s="34" t="s">
        <v>113</v>
      </c>
      <c s="34" t="s">
        <v>9401</v>
      </c>
      <c s="35" t="s">
        <v>5</v>
      </c>
      <c s="6" t="s">
        <v>9402</v>
      </c>
      <c s="36" t="s">
        <v>246</v>
      </c>
      <c s="37">
        <v>1</v>
      </c>
      <c s="36">
        <v>0</v>
      </c>
      <c s="36">
        <f>ROUND(G61*H61,6)</f>
      </c>
      <c r="L61" s="38">
        <v>0</v>
      </c>
      <c s="32">
        <f>ROUND(ROUND(L61,2)*ROUND(G61,3),2)</f>
      </c>
      <c s="36" t="s">
        <v>69</v>
      </c>
      <c>
        <f>(M61*21)/100</f>
      </c>
      <c t="s">
        <v>28</v>
      </c>
    </row>
    <row r="62" spans="1:5" ht="12.75">
      <c r="A62" s="35" t="s">
        <v>56</v>
      </c>
      <c r="E62" s="39" t="s">
        <v>9402</v>
      </c>
    </row>
    <row r="63" spans="1:5" ht="12.75">
      <c r="A63" s="35" t="s">
        <v>58</v>
      </c>
      <c r="E63" s="40" t="s">
        <v>5</v>
      </c>
    </row>
    <row r="64" spans="1:5" ht="89.25">
      <c r="A64" t="s">
        <v>59</v>
      </c>
      <c r="E64" s="39" t="s">
        <v>9403</v>
      </c>
    </row>
    <row r="65" spans="1:13" ht="12.75">
      <c r="A65" t="s">
        <v>47</v>
      </c>
      <c r="C65" s="31" t="s">
        <v>9404</v>
      </c>
      <c r="E65" s="33" t="s">
        <v>9405</v>
      </c>
      <c r="J65" s="32">
        <f>0</f>
      </c>
      <c s="32">
        <f>0</f>
      </c>
      <c s="32">
        <f>0+L66</f>
      </c>
      <c s="32">
        <f>0+M66</f>
      </c>
    </row>
    <row r="66" spans="1:16" ht="12.75">
      <c r="A66" t="s">
        <v>50</v>
      </c>
      <c s="34" t="s">
        <v>109</v>
      </c>
      <c s="34" t="s">
        <v>9406</v>
      </c>
      <c s="35" t="s">
        <v>5</v>
      </c>
      <c s="6" t="s">
        <v>9407</v>
      </c>
      <c s="36" t="s">
        <v>246</v>
      </c>
      <c s="37">
        <v>1</v>
      </c>
      <c s="36">
        <v>0</v>
      </c>
      <c s="36">
        <f>ROUND(G66*H66,6)</f>
      </c>
      <c r="L66" s="38">
        <v>0</v>
      </c>
      <c s="32">
        <f>ROUND(ROUND(L66,2)*ROUND(G66,3),2)</f>
      </c>
      <c s="36" t="s">
        <v>69</v>
      </c>
      <c>
        <f>(M66*21)/100</f>
      </c>
      <c t="s">
        <v>28</v>
      </c>
    </row>
    <row r="67" spans="1:5" ht="12.75">
      <c r="A67" s="35" t="s">
        <v>56</v>
      </c>
      <c r="E67" s="39" t="s">
        <v>9407</v>
      </c>
    </row>
    <row r="68" spans="1:5" ht="12.75">
      <c r="A68" s="35" t="s">
        <v>58</v>
      </c>
      <c r="E68" s="40" t="s">
        <v>5</v>
      </c>
    </row>
    <row r="69" spans="1:5" ht="102">
      <c r="A69" t="s">
        <v>59</v>
      </c>
      <c r="E69" s="39" t="s">
        <v>9408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1.xml><?xml version="1.0" encoding="utf-8"?>
<worksheet xmlns="http://schemas.openxmlformats.org/spreadsheetml/2006/main" xmlns:r="http://schemas.openxmlformats.org/officeDocument/2006/relationships">
  <dimension ref="A1:T3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9409</v>
      </c>
      <c s="41">
        <f>Rekapitulace!C32</f>
      </c>
      <c s="20" t="s">
        <v>0</v>
      </c>
      <c t="s">
        <v>23</v>
      </c>
      <c t="s">
        <v>28</v>
      </c>
    </row>
    <row r="4" spans="1:16" ht="32" customHeight="1">
      <c r="A4" s="24" t="s">
        <v>20</v>
      </c>
      <c s="25" t="s">
        <v>29</v>
      </c>
      <c s="27" t="s">
        <v>9409</v>
      </c>
      <c r="E4" s="26" t="s">
        <v>9410</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COUNTIFS(L8:L34,"=0",A8:A34,"P")+COUNTIFS(L8:L34,"",A8:A34,"P")+SUM(Q8:Q34)</f>
      </c>
    </row>
    <row r="8" spans="1:13" ht="12.75">
      <c r="A8" t="s">
        <v>45</v>
      </c>
      <c r="C8" s="28" t="s">
        <v>9412</v>
      </c>
      <c r="E8" s="30" t="s">
        <v>9410</v>
      </c>
      <c r="J8" s="29">
        <f>0+J9</f>
      </c>
      <c s="29">
        <f>0+K9</f>
      </c>
      <c s="29">
        <f>0+L9</f>
      </c>
      <c s="29">
        <f>0+M9</f>
      </c>
    </row>
    <row r="9" spans="1:13" ht="12.75">
      <c r="A9" t="s">
        <v>47</v>
      </c>
      <c r="C9" s="31" t="s">
        <v>2470</v>
      </c>
      <c r="E9" s="33" t="s">
        <v>2471</v>
      </c>
      <c r="J9" s="32">
        <f>0</f>
      </c>
      <c s="32">
        <f>0</f>
      </c>
      <c s="32">
        <f>0+L10+L14+L18+L22+L26+L30+L34</f>
      </c>
      <c s="32">
        <f>0+M10+M14+M18+M22+M26+M30+M34</f>
      </c>
    </row>
    <row r="10" spans="1:16" ht="25.5">
      <c r="A10" t="s">
        <v>50</v>
      </c>
      <c s="34" t="s">
        <v>62</v>
      </c>
      <c s="34" t="s">
        <v>9306</v>
      </c>
      <c s="35" t="s">
        <v>8245</v>
      </c>
      <c s="6" t="s">
        <v>9413</v>
      </c>
      <c s="36" t="s">
        <v>412</v>
      </c>
      <c s="37">
        <v>1871.19</v>
      </c>
      <c s="36">
        <v>0</v>
      </c>
      <c s="36">
        <f>ROUND(G10*H10,6)</f>
      </c>
      <c r="L10" s="38">
        <v>0</v>
      </c>
      <c s="32">
        <f>ROUND(ROUND(L10,2)*ROUND(G10,3),2)</f>
      </c>
      <c s="36" t="s">
        <v>69</v>
      </c>
      <c>
        <f>(M10*21)/100</f>
      </c>
      <c t="s">
        <v>28</v>
      </c>
    </row>
    <row r="11" spans="1:5" ht="25.5">
      <c r="A11" s="35" t="s">
        <v>56</v>
      </c>
      <c r="E11" s="39" t="s">
        <v>9413</v>
      </c>
    </row>
    <row r="12" spans="1:5" ht="25.5">
      <c r="A12" s="35" t="s">
        <v>58</v>
      </c>
      <c r="E12" s="40" t="s">
        <v>9414</v>
      </c>
    </row>
    <row r="13" spans="1:5" ht="191.25">
      <c r="A13" t="s">
        <v>59</v>
      </c>
      <c r="E13" s="39" t="s">
        <v>9415</v>
      </c>
    </row>
    <row r="14" spans="1:16" ht="25.5">
      <c r="A14" t="s">
        <v>50</v>
      </c>
      <c s="34" t="s">
        <v>28</v>
      </c>
      <c s="34" t="s">
        <v>9312</v>
      </c>
      <c s="35" t="s">
        <v>8251</v>
      </c>
      <c s="6" t="s">
        <v>9416</v>
      </c>
      <c s="36" t="s">
        <v>412</v>
      </c>
      <c s="37">
        <v>2423.469</v>
      </c>
      <c s="36">
        <v>0</v>
      </c>
      <c s="36">
        <f>ROUND(G14*H14,6)</f>
      </c>
      <c r="L14" s="38">
        <v>0</v>
      </c>
      <c s="32">
        <f>ROUND(ROUND(L14,2)*ROUND(G14,3),2)</f>
      </c>
      <c s="36" t="s">
        <v>69</v>
      </c>
      <c>
        <f>(M14*21)/100</f>
      </c>
      <c t="s">
        <v>28</v>
      </c>
    </row>
    <row r="15" spans="1:5" ht="25.5">
      <c r="A15" s="35" t="s">
        <v>56</v>
      </c>
      <c r="E15" s="39" t="s">
        <v>9416</v>
      </c>
    </row>
    <row r="16" spans="1:5" ht="25.5">
      <c r="A16" s="35" t="s">
        <v>58</v>
      </c>
      <c r="E16" s="40" t="s">
        <v>9417</v>
      </c>
    </row>
    <row r="17" spans="1:5" ht="191.25">
      <c r="A17" t="s">
        <v>59</v>
      </c>
      <c r="E17" s="39" t="s">
        <v>9418</v>
      </c>
    </row>
    <row r="18" spans="1:16" ht="25.5">
      <c r="A18" t="s">
        <v>50</v>
      </c>
      <c s="34" t="s">
        <v>26</v>
      </c>
      <c s="34" t="s">
        <v>9318</v>
      </c>
      <c s="35" t="s">
        <v>8257</v>
      </c>
      <c s="6" t="s">
        <v>9419</v>
      </c>
      <c s="36" t="s">
        <v>412</v>
      </c>
      <c s="37">
        <v>285.184</v>
      </c>
      <c s="36">
        <v>0</v>
      </c>
      <c s="36">
        <f>ROUND(G18*H18,6)</f>
      </c>
      <c r="L18" s="38">
        <v>0</v>
      </c>
      <c s="32">
        <f>ROUND(ROUND(L18,2)*ROUND(G18,3),2)</f>
      </c>
      <c s="36" t="s">
        <v>69</v>
      </c>
      <c>
        <f>(M18*21)/100</f>
      </c>
      <c t="s">
        <v>28</v>
      </c>
    </row>
    <row r="19" spans="1:5" ht="25.5">
      <c r="A19" s="35" t="s">
        <v>56</v>
      </c>
      <c r="E19" s="39" t="s">
        <v>9419</v>
      </c>
    </row>
    <row r="20" spans="1:5" ht="25.5">
      <c r="A20" s="35" t="s">
        <v>58</v>
      </c>
      <c r="E20" s="40" t="s">
        <v>9420</v>
      </c>
    </row>
    <row r="21" spans="1:5" ht="191.25">
      <c r="A21" t="s">
        <v>59</v>
      </c>
      <c r="E21" s="39" t="s">
        <v>9421</v>
      </c>
    </row>
    <row r="22" spans="1:16" ht="25.5">
      <c r="A22" t="s">
        <v>50</v>
      </c>
      <c s="34" t="s">
        <v>74</v>
      </c>
      <c s="34" t="s">
        <v>9324</v>
      </c>
      <c s="35" t="s">
        <v>8263</v>
      </c>
      <c s="6" t="s">
        <v>9422</v>
      </c>
      <c s="36" t="s">
        <v>412</v>
      </c>
      <c s="37">
        <v>1061.087</v>
      </c>
      <c s="36">
        <v>0</v>
      </c>
      <c s="36">
        <f>ROUND(G22*H22,6)</f>
      </c>
      <c r="L22" s="38">
        <v>0</v>
      </c>
      <c s="32">
        <f>ROUND(ROUND(L22,2)*ROUND(G22,3),2)</f>
      </c>
      <c s="36" t="s">
        <v>69</v>
      </c>
      <c>
        <f>(M22*21)/100</f>
      </c>
      <c t="s">
        <v>28</v>
      </c>
    </row>
    <row r="23" spans="1:5" ht="25.5">
      <c r="A23" s="35" t="s">
        <v>56</v>
      </c>
      <c r="E23" s="39" t="s">
        <v>9422</v>
      </c>
    </row>
    <row r="24" spans="1:5" ht="25.5">
      <c r="A24" s="35" t="s">
        <v>58</v>
      </c>
      <c r="E24" s="40" t="s">
        <v>9423</v>
      </c>
    </row>
    <row r="25" spans="1:5" ht="191.25">
      <c r="A25" t="s">
        <v>59</v>
      </c>
      <c r="E25" s="39" t="s">
        <v>9424</v>
      </c>
    </row>
    <row r="26" spans="1:16" ht="25.5">
      <c r="A26" t="s">
        <v>50</v>
      </c>
      <c s="34" t="s">
        <v>78</v>
      </c>
      <c s="34" t="s">
        <v>410</v>
      </c>
      <c s="35" t="s">
        <v>2193</v>
      </c>
      <c s="6" t="s">
        <v>9425</v>
      </c>
      <c s="36" t="s">
        <v>412</v>
      </c>
      <c s="37">
        <v>648.916</v>
      </c>
      <c s="36">
        <v>0</v>
      </c>
      <c s="36">
        <f>ROUND(G26*H26,6)</f>
      </c>
      <c r="L26" s="38">
        <v>0</v>
      </c>
      <c s="32">
        <f>ROUND(ROUND(L26,2)*ROUND(G26,3),2)</f>
      </c>
      <c s="36" t="s">
        <v>69</v>
      </c>
      <c>
        <f>(M26*21)/100</f>
      </c>
      <c t="s">
        <v>28</v>
      </c>
    </row>
    <row r="27" spans="1:5" ht="25.5">
      <c r="A27" s="35" t="s">
        <v>56</v>
      </c>
      <c r="E27" s="39" t="s">
        <v>9425</v>
      </c>
    </row>
    <row r="28" spans="1:5" ht="89.25">
      <c r="A28" s="35" t="s">
        <v>58</v>
      </c>
      <c r="E28" s="40" t="s">
        <v>9426</v>
      </c>
    </row>
    <row r="29" spans="1:5" ht="204">
      <c r="A29" t="s">
        <v>59</v>
      </c>
      <c r="E29" s="39" t="s">
        <v>9427</v>
      </c>
    </row>
    <row r="30" spans="1:16" ht="25.5">
      <c r="A30" t="s">
        <v>50</v>
      </c>
      <c s="34" t="s">
        <v>27</v>
      </c>
      <c s="34" t="s">
        <v>9332</v>
      </c>
      <c s="35" t="s">
        <v>8272</v>
      </c>
      <c s="6" t="s">
        <v>9428</v>
      </c>
      <c s="36" t="s">
        <v>412</v>
      </c>
      <c s="37">
        <v>60.528</v>
      </c>
      <c s="36">
        <v>0</v>
      </c>
      <c s="36">
        <f>ROUND(G30*H30,6)</f>
      </c>
      <c r="L30" s="38">
        <v>0</v>
      </c>
      <c s="32">
        <f>ROUND(ROUND(L30,2)*ROUND(G30,3),2)</f>
      </c>
      <c s="36" t="s">
        <v>69</v>
      </c>
      <c>
        <f>(M30*21)/100</f>
      </c>
      <c t="s">
        <v>28</v>
      </c>
    </row>
    <row r="31" spans="1:5" ht="25.5">
      <c r="A31" s="35" t="s">
        <v>56</v>
      </c>
      <c r="E31" s="39" t="s">
        <v>9428</v>
      </c>
    </row>
    <row r="32" spans="1:5" ht="25.5">
      <c r="A32" s="35" t="s">
        <v>58</v>
      </c>
      <c r="E32" s="40" t="s">
        <v>9429</v>
      </c>
    </row>
    <row r="33" spans="1:5" ht="191.25">
      <c r="A33" t="s">
        <v>59</v>
      </c>
      <c r="E33" s="39" t="s">
        <v>9430</v>
      </c>
    </row>
    <row r="34" spans="1:16" ht="25.5">
      <c r="A34" t="s">
        <v>50</v>
      </c>
      <c s="34" t="s">
        <v>85</v>
      </c>
      <c s="34" t="s">
        <v>3546</v>
      </c>
      <c s="35" t="s">
        <v>3547</v>
      </c>
      <c s="6" t="s">
        <v>9431</v>
      </c>
      <c s="36" t="s">
        <v>412</v>
      </c>
      <c s="37">
        <v>29.45</v>
      </c>
      <c s="36">
        <v>0</v>
      </c>
      <c s="36">
        <f>ROUND(G34*H34,6)</f>
      </c>
      <c r="L34" s="38">
        <v>0</v>
      </c>
      <c s="32">
        <f>ROUND(ROUND(L34,2)*ROUND(G34,3),2)</f>
      </c>
      <c s="36" t="s">
        <v>69</v>
      </c>
      <c>
        <f>(M34*21)/100</f>
      </c>
      <c t="s">
        <v>28</v>
      </c>
    </row>
    <row r="35" spans="1:5" ht="25.5">
      <c r="A35" s="35" t="s">
        <v>56</v>
      </c>
      <c r="E35" s="39" t="s">
        <v>9431</v>
      </c>
    </row>
    <row r="36" spans="1:5" ht="51">
      <c r="A36" s="35" t="s">
        <v>58</v>
      </c>
      <c r="E36" s="40" t="s">
        <v>9432</v>
      </c>
    </row>
    <row r="37" spans="1:5" ht="191.25">
      <c r="A37" t="s">
        <v>59</v>
      </c>
      <c r="E37" s="39" t="s">
        <v>9433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2.xml><?xml version="1.0" encoding="utf-8"?>
<worksheet xmlns="http://schemas.openxmlformats.org/spreadsheetml/2006/main" xmlns:r="http://schemas.openxmlformats.org/officeDocument/2006/relationships">
  <dimension ref="A1:T3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9434</v>
      </c>
      <c s="41">
        <f>Rekapitulace!C34</f>
      </c>
      <c s="20" t="s">
        <v>0</v>
      </c>
      <c t="s">
        <v>23</v>
      </c>
      <c t="s">
        <v>28</v>
      </c>
    </row>
    <row r="4" spans="1:16" ht="32" customHeight="1">
      <c r="A4" s="24" t="s">
        <v>20</v>
      </c>
      <c s="25" t="s">
        <v>29</v>
      </c>
      <c s="27" t="s">
        <v>9434</v>
      </c>
      <c r="E4" s="26" t="s">
        <v>9435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COUNTIFS(L8:L32,"=0",A8:A32,"P")+COUNTIFS(L8:L32,"",A8:A32,"P")+SUM(Q8:Q32)</f>
      </c>
    </row>
    <row r="8" spans="1:13" ht="12.75">
      <c r="A8" t="s">
        <v>45</v>
      </c>
      <c r="C8" s="28" t="s">
        <v>9437</v>
      </c>
      <c r="E8" s="30" t="s">
        <v>9435</v>
      </c>
      <c r="J8" s="29">
        <f>0+J9+J22+J27</f>
      </c>
      <c s="29">
        <f>0+K9+K22+K27</f>
      </c>
      <c s="29">
        <f>0+L9+L22+L27</f>
      </c>
      <c s="29">
        <f>0+M9+M22+M27</f>
      </c>
    </row>
    <row r="9" spans="1:13" ht="12.75">
      <c r="A9" t="s">
        <v>47</v>
      </c>
      <c r="C9" s="31" t="s">
        <v>9342</v>
      </c>
      <c r="E9" s="33" t="s">
        <v>9343</v>
      </c>
      <c r="J9" s="32">
        <f>0</f>
      </c>
      <c s="32">
        <f>0</f>
      </c>
      <c s="32">
        <f>0+L10+L14+L18</f>
      </c>
      <c s="32">
        <f>0+M10+M14+M18</f>
      </c>
    </row>
    <row r="10" spans="1:16" ht="25.5">
      <c r="A10" t="s">
        <v>50</v>
      </c>
      <c s="34" t="s">
        <v>62</v>
      </c>
      <c s="34" t="s">
        <v>9438</v>
      </c>
      <c s="35" t="s">
        <v>5</v>
      </c>
      <c s="6" t="s">
        <v>9439</v>
      </c>
      <c s="36" t="s">
        <v>246</v>
      </c>
      <c s="37">
        <v>1</v>
      </c>
      <c s="36">
        <v>0</v>
      </c>
      <c s="36">
        <f>ROUND(G10*H10,6)</f>
      </c>
      <c r="L10" s="38">
        <v>0</v>
      </c>
      <c s="32">
        <f>ROUND(ROUND(L10,2)*ROUND(G10,3),2)</f>
      </c>
      <c s="36" t="s">
        <v>69</v>
      </c>
      <c>
        <f>(M10*21)/100</f>
      </c>
      <c t="s">
        <v>28</v>
      </c>
    </row>
    <row r="11" spans="1:5" ht="25.5">
      <c r="A11" s="35" t="s">
        <v>56</v>
      </c>
      <c r="E11" s="39" t="s">
        <v>9439</v>
      </c>
    </row>
    <row r="12" spans="1:5" ht="12.75">
      <c r="A12" s="35" t="s">
        <v>58</v>
      </c>
      <c r="E12" s="40" t="s">
        <v>5</v>
      </c>
    </row>
    <row r="13" spans="1:5" ht="153">
      <c r="A13" t="s">
        <v>59</v>
      </c>
      <c r="E13" s="39" t="s">
        <v>9440</v>
      </c>
    </row>
    <row r="14" spans="1:16" ht="12.75">
      <c r="A14" t="s">
        <v>50</v>
      </c>
      <c s="34" t="s">
        <v>26</v>
      </c>
      <c s="34" t="s">
        <v>9441</v>
      </c>
      <c s="35" t="s">
        <v>5</v>
      </c>
      <c s="6" t="s">
        <v>9442</v>
      </c>
      <c s="36" t="s">
        <v>246</v>
      </c>
      <c s="37">
        <v>1</v>
      </c>
      <c s="36">
        <v>0</v>
      </c>
      <c s="36">
        <f>ROUND(G14*H14,6)</f>
      </c>
      <c r="L14" s="38">
        <v>0</v>
      </c>
      <c s="32">
        <f>ROUND(ROUND(L14,2)*ROUND(G14,3),2)</f>
      </c>
      <c s="36" t="s">
        <v>69</v>
      </c>
      <c>
        <f>(M14*21)/100</f>
      </c>
      <c t="s">
        <v>28</v>
      </c>
    </row>
    <row r="15" spans="1:5" ht="12.75">
      <c r="A15" s="35" t="s">
        <v>56</v>
      </c>
      <c r="E15" s="39" t="s">
        <v>9442</v>
      </c>
    </row>
    <row r="16" spans="1:5" ht="12.75">
      <c r="A16" s="35" t="s">
        <v>58</v>
      </c>
      <c r="E16" s="40" t="s">
        <v>5</v>
      </c>
    </row>
    <row r="17" spans="1:5" ht="102">
      <c r="A17" t="s">
        <v>59</v>
      </c>
      <c r="E17" s="39" t="s">
        <v>9443</v>
      </c>
    </row>
    <row r="18" spans="1:16" ht="12.75">
      <c r="A18" t="s">
        <v>50</v>
      </c>
      <c s="34" t="s">
        <v>74</v>
      </c>
      <c s="34" t="s">
        <v>9444</v>
      </c>
      <c s="35" t="s">
        <v>5</v>
      </c>
      <c s="6" t="s">
        <v>9445</v>
      </c>
      <c s="36" t="s">
        <v>246</v>
      </c>
      <c s="37">
        <v>1</v>
      </c>
      <c s="36">
        <v>0</v>
      </c>
      <c s="36">
        <f>ROUND(G18*H18,6)</f>
      </c>
      <c r="L18" s="38">
        <v>0</v>
      </c>
      <c s="32">
        <f>ROUND(ROUND(L18,2)*ROUND(G18,3),2)</f>
      </c>
      <c s="36" t="s">
        <v>69</v>
      </c>
      <c>
        <f>(M18*21)/100</f>
      </c>
      <c t="s">
        <v>28</v>
      </c>
    </row>
    <row r="19" spans="1:5" ht="12.75">
      <c r="A19" s="35" t="s">
        <v>56</v>
      </c>
      <c r="E19" s="39" t="s">
        <v>9445</v>
      </c>
    </row>
    <row r="20" spans="1:5" ht="12.75">
      <c r="A20" s="35" t="s">
        <v>58</v>
      </c>
      <c r="E20" s="40" t="s">
        <v>5</v>
      </c>
    </row>
    <row r="21" spans="1:5" ht="89.25">
      <c r="A21" t="s">
        <v>59</v>
      </c>
      <c r="E21" s="39" t="s">
        <v>9446</v>
      </c>
    </row>
    <row r="22" spans="1:13" ht="12.75">
      <c r="A22" t="s">
        <v>47</v>
      </c>
      <c r="C22" s="31" t="s">
        <v>9447</v>
      </c>
      <c r="E22" s="33" t="s">
        <v>9448</v>
      </c>
      <c r="J22" s="32">
        <f>0</f>
      </c>
      <c s="32">
        <f>0</f>
      </c>
      <c s="32">
        <f>0+L23</f>
      </c>
      <c s="32">
        <f>0+M23</f>
      </c>
    </row>
    <row r="23" spans="1:16" ht="12.75">
      <c r="A23" t="s">
        <v>50</v>
      </c>
      <c s="34" t="s">
        <v>27</v>
      </c>
      <c s="34" t="s">
        <v>9449</v>
      </c>
      <c s="35" t="s">
        <v>5</v>
      </c>
      <c s="6" t="s">
        <v>9450</v>
      </c>
      <c s="36" t="s">
        <v>246</v>
      </c>
      <c s="37">
        <v>1</v>
      </c>
      <c s="36">
        <v>0</v>
      </c>
      <c s="36">
        <f>ROUND(G23*H23,6)</f>
      </c>
      <c r="L23" s="38">
        <v>0</v>
      </c>
      <c s="32">
        <f>ROUND(ROUND(L23,2)*ROUND(G23,3),2)</f>
      </c>
      <c s="36" t="s">
        <v>69</v>
      </c>
      <c>
        <f>(M23*21)/100</f>
      </c>
      <c t="s">
        <v>28</v>
      </c>
    </row>
    <row r="24" spans="1:5" ht="12.75">
      <c r="A24" s="35" t="s">
        <v>56</v>
      </c>
      <c r="E24" s="39" t="s">
        <v>9450</v>
      </c>
    </row>
    <row r="25" spans="1:5" ht="12.75">
      <c r="A25" s="35" t="s">
        <v>58</v>
      </c>
      <c r="E25" s="40" t="s">
        <v>5</v>
      </c>
    </row>
    <row r="26" spans="1:5" ht="89.25">
      <c r="A26" t="s">
        <v>59</v>
      </c>
      <c r="E26" s="39" t="s">
        <v>9451</v>
      </c>
    </row>
    <row r="27" spans="1:13" ht="12.75">
      <c r="A27" t="s">
        <v>47</v>
      </c>
      <c r="C27" s="31" t="s">
        <v>9352</v>
      </c>
      <c r="E27" s="33" t="s">
        <v>9353</v>
      </c>
      <c r="J27" s="32">
        <f>0</f>
      </c>
      <c s="32">
        <f>0</f>
      </c>
      <c s="32">
        <f>0+L28+L32</f>
      </c>
      <c s="32">
        <f>0+M28+M32</f>
      </c>
    </row>
    <row r="28" spans="1:16" ht="25.5">
      <c r="A28" t="s">
        <v>50</v>
      </c>
      <c s="34" t="s">
        <v>85</v>
      </c>
      <c s="34" t="s">
        <v>9452</v>
      </c>
      <c s="35" t="s">
        <v>5</v>
      </c>
      <c s="6" t="s">
        <v>9453</v>
      </c>
      <c s="36" t="s">
        <v>246</v>
      </c>
      <c s="37">
        <v>1</v>
      </c>
      <c s="36">
        <v>0</v>
      </c>
      <c s="36">
        <f>ROUND(G28*H28,6)</f>
      </c>
      <c r="L28" s="38">
        <v>0</v>
      </c>
      <c s="32">
        <f>ROUND(ROUND(L28,2)*ROUND(G28,3),2)</f>
      </c>
      <c s="36" t="s">
        <v>69</v>
      </c>
      <c>
        <f>(M28*21)/100</f>
      </c>
      <c t="s">
        <v>28</v>
      </c>
    </row>
    <row r="29" spans="1:5" ht="25.5">
      <c r="A29" s="35" t="s">
        <v>56</v>
      </c>
      <c r="E29" s="39" t="s">
        <v>9453</v>
      </c>
    </row>
    <row r="30" spans="1:5" ht="12.75">
      <c r="A30" s="35" t="s">
        <v>58</v>
      </c>
      <c r="E30" s="40" t="s">
        <v>5</v>
      </c>
    </row>
    <row r="31" spans="1:5" ht="153">
      <c r="A31" t="s">
        <v>59</v>
      </c>
      <c r="E31" s="39" t="s">
        <v>9454</v>
      </c>
    </row>
    <row r="32" spans="1:16" ht="12.75">
      <c r="A32" t="s">
        <v>50</v>
      </c>
      <c s="34" t="s">
        <v>89</v>
      </c>
      <c s="34" t="s">
        <v>9455</v>
      </c>
      <c s="35" t="s">
        <v>5</v>
      </c>
      <c s="6" t="s">
        <v>9456</v>
      </c>
      <c s="36" t="s">
        <v>246</v>
      </c>
      <c s="37">
        <v>1</v>
      </c>
      <c s="36">
        <v>0</v>
      </c>
      <c s="36">
        <f>ROUND(G32*H32,6)</f>
      </c>
      <c r="L32" s="38">
        <v>0</v>
      </c>
      <c s="32">
        <f>ROUND(ROUND(L32,2)*ROUND(G32,3),2)</f>
      </c>
      <c s="36" t="s">
        <v>55</v>
      </c>
      <c>
        <f>(M32*21)/100</f>
      </c>
      <c t="s">
        <v>28</v>
      </c>
    </row>
    <row r="33" spans="1:5" ht="12.75">
      <c r="A33" s="35" t="s">
        <v>56</v>
      </c>
      <c r="E33" s="39" t="s">
        <v>9456</v>
      </c>
    </row>
    <row r="34" spans="1:5" ht="38.25">
      <c r="A34" s="35" t="s">
        <v>58</v>
      </c>
      <c r="E34" s="42" t="s">
        <v>9457</v>
      </c>
    </row>
    <row r="35" spans="1:5" ht="204">
      <c r="A35" t="s">
        <v>59</v>
      </c>
      <c r="E35" s="39" t="s">
        <v>9458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3.xml><?xml version="1.0" encoding="utf-8"?>
<worksheet xmlns="http://schemas.openxmlformats.org/spreadsheetml/2006/main" xmlns:r="http://schemas.openxmlformats.org/officeDocument/2006/relationships">
  <dimension ref="A1:T20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9459</v>
      </c>
      <c s="41">
        <f>Rekapitulace!C36</f>
      </c>
      <c s="20" t="s">
        <v>0</v>
      </c>
      <c t="s">
        <v>23</v>
      </c>
      <c t="s">
        <v>28</v>
      </c>
    </row>
    <row r="4" spans="1:16" ht="32" customHeight="1">
      <c r="A4" s="24" t="s">
        <v>20</v>
      </c>
      <c s="25" t="s">
        <v>29</v>
      </c>
      <c s="27" t="s">
        <v>9459</v>
      </c>
      <c r="E4" s="26" t="s">
        <v>9460</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COUNTIFS(L8:L197,"=0",A8:A197,"P")+COUNTIFS(L8:L197,"",A8:A197,"P")+SUM(Q8:Q197)</f>
      </c>
    </row>
    <row r="8" spans="1:13" ht="12.75">
      <c r="A8" t="s">
        <v>45</v>
      </c>
      <c r="C8" s="28" t="s">
        <v>9462</v>
      </c>
      <c r="E8" s="30" t="s">
        <v>9460</v>
      </c>
      <c r="J8" s="29">
        <f>0+J9+J86+J179+J188</f>
      </c>
      <c s="29">
        <f>0+K9+K86+K179+K188</f>
      </c>
      <c s="29">
        <f>0+L9+L86+L179+L188</f>
      </c>
      <c s="29">
        <f>0+M9+M86+M179+M188</f>
      </c>
    </row>
    <row r="9" spans="1:13" ht="12.75">
      <c r="A9" t="s">
        <v>47</v>
      </c>
      <c r="C9" s="31" t="s">
        <v>2410</v>
      </c>
      <c r="E9" s="33" t="s">
        <v>2411</v>
      </c>
      <c r="J9" s="32">
        <f>0</f>
      </c>
      <c s="32">
        <f>0</f>
      </c>
      <c s="32">
        <f>0+L10+L14+L18+L22+L26+L30+L34+L38+L42+L46+L50+L54+L58+L62+L66+L70+L74+L78+L82</f>
      </c>
      <c s="32">
        <f>0+M10+M14+M18+M22+M26+M30+M34+M38+M42+M46+M50+M54+M58+M62+M66+M70+M74+M78+M82</f>
      </c>
    </row>
    <row r="10" spans="1:16" ht="12.75">
      <c r="A10" t="s">
        <v>50</v>
      </c>
      <c s="34" t="s">
        <v>62</v>
      </c>
      <c s="34" t="s">
        <v>9463</v>
      </c>
      <c s="35" t="s">
        <v>5</v>
      </c>
      <c s="6" t="s">
        <v>9464</v>
      </c>
      <c s="36" t="s">
        <v>65</v>
      </c>
      <c s="37">
        <v>137</v>
      </c>
      <c s="36">
        <v>0</v>
      </c>
      <c s="36">
        <f>ROUND(G10*H10,6)</f>
      </c>
      <c r="L10" s="38">
        <v>0</v>
      </c>
      <c s="32">
        <f>ROUND(ROUND(L10,2)*ROUND(G10,3),2)</f>
      </c>
      <c s="36" t="s">
        <v>55</v>
      </c>
      <c>
        <f>(M10*21)/100</f>
      </c>
      <c t="s">
        <v>28</v>
      </c>
    </row>
    <row r="11" spans="1:5" ht="12.75">
      <c r="A11" s="35" t="s">
        <v>56</v>
      </c>
      <c r="E11" s="39" t="s">
        <v>9464</v>
      </c>
    </row>
    <row r="12" spans="1:5" ht="12.75">
      <c r="A12" s="35" t="s">
        <v>58</v>
      </c>
      <c r="E12" s="40" t="s">
        <v>5</v>
      </c>
    </row>
    <row r="13" spans="1:5" ht="153">
      <c r="A13" t="s">
        <v>59</v>
      </c>
      <c r="E13" s="39" t="s">
        <v>9465</v>
      </c>
    </row>
    <row r="14" spans="1:16" ht="25.5">
      <c r="A14" t="s">
        <v>50</v>
      </c>
      <c s="34" t="s">
        <v>28</v>
      </c>
      <c s="34" t="s">
        <v>9466</v>
      </c>
      <c s="35" t="s">
        <v>5</v>
      </c>
      <c s="6" t="s">
        <v>9467</v>
      </c>
      <c s="36" t="s">
        <v>65</v>
      </c>
      <c s="37">
        <v>18</v>
      </c>
      <c s="36">
        <v>0</v>
      </c>
      <c s="36">
        <f>ROUND(G14*H14,6)</f>
      </c>
      <c r="L14" s="38">
        <v>0</v>
      </c>
      <c s="32">
        <f>ROUND(ROUND(L14,2)*ROUND(G14,3),2)</f>
      </c>
      <c s="36" t="s">
        <v>69</v>
      </c>
      <c>
        <f>(M14*21)/100</f>
      </c>
      <c t="s">
        <v>28</v>
      </c>
    </row>
    <row r="15" spans="1:5" ht="25.5">
      <c r="A15" s="35" t="s">
        <v>56</v>
      </c>
      <c r="E15" s="39" t="s">
        <v>9467</v>
      </c>
    </row>
    <row r="16" spans="1:5" ht="12.75">
      <c r="A16" s="35" t="s">
        <v>58</v>
      </c>
      <c r="E16" s="40" t="s">
        <v>5</v>
      </c>
    </row>
    <row r="17" spans="1:5" ht="153">
      <c r="A17" t="s">
        <v>59</v>
      </c>
      <c r="E17" s="39" t="s">
        <v>9468</v>
      </c>
    </row>
    <row r="18" spans="1:16" ht="25.5">
      <c r="A18" t="s">
        <v>50</v>
      </c>
      <c s="34" t="s">
        <v>26</v>
      </c>
      <c s="34" t="s">
        <v>5350</v>
      </c>
      <c s="35" t="s">
        <v>5</v>
      </c>
      <c s="6" t="s">
        <v>9469</v>
      </c>
      <c s="36" t="s">
        <v>65</v>
      </c>
      <c s="37">
        <v>97</v>
      </c>
      <c s="36">
        <v>0</v>
      </c>
      <c s="36">
        <f>ROUND(G18*H18,6)</f>
      </c>
      <c r="L18" s="38">
        <v>0</v>
      </c>
      <c s="32">
        <f>ROUND(ROUND(L18,2)*ROUND(G18,3),2)</f>
      </c>
      <c s="36" t="s">
        <v>413</v>
      </c>
      <c>
        <f>(M18*21)/100</f>
      </c>
      <c t="s">
        <v>28</v>
      </c>
    </row>
    <row r="19" spans="1:5" ht="25.5">
      <c r="A19" s="35" t="s">
        <v>56</v>
      </c>
      <c r="E19" s="39" t="s">
        <v>9469</v>
      </c>
    </row>
    <row r="20" spans="1:5" ht="12.75">
      <c r="A20" s="35" t="s">
        <v>58</v>
      </c>
      <c r="E20" s="40" t="s">
        <v>5</v>
      </c>
    </row>
    <row r="21" spans="1:5" ht="153">
      <c r="A21" t="s">
        <v>59</v>
      </c>
      <c r="E21" s="39" t="s">
        <v>9470</v>
      </c>
    </row>
    <row r="22" spans="1:16" ht="25.5">
      <c r="A22" t="s">
        <v>50</v>
      </c>
      <c s="34" t="s">
        <v>74</v>
      </c>
      <c s="34" t="s">
        <v>9471</v>
      </c>
      <c s="35" t="s">
        <v>5</v>
      </c>
      <c s="6" t="s">
        <v>9472</v>
      </c>
      <c s="36" t="s">
        <v>65</v>
      </c>
      <c s="37">
        <v>7</v>
      </c>
      <c s="36">
        <v>0</v>
      </c>
      <c s="36">
        <f>ROUND(G22*H22,6)</f>
      </c>
      <c r="L22" s="38">
        <v>0</v>
      </c>
      <c s="32">
        <f>ROUND(ROUND(L22,2)*ROUND(G22,3),2)</f>
      </c>
      <c s="36" t="s">
        <v>69</v>
      </c>
      <c>
        <f>(M22*21)/100</f>
      </c>
      <c t="s">
        <v>28</v>
      </c>
    </row>
    <row r="23" spans="1:5" ht="25.5">
      <c r="A23" s="35" t="s">
        <v>56</v>
      </c>
      <c r="E23" s="39" t="s">
        <v>9472</v>
      </c>
    </row>
    <row r="24" spans="1:5" ht="12.75">
      <c r="A24" s="35" t="s">
        <v>58</v>
      </c>
      <c r="E24" s="40" t="s">
        <v>5</v>
      </c>
    </row>
    <row r="25" spans="1:5" ht="153">
      <c r="A25" t="s">
        <v>59</v>
      </c>
      <c r="E25" s="39" t="s">
        <v>9473</v>
      </c>
    </row>
    <row r="26" spans="1:16" ht="12.75">
      <c r="A26" t="s">
        <v>50</v>
      </c>
      <c s="34" t="s">
        <v>78</v>
      </c>
      <c s="34" t="s">
        <v>9474</v>
      </c>
      <c s="35" t="s">
        <v>5</v>
      </c>
      <c s="6" t="s">
        <v>9475</v>
      </c>
      <c s="36" t="s">
        <v>65</v>
      </c>
      <c s="37">
        <v>11</v>
      </c>
      <c s="36">
        <v>0</v>
      </c>
      <c s="36">
        <f>ROUND(G26*H26,6)</f>
      </c>
      <c r="L26" s="38">
        <v>0</v>
      </c>
      <c s="32">
        <f>ROUND(ROUND(L26,2)*ROUND(G26,3),2)</f>
      </c>
      <c s="36" t="s">
        <v>69</v>
      </c>
      <c>
        <f>(M26*21)/100</f>
      </c>
      <c t="s">
        <v>28</v>
      </c>
    </row>
    <row r="27" spans="1:5" ht="12.75">
      <c r="A27" s="35" t="s">
        <v>56</v>
      </c>
      <c r="E27" s="39" t="s">
        <v>9475</v>
      </c>
    </row>
    <row r="28" spans="1:5" ht="12.75">
      <c r="A28" s="35" t="s">
        <v>58</v>
      </c>
      <c r="E28" s="40" t="s">
        <v>5</v>
      </c>
    </row>
    <row r="29" spans="1:5" ht="153">
      <c r="A29" t="s">
        <v>59</v>
      </c>
      <c r="E29" s="39" t="s">
        <v>9476</v>
      </c>
    </row>
    <row r="30" spans="1:16" ht="25.5">
      <c r="A30" t="s">
        <v>50</v>
      </c>
      <c s="34" t="s">
        <v>27</v>
      </c>
      <c s="34" t="s">
        <v>9477</v>
      </c>
      <c s="35" t="s">
        <v>5</v>
      </c>
      <c s="6" t="s">
        <v>9478</v>
      </c>
      <c s="36" t="s">
        <v>65</v>
      </c>
      <c s="37">
        <v>4</v>
      </c>
      <c s="36">
        <v>0</v>
      </c>
      <c s="36">
        <f>ROUND(G30*H30,6)</f>
      </c>
      <c r="L30" s="38">
        <v>0</v>
      </c>
      <c s="32">
        <f>ROUND(ROUND(L30,2)*ROUND(G30,3),2)</f>
      </c>
      <c s="36" t="s">
        <v>413</v>
      </c>
      <c>
        <f>(M30*21)/100</f>
      </c>
      <c t="s">
        <v>28</v>
      </c>
    </row>
    <row r="31" spans="1:5" ht="25.5">
      <c r="A31" s="35" t="s">
        <v>56</v>
      </c>
      <c r="E31" s="39" t="s">
        <v>9479</v>
      </c>
    </row>
    <row r="32" spans="1:5" ht="12.75">
      <c r="A32" s="35" t="s">
        <v>58</v>
      </c>
      <c r="E32" s="40" t="s">
        <v>5</v>
      </c>
    </row>
    <row r="33" spans="1:5" ht="127.5">
      <c r="A33" t="s">
        <v>59</v>
      </c>
      <c r="E33" s="39" t="s">
        <v>9480</v>
      </c>
    </row>
    <row r="34" spans="1:16" ht="12.75">
      <c r="A34" t="s">
        <v>50</v>
      </c>
      <c s="34" t="s">
        <v>85</v>
      </c>
      <c s="34" t="s">
        <v>9481</v>
      </c>
      <c s="35" t="s">
        <v>5</v>
      </c>
      <c s="6" t="s">
        <v>9482</v>
      </c>
      <c s="36" t="s">
        <v>65</v>
      </c>
      <c s="37">
        <v>142</v>
      </c>
      <c s="36">
        <v>0</v>
      </c>
      <c s="36">
        <f>ROUND(G34*H34,6)</f>
      </c>
      <c r="L34" s="38">
        <v>0</v>
      </c>
      <c s="32">
        <f>ROUND(ROUND(L34,2)*ROUND(G34,3),2)</f>
      </c>
      <c s="36" t="s">
        <v>55</v>
      </c>
      <c>
        <f>(M34*21)/100</f>
      </c>
      <c t="s">
        <v>28</v>
      </c>
    </row>
    <row r="35" spans="1:5" ht="12.75">
      <c r="A35" s="35" t="s">
        <v>56</v>
      </c>
      <c r="E35" s="39" t="s">
        <v>9482</v>
      </c>
    </row>
    <row r="36" spans="1:5" ht="12.75">
      <c r="A36" s="35" t="s">
        <v>58</v>
      </c>
      <c r="E36" s="40" t="s">
        <v>5</v>
      </c>
    </row>
    <row r="37" spans="1:5" ht="153">
      <c r="A37" t="s">
        <v>59</v>
      </c>
      <c r="E37" s="39" t="s">
        <v>9483</v>
      </c>
    </row>
    <row r="38" spans="1:16" ht="25.5">
      <c r="A38" t="s">
        <v>50</v>
      </c>
      <c s="34" t="s">
        <v>89</v>
      </c>
      <c s="34" t="s">
        <v>9484</v>
      </c>
      <c s="35" t="s">
        <v>5</v>
      </c>
      <c s="6" t="s">
        <v>9485</v>
      </c>
      <c s="36" t="s">
        <v>65</v>
      </c>
      <c s="37">
        <v>82</v>
      </c>
      <c s="36">
        <v>0</v>
      </c>
      <c s="36">
        <f>ROUND(G38*H38,6)</f>
      </c>
      <c r="L38" s="38">
        <v>0</v>
      </c>
      <c s="32">
        <f>ROUND(ROUND(L38,2)*ROUND(G38,3),2)</f>
      </c>
      <c s="36" t="s">
        <v>69</v>
      </c>
      <c>
        <f>(M38*21)/100</f>
      </c>
      <c t="s">
        <v>28</v>
      </c>
    </row>
    <row r="39" spans="1:5" ht="25.5">
      <c r="A39" s="35" t="s">
        <v>56</v>
      </c>
      <c r="E39" s="39" t="s">
        <v>9485</v>
      </c>
    </row>
    <row r="40" spans="1:5" ht="12.75">
      <c r="A40" s="35" t="s">
        <v>58</v>
      </c>
      <c r="E40" s="40" t="s">
        <v>5</v>
      </c>
    </row>
    <row r="41" spans="1:5" ht="153">
      <c r="A41" t="s">
        <v>59</v>
      </c>
      <c r="E41" s="39" t="s">
        <v>9486</v>
      </c>
    </row>
    <row r="42" spans="1:16" ht="25.5">
      <c r="A42" t="s">
        <v>50</v>
      </c>
      <c s="34" t="s">
        <v>93</v>
      </c>
      <c s="34" t="s">
        <v>9487</v>
      </c>
      <c s="35" t="s">
        <v>5</v>
      </c>
      <c s="6" t="s">
        <v>9488</v>
      </c>
      <c s="36" t="s">
        <v>65</v>
      </c>
      <c s="37">
        <v>60</v>
      </c>
      <c s="36">
        <v>0</v>
      </c>
      <c s="36">
        <f>ROUND(G42*H42,6)</f>
      </c>
      <c r="L42" s="38">
        <v>0</v>
      </c>
      <c s="32">
        <f>ROUND(ROUND(L42,2)*ROUND(G42,3),2)</f>
      </c>
      <c s="36" t="s">
        <v>69</v>
      </c>
      <c>
        <f>(M42*21)/100</f>
      </c>
      <c t="s">
        <v>28</v>
      </c>
    </row>
    <row r="43" spans="1:5" ht="25.5">
      <c r="A43" s="35" t="s">
        <v>56</v>
      </c>
      <c r="E43" s="39" t="s">
        <v>9488</v>
      </c>
    </row>
    <row r="44" spans="1:5" ht="12.75">
      <c r="A44" s="35" t="s">
        <v>58</v>
      </c>
      <c r="E44" s="40" t="s">
        <v>5</v>
      </c>
    </row>
    <row r="45" spans="1:5" ht="165.75">
      <c r="A45" t="s">
        <v>59</v>
      </c>
      <c r="E45" s="39" t="s">
        <v>9489</v>
      </c>
    </row>
    <row r="46" spans="1:16" ht="12.75">
      <c r="A46" t="s">
        <v>50</v>
      </c>
      <c s="34" t="s">
        <v>97</v>
      </c>
      <c s="34" t="s">
        <v>9490</v>
      </c>
      <c s="35" t="s">
        <v>5</v>
      </c>
      <c s="6" t="s">
        <v>9491</v>
      </c>
      <c s="36" t="s">
        <v>65</v>
      </c>
      <c s="37">
        <v>6</v>
      </c>
      <c s="36">
        <v>0</v>
      </c>
      <c s="36">
        <f>ROUND(G46*H46,6)</f>
      </c>
      <c r="L46" s="38">
        <v>0</v>
      </c>
      <c s="32">
        <f>ROUND(ROUND(L46,2)*ROUND(G46,3),2)</f>
      </c>
      <c s="36" t="s">
        <v>69</v>
      </c>
      <c>
        <f>(M46*21)/100</f>
      </c>
      <c t="s">
        <v>28</v>
      </c>
    </row>
    <row r="47" spans="1:5" ht="12.75">
      <c r="A47" s="35" t="s">
        <v>56</v>
      </c>
      <c r="E47" s="39" t="s">
        <v>9491</v>
      </c>
    </row>
    <row r="48" spans="1:5" ht="12.75">
      <c r="A48" s="35" t="s">
        <v>58</v>
      </c>
      <c r="E48" s="40" t="s">
        <v>5</v>
      </c>
    </row>
    <row r="49" spans="1:5" ht="140.25">
      <c r="A49" t="s">
        <v>59</v>
      </c>
      <c r="E49" s="39" t="s">
        <v>9492</v>
      </c>
    </row>
    <row r="50" spans="1:16" ht="12.75">
      <c r="A50" t="s">
        <v>50</v>
      </c>
      <c s="34" t="s">
        <v>101</v>
      </c>
      <c s="34" t="s">
        <v>9493</v>
      </c>
      <c s="35" t="s">
        <v>5</v>
      </c>
      <c s="6" t="s">
        <v>9494</v>
      </c>
      <c s="36" t="s">
        <v>65</v>
      </c>
      <c s="37">
        <v>79</v>
      </c>
      <c s="36">
        <v>0</v>
      </c>
      <c s="36">
        <f>ROUND(G50*H50,6)</f>
      </c>
      <c r="L50" s="38">
        <v>0</v>
      </c>
      <c s="32">
        <f>ROUND(ROUND(L50,2)*ROUND(G50,3),2)</f>
      </c>
      <c s="36" t="s">
        <v>55</v>
      </c>
      <c>
        <f>(M50*21)/100</f>
      </c>
      <c t="s">
        <v>28</v>
      </c>
    </row>
    <row r="51" spans="1:5" ht="12.75">
      <c r="A51" s="35" t="s">
        <v>56</v>
      </c>
      <c r="E51" s="39" t="s">
        <v>9494</v>
      </c>
    </row>
    <row r="52" spans="1:5" ht="12.75">
      <c r="A52" s="35" t="s">
        <v>58</v>
      </c>
      <c r="E52" s="40" t="s">
        <v>5</v>
      </c>
    </row>
    <row r="53" spans="1:5" ht="153">
      <c r="A53" t="s">
        <v>59</v>
      </c>
      <c r="E53" s="39" t="s">
        <v>9495</v>
      </c>
    </row>
    <row r="54" spans="1:16" ht="25.5">
      <c r="A54" t="s">
        <v>50</v>
      </c>
      <c s="34" t="s">
        <v>105</v>
      </c>
      <c s="34" t="s">
        <v>9496</v>
      </c>
      <c s="35" t="s">
        <v>5</v>
      </c>
      <c s="6" t="s">
        <v>9497</v>
      </c>
      <c s="36" t="s">
        <v>65</v>
      </c>
      <c s="37">
        <v>79</v>
      </c>
      <c s="36">
        <v>0</v>
      </c>
      <c s="36">
        <f>ROUND(G54*H54,6)</f>
      </c>
      <c r="L54" s="38">
        <v>0</v>
      </c>
      <c s="32">
        <f>ROUND(ROUND(L54,2)*ROUND(G54,3),2)</f>
      </c>
      <c s="36" t="s">
        <v>69</v>
      </c>
      <c>
        <f>(M54*21)/100</f>
      </c>
      <c t="s">
        <v>28</v>
      </c>
    </row>
    <row r="55" spans="1:5" ht="38.25">
      <c r="A55" s="35" t="s">
        <v>56</v>
      </c>
      <c r="E55" s="39" t="s">
        <v>9498</v>
      </c>
    </row>
    <row r="56" spans="1:5" ht="12.75">
      <c r="A56" s="35" t="s">
        <v>58</v>
      </c>
      <c r="E56" s="40" t="s">
        <v>5</v>
      </c>
    </row>
    <row r="57" spans="1:5" ht="165.75">
      <c r="A57" t="s">
        <v>59</v>
      </c>
      <c r="E57" s="39" t="s">
        <v>9499</v>
      </c>
    </row>
    <row r="58" spans="1:16" ht="12.75">
      <c r="A58" t="s">
        <v>50</v>
      </c>
      <c s="34" t="s">
        <v>109</v>
      </c>
      <c s="34" t="s">
        <v>9500</v>
      </c>
      <c s="35" t="s">
        <v>5</v>
      </c>
      <c s="6" t="s">
        <v>9501</v>
      </c>
      <c s="36" t="s">
        <v>65</v>
      </c>
      <c s="37">
        <v>85</v>
      </c>
      <c s="36">
        <v>0</v>
      </c>
      <c s="36">
        <f>ROUND(G58*H58,6)</f>
      </c>
      <c r="L58" s="38">
        <v>0</v>
      </c>
      <c s="32">
        <f>ROUND(ROUND(L58,2)*ROUND(G58,3),2)</f>
      </c>
      <c s="36" t="s">
        <v>55</v>
      </c>
      <c>
        <f>(M58*21)/100</f>
      </c>
      <c t="s">
        <v>28</v>
      </c>
    </row>
    <row r="59" spans="1:5" ht="12.75">
      <c r="A59" s="35" t="s">
        <v>56</v>
      </c>
      <c r="E59" s="39" t="s">
        <v>9501</v>
      </c>
    </row>
    <row r="60" spans="1:5" ht="12.75">
      <c r="A60" s="35" t="s">
        <v>58</v>
      </c>
      <c r="E60" s="40" t="s">
        <v>5</v>
      </c>
    </row>
    <row r="61" spans="1:5" ht="153">
      <c r="A61" t="s">
        <v>59</v>
      </c>
      <c r="E61" s="39" t="s">
        <v>9502</v>
      </c>
    </row>
    <row r="62" spans="1:16" ht="25.5">
      <c r="A62" t="s">
        <v>50</v>
      </c>
      <c s="34" t="s">
        <v>113</v>
      </c>
      <c s="34" t="s">
        <v>9503</v>
      </c>
      <c s="35" t="s">
        <v>5</v>
      </c>
      <c s="6" t="s">
        <v>9504</v>
      </c>
      <c s="36" t="s">
        <v>65</v>
      </c>
      <c s="37">
        <v>85</v>
      </c>
      <c s="36">
        <v>0</v>
      </c>
      <c s="36">
        <f>ROUND(G62*H62,6)</f>
      </c>
      <c r="L62" s="38">
        <v>0</v>
      </c>
      <c s="32">
        <f>ROUND(ROUND(L62,2)*ROUND(G62,3),2)</f>
      </c>
      <c s="36" t="s">
        <v>69</v>
      </c>
      <c>
        <f>(M62*21)/100</f>
      </c>
      <c t="s">
        <v>28</v>
      </c>
    </row>
    <row r="63" spans="1:5" ht="25.5">
      <c r="A63" s="35" t="s">
        <v>56</v>
      </c>
      <c r="E63" s="39" t="s">
        <v>9504</v>
      </c>
    </row>
    <row r="64" spans="1:5" ht="12.75">
      <c r="A64" s="35" t="s">
        <v>58</v>
      </c>
      <c r="E64" s="40" t="s">
        <v>5</v>
      </c>
    </row>
    <row r="65" spans="1:5" ht="153">
      <c r="A65" t="s">
        <v>59</v>
      </c>
      <c r="E65" s="39" t="s">
        <v>9505</v>
      </c>
    </row>
    <row r="66" spans="1:16" ht="12.75">
      <c r="A66" t="s">
        <v>50</v>
      </c>
      <c s="34" t="s">
        <v>117</v>
      </c>
      <c s="34" t="s">
        <v>9506</v>
      </c>
      <c s="35" t="s">
        <v>5</v>
      </c>
      <c s="6" t="s">
        <v>9507</v>
      </c>
      <c s="36" t="s">
        <v>65</v>
      </c>
      <c s="37">
        <v>3</v>
      </c>
      <c s="36">
        <v>0</v>
      </c>
      <c s="36">
        <f>ROUND(G66*H66,6)</f>
      </c>
      <c r="L66" s="38">
        <v>0</v>
      </c>
      <c s="32">
        <f>ROUND(ROUND(L66,2)*ROUND(G66,3),2)</f>
      </c>
      <c s="36" t="s">
        <v>55</v>
      </c>
      <c>
        <f>(M66*21)/100</f>
      </c>
      <c t="s">
        <v>28</v>
      </c>
    </row>
    <row r="67" spans="1:5" ht="12.75">
      <c r="A67" s="35" t="s">
        <v>56</v>
      </c>
      <c r="E67" s="39" t="s">
        <v>9507</v>
      </c>
    </row>
    <row r="68" spans="1:5" ht="12.75">
      <c r="A68" s="35" t="s">
        <v>58</v>
      </c>
      <c r="E68" s="40" t="s">
        <v>5</v>
      </c>
    </row>
    <row r="69" spans="1:5" ht="140.25">
      <c r="A69" t="s">
        <v>59</v>
      </c>
      <c r="E69" s="39" t="s">
        <v>9508</v>
      </c>
    </row>
    <row r="70" spans="1:16" ht="25.5">
      <c r="A70" t="s">
        <v>50</v>
      </c>
      <c s="34" t="s">
        <v>121</v>
      </c>
      <c s="34" t="s">
        <v>9509</v>
      </c>
      <c s="35" t="s">
        <v>5</v>
      </c>
      <c s="6" t="s">
        <v>9510</v>
      </c>
      <c s="36" t="s">
        <v>65</v>
      </c>
      <c s="37">
        <v>3</v>
      </c>
      <c s="36">
        <v>0</v>
      </c>
      <c s="36">
        <f>ROUND(G70*H70,6)</f>
      </c>
      <c r="L70" s="38">
        <v>0</v>
      </c>
      <c s="32">
        <f>ROUND(ROUND(L70,2)*ROUND(G70,3),2)</f>
      </c>
      <c s="36" t="s">
        <v>69</v>
      </c>
      <c>
        <f>(M70*21)/100</f>
      </c>
      <c t="s">
        <v>28</v>
      </c>
    </row>
    <row r="71" spans="1:5" ht="25.5">
      <c r="A71" s="35" t="s">
        <v>56</v>
      </c>
      <c r="E71" s="39" t="s">
        <v>9510</v>
      </c>
    </row>
    <row r="72" spans="1:5" ht="12.75">
      <c r="A72" s="35" t="s">
        <v>58</v>
      </c>
      <c r="E72" s="40" t="s">
        <v>5</v>
      </c>
    </row>
    <row r="73" spans="1:5" ht="153">
      <c r="A73" t="s">
        <v>59</v>
      </c>
      <c r="E73" s="39" t="s">
        <v>9511</v>
      </c>
    </row>
    <row r="74" spans="1:16" ht="12.75">
      <c r="A74" t="s">
        <v>50</v>
      </c>
      <c s="34" t="s">
        <v>125</v>
      </c>
      <c s="34" t="s">
        <v>9512</v>
      </c>
      <c s="35" t="s">
        <v>5</v>
      </c>
      <c s="6" t="s">
        <v>9513</v>
      </c>
      <c s="36" t="s">
        <v>65</v>
      </c>
      <c s="37">
        <v>63</v>
      </c>
      <c s="36">
        <v>0</v>
      </c>
      <c s="36">
        <f>ROUND(G74*H74,6)</f>
      </c>
      <c r="L74" s="38">
        <v>0</v>
      </c>
      <c s="32">
        <f>ROUND(ROUND(L74,2)*ROUND(G74,3),2)</f>
      </c>
      <c s="36" t="s">
        <v>69</v>
      </c>
      <c>
        <f>(M74*21)/100</f>
      </c>
      <c t="s">
        <v>28</v>
      </c>
    </row>
    <row r="75" spans="1:5" ht="12.75">
      <c r="A75" s="35" t="s">
        <v>56</v>
      </c>
      <c r="E75" s="39" t="s">
        <v>9513</v>
      </c>
    </row>
    <row r="76" spans="1:5" ht="25.5">
      <c r="A76" s="35" t="s">
        <v>58</v>
      </c>
      <c r="E76" s="40" t="s">
        <v>9514</v>
      </c>
    </row>
    <row r="77" spans="1:5" ht="140.25">
      <c r="A77" t="s">
        <v>59</v>
      </c>
      <c r="E77" s="39" t="s">
        <v>9515</v>
      </c>
    </row>
    <row r="78" spans="1:16" ht="25.5">
      <c r="A78" t="s">
        <v>50</v>
      </c>
      <c s="34" t="s">
        <v>129</v>
      </c>
      <c s="34" t="s">
        <v>9516</v>
      </c>
      <c s="35" t="s">
        <v>5</v>
      </c>
      <c s="6" t="s">
        <v>9517</v>
      </c>
      <c s="36" t="s">
        <v>65</v>
      </c>
      <c s="37">
        <v>11</v>
      </c>
      <c s="36">
        <v>0</v>
      </c>
      <c s="36">
        <f>ROUND(G78*H78,6)</f>
      </c>
      <c r="L78" s="38">
        <v>0</v>
      </c>
      <c s="32">
        <f>ROUND(ROUND(L78,2)*ROUND(G78,3),2)</f>
      </c>
      <c s="36" t="s">
        <v>69</v>
      </c>
      <c>
        <f>(M78*21)/100</f>
      </c>
      <c t="s">
        <v>28</v>
      </c>
    </row>
    <row r="79" spans="1:5" ht="25.5">
      <c r="A79" s="35" t="s">
        <v>56</v>
      </c>
      <c r="E79" s="39" t="s">
        <v>9517</v>
      </c>
    </row>
    <row r="80" spans="1:5" ht="25.5">
      <c r="A80" s="35" t="s">
        <v>58</v>
      </c>
      <c r="E80" s="40" t="s">
        <v>9518</v>
      </c>
    </row>
    <row r="81" spans="1:5" ht="153">
      <c r="A81" t="s">
        <v>59</v>
      </c>
      <c r="E81" s="39" t="s">
        <v>9519</v>
      </c>
    </row>
    <row r="82" spans="1:16" ht="12.75">
      <c r="A82" t="s">
        <v>50</v>
      </c>
      <c s="34" t="s">
        <v>133</v>
      </c>
      <c s="34" t="s">
        <v>9520</v>
      </c>
      <c s="35" t="s">
        <v>5</v>
      </c>
      <c s="6" t="s">
        <v>9521</v>
      </c>
      <c s="36" t="s">
        <v>65</v>
      </c>
      <c s="37">
        <v>61</v>
      </c>
      <c s="36">
        <v>0</v>
      </c>
      <c s="36">
        <f>ROUND(G82*H82,6)</f>
      </c>
      <c r="L82" s="38">
        <v>0</v>
      </c>
      <c s="32">
        <f>ROUND(ROUND(L82,2)*ROUND(G82,3),2)</f>
      </c>
      <c s="36" t="s">
        <v>69</v>
      </c>
      <c>
        <f>(M82*21)/100</f>
      </c>
      <c t="s">
        <v>28</v>
      </c>
    </row>
    <row r="83" spans="1:5" ht="12.75">
      <c r="A83" s="35" t="s">
        <v>56</v>
      </c>
      <c r="E83" s="39" t="s">
        <v>9521</v>
      </c>
    </row>
    <row r="84" spans="1:5" ht="25.5">
      <c r="A84" s="35" t="s">
        <v>58</v>
      </c>
      <c r="E84" s="40" t="s">
        <v>9522</v>
      </c>
    </row>
    <row r="85" spans="1:5" ht="153">
      <c r="A85" t="s">
        <v>59</v>
      </c>
      <c r="E85" s="39" t="s">
        <v>9523</v>
      </c>
    </row>
    <row r="86" spans="1:13" ht="12.75">
      <c r="A86" t="s">
        <v>47</v>
      </c>
      <c r="C86" s="31" t="s">
        <v>5535</v>
      </c>
      <c r="E86" s="33" t="s">
        <v>5536</v>
      </c>
      <c r="J86" s="32">
        <f>0</f>
      </c>
      <c s="32">
        <f>0</f>
      </c>
      <c s="32">
        <f>0+L87+L91+L95+L99+L103+L107+L111+L115+L119+L123+L127+L131+L135+L139+L143+L147+L151+L155+L159+L163+L167+L171+L175</f>
      </c>
      <c s="32">
        <f>0+M87+M91+M95+M99+M103+M107+M111+M115+M119+M123+M127+M131+M135+M139+M143+M147+M151+M155+M159+M163+M167+M171+M175</f>
      </c>
    </row>
    <row r="87" spans="1:16" ht="12.75">
      <c r="A87" t="s">
        <v>50</v>
      </c>
      <c s="34" t="s">
        <v>139</v>
      </c>
      <c s="34" t="s">
        <v>9524</v>
      </c>
      <c s="35" t="s">
        <v>5</v>
      </c>
      <c s="6" t="s">
        <v>9525</v>
      </c>
      <c s="36" t="s">
        <v>65</v>
      </c>
      <c s="37">
        <v>22</v>
      </c>
      <c s="36">
        <v>0</v>
      </c>
      <c s="36">
        <f>ROUND(G87*H87,6)</f>
      </c>
      <c r="L87" s="38">
        <v>0</v>
      </c>
      <c s="32">
        <f>ROUND(ROUND(L87,2)*ROUND(G87,3),2)</f>
      </c>
      <c s="36" t="s">
        <v>69</v>
      </c>
      <c>
        <f>(M87*21)/100</f>
      </c>
      <c t="s">
        <v>28</v>
      </c>
    </row>
    <row r="88" spans="1:5" ht="12.75">
      <c r="A88" s="35" t="s">
        <v>56</v>
      </c>
      <c r="E88" s="39" t="s">
        <v>9525</v>
      </c>
    </row>
    <row r="89" spans="1:5" ht="12.75">
      <c r="A89" s="35" t="s">
        <v>58</v>
      </c>
      <c r="E89" s="40" t="s">
        <v>5</v>
      </c>
    </row>
    <row r="90" spans="1:5" ht="89.25">
      <c r="A90" t="s">
        <v>59</v>
      </c>
      <c r="E90" s="39" t="s">
        <v>9526</v>
      </c>
    </row>
    <row r="91" spans="1:16" ht="25.5">
      <c r="A91" t="s">
        <v>50</v>
      </c>
      <c s="34" t="s">
        <v>143</v>
      </c>
      <c s="34" t="s">
        <v>9527</v>
      </c>
      <c s="35" t="s">
        <v>5</v>
      </c>
      <c s="6" t="s">
        <v>9528</v>
      </c>
      <c s="36" t="s">
        <v>65</v>
      </c>
      <c s="37">
        <v>1</v>
      </c>
      <c s="36">
        <v>0</v>
      </c>
      <c s="36">
        <f>ROUND(G91*H91,6)</f>
      </c>
      <c r="L91" s="38">
        <v>0</v>
      </c>
      <c s="32">
        <f>ROUND(ROUND(L91,2)*ROUND(G91,3),2)</f>
      </c>
      <c s="36" t="s">
        <v>69</v>
      </c>
      <c>
        <f>(M91*21)/100</f>
      </c>
      <c t="s">
        <v>28</v>
      </c>
    </row>
    <row r="92" spans="1:5" ht="25.5">
      <c r="A92" s="35" t="s">
        <v>56</v>
      </c>
      <c r="E92" s="39" t="s">
        <v>9528</v>
      </c>
    </row>
    <row r="93" spans="1:5" ht="25.5">
      <c r="A93" s="35" t="s">
        <v>58</v>
      </c>
      <c r="E93" s="40" t="s">
        <v>9529</v>
      </c>
    </row>
    <row r="94" spans="1:5" ht="153">
      <c r="A94" t="s">
        <v>59</v>
      </c>
      <c r="E94" s="39" t="s">
        <v>9530</v>
      </c>
    </row>
    <row r="95" spans="1:16" ht="25.5">
      <c r="A95" t="s">
        <v>50</v>
      </c>
      <c s="34" t="s">
        <v>147</v>
      </c>
      <c s="34" t="s">
        <v>9531</v>
      </c>
      <c s="35" t="s">
        <v>5</v>
      </c>
      <c s="6" t="s">
        <v>9532</v>
      </c>
      <c s="36" t="s">
        <v>65</v>
      </c>
      <c s="37">
        <v>1</v>
      </c>
      <c s="36">
        <v>0</v>
      </c>
      <c s="36">
        <f>ROUND(G95*H95,6)</f>
      </c>
      <c r="L95" s="38">
        <v>0</v>
      </c>
      <c s="32">
        <f>ROUND(ROUND(L95,2)*ROUND(G95,3),2)</f>
      </c>
      <c s="36" t="s">
        <v>69</v>
      </c>
      <c>
        <f>(M95*21)/100</f>
      </c>
      <c t="s">
        <v>28</v>
      </c>
    </row>
    <row r="96" spans="1:5" ht="25.5">
      <c r="A96" s="35" t="s">
        <v>56</v>
      </c>
      <c r="E96" s="39" t="s">
        <v>9532</v>
      </c>
    </row>
    <row r="97" spans="1:5" ht="25.5">
      <c r="A97" s="35" t="s">
        <v>58</v>
      </c>
      <c r="E97" s="40" t="s">
        <v>9533</v>
      </c>
    </row>
    <row r="98" spans="1:5" ht="153">
      <c r="A98" t="s">
        <v>59</v>
      </c>
      <c r="E98" s="39" t="s">
        <v>9534</v>
      </c>
    </row>
    <row r="99" spans="1:16" ht="25.5">
      <c r="A99" t="s">
        <v>50</v>
      </c>
      <c s="34" t="s">
        <v>151</v>
      </c>
      <c s="34" t="s">
        <v>9535</v>
      </c>
      <c s="35" t="s">
        <v>5</v>
      </c>
      <c s="6" t="s">
        <v>9536</v>
      </c>
      <c s="36" t="s">
        <v>65</v>
      </c>
      <c s="37">
        <v>1</v>
      </c>
      <c s="36">
        <v>0</v>
      </c>
      <c s="36">
        <f>ROUND(G99*H99,6)</f>
      </c>
      <c r="L99" s="38">
        <v>0</v>
      </c>
      <c s="32">
        <f>ROUND(ROUND(L99,2)*ROUND(G99,3),2)</f>
      </c>
      <c s="36" t="s">
        <v>69</v>
      </c>
      <c>
        <f>(M99*21)/100</f>
      </c>
      <c t="s">
        <v>28</v>
      </c>
    </row>
    <row r="100" spans="1:5" ht="25.5">
      <c r="A100" s="35" t="s">
        <v>56</v>
      </c>
      <c r="E100" s="39" t="s">
        <v>9536</v>
      </c>
    </row>
    <row r="101" spans="1:5" ht="25.5">
      <c r="A101" s="35" t="s">
        <v>58</v>
      </c>
      <c r="E101" s="40" t="s">
        <v>9537</v>
      </c>
    </row>
    <row r="102" spans="1:5" ht="153">
      <c r="A102" t="s">
        <v>59</v>
      </c>
      <c r="E102" s="39" t="s">
        <v>9538</v>
      </c>
    </row>
    <row r="103" spans="1:16" ht="25.5">
      <c r="A103" t="s">
        <v>50</v>
      </c>
      <c s="34" t="s">
        <v>155</v>
      </c>
      <c s="34" t="s">
        <v>9539</v>
      </c>
      <c s="35" t="s">
        <v>5</v>
      </c>
      <c s="6" t="s">
        <v>9540</v>
      </c>
      <c s="36" t="s">
        <v>65</v>
      </c>
      <c s="37">
        <v>1</v>
      </c>
      <c s="36">
        <v>0</v>
      </c>
      <c s="36">
        <f>ROUND(G103*H103,6)</f>
      </c>
      <c r="L103" s="38">
        <v>0</v>
      </c>
      <c s="32">
        <f>ROUND(ROUND(L103,2)*ROUND(G103,3),2)</f>
      </c>
      <c s="36" t="s">
        <v>69</v>
      </c>
      <c>
        <f>(M103*21)/100</f>
      </c>
      <c t="s">
        <v>28</v>
      </c>
    </row>
    <row r="104" spans="1:5" ht="25.5">
      <c r="A104" s="35" t="s">
        <v>56</v>
      </c>
      <c r="E104" s="39" t="s">
        <v>9540</v>
      </c>
    </row>
    <row r="105" spans="1:5" ht="25.5">
      <c r="A105" s="35" t="s">
        <v>58</v>
      </c>
      <c r="E105" s="40" t="s">
        <v>9541</v>
      </c>
    </row>
    <row r="106" spans="1:5" ht="153">
      <c r="A106" t="s">
        <v>59</v>
      </c>
      <c r="E106" s="39" t="s">
        <v>9542</v>
      </c>
    </row>
    <row r="107" spans="1:16" ht="25.5">
      <c r="A107" t="s">
        <v>50</v>
      </c>
      <c s="34" t="s">
        <v>158</v>
      </c>
      <c s="34" t="s">
        <v>9543</v>
      </c>
      <c s="35" t="s">
        <v>5</v>
      </c>
      <c s="6" t="s">
        <v>9544</v>
      </c>
      <c s="36" t="s">
        <v>65</v>
      </c>
      <c s="37">
        <v>1</v>
      </c>
      <c s="36">
        <v>0</v>
      </c>
      <c s="36">
        <f>ROUND(G107*H107,6)</f>
      </c>
      <c r="L107" s="38">
        <v>0</v>
      </c>
      <c s="32">
        <f>ROUND(ROUND(L107,2)*ROUND(G107,3),2)</f>
      </c>
      <c s="36" t="s">
        <v>69</v>
      </c>
      <c>
        <f>(M107*21)/100</f>
      </c>
      <c t="s">
        <v>28</v>
      </c>
    </row>
    <row r="108" spans="1:5" ht="25.5">
      <c r="A108" s="35" t="s">
        <v>56</v>
      </c>
      <c r="E108" s="39" t="s">
        <v>9544</v>
      </c>
    </row>
    <row r="109" spans="1:5" ht="25.5">
      <c r="A109" s="35" t="s">
        <v>58</v>
      </c>
      <c r="E109" s="40" t="s">
        <v>9545</v>
      </c>
    </row>
    <row r="110" spans="1:5" ht="153">
      <c r="A110" t="s">
        <v>59</v>
      </c>
      <c r="E110" s="39" t="s">
        <v>9546</v>
      </c>
    </row>
    <row r="111" spans="1:16" ht="25.5">
      <c r="A111" t="s">
        <v>50</v>
      </c>
      <c s="34" t="s">
        <v>162</v>
      </c>
      <c s="34" t="s">
        <v>9547</v>
      </c>
      <c s="35" t="s">
        <v>5</v>
      </c>
      <c s="6" t="s">
        <v>9548</v>
      </c>
      <c s="36" t="s">
        <v>65</v>
      </c>
      <c s="37">
        <v>1</v>
      </c>
      <c s="36">
        <v>0</v>
      </c>
      <c s="36">
        <f>ROUND(G111*H111,6)</f>
      </c>
      <c r="L111" s="38">
        <v>0</v>
      </c>
      <c s="32">
        <f>ROUND(ROUND(L111,2)*ROUND(G111,3),2)</f>
      </c>
      <c s="36" t="s">
        <v>69</v>
      </c>
      <c>
        <f>(M111*21)/100</f>
      </c>
      <c t="s">
        <v>28</v>
      </c>
    </row>
    <row r="112" spans="1:5" ht="25.5">
      <c r="A112" s="35" t="s">
        <v>56</v>
      </c>
      <c r="E112" s="39" t="s">
        <v>9548</v>
      </c>
    </row>
    <row r="113" spans="1:5" ht="25.5">
      <c r="A113" s="35" t="s">
        <v>58</v>
      </c>
      <c r="E113" s="40" t="s">
        <v>9549</v>
      </c>
    </row>
    <row r="114" spans="1:5" ht="153">
      <c r="A114" t="s">
        <v>59</v>
      </c>
      <c r="E114" s="39" t="s">
        <v>9550</v>
      </c>
    </row>
    <row r="115" spans="1:16" ht="25.5">
      <c r="A115" t="s">
        <v>50</v>
      </c>
      <c s="34" t="s">
        <v>166</v>
      </c>
      <c s="34" t="s">
        <v>9551</v>
      </c>
      <c s="35" t="s">
        <v>5</v>
      </c>
      <c s="6" t="s">
        <v>9552</v>
      </c>
      <c s="36" t="s">
        <v>65</v>
      </c>
      <c s="37">
        <v>1</v>
      </c>
      <c s="36">
        <v>0</v>
      </c>
      <c s="36">
        <f>ROUND(G115*H115,6)</f>
      </c>
      <c r="L115" s="38">
        <v>0</v>
      </c>
      <c s="32">
        <f>ROUND(ROUND(L115,2)*ROUND(G115,3),2)</f>
      </c>
      <c s="36" t="s">
        <v>69</v>
      </c>
      <c>
        <f>(M115*21)/100</f>
      </c>
      <c t="s">
        <v>28</v>
      </c>
    </row>
    <row r="116" spans="1:5" ht="25.5">
      <c r="A116" s="35" t="s">
        <v>56</v>
      </c>
      <c r="E116" s="39" t="s">
        <v>9552</v>
      </c>
    </row>
    <row r="117" spans="1:5" ht="25.5">
      <c r="A117" s="35" t="s">
        <v>58</v>
      </c>
      <c r="E117" s="40" t="s">
        <v>9553</v>
      </c>
    </row>
    <row r="118" spans="1:5" ht="153">
      <c r="A118" t="s">
        <v>59</v>
      </c>
      <c r="E118" s="39" t="s">
        <v>9554</v>
      </c>
    </row>
    <row r="119" spans="1:16" ht="25.5">
      <c r="A119" t="s">
        <v>50</v>
      </c>
      <c s="34" t="s">
        <v>170</v>
      </c>
      <c s="34" t="s">
        <v>9555</v>
      </c>
      <c s="35" t="s">
        <v>5</v>
      </c>
      <c s="6" t="s">
        <v>9556</v>
      </c>
      <c s="36" t="s">
        <v>65</v>
      </c>
      <c s="37">
        <v>1</v>
      </c>
      <c s="36">
        <v>0</v>
      </c>
      <c s="36">
        <f>ROUND(G119*H119,6)</f>
      </c>
      <c r="L119" s="38">
        <v>0</v>
      </c>
      <c s="32">
        <f>ROUND(ROUND(L119,2)*ROUND(G119,3),2)</f>
      </c>
      <c s="36" t="s">
        <v>69</v>
      </c>
      <c>
        <f>(M119*21)/100</f>
      </c>
      <c t="s">
        <v>28</v>
      </c>
    </row>
    <row r="120" spans="1:5" ht="25.5">
      <c r="A120" s="35" t="s">
        <v>56</v>
      </c>
      <c r="E120" s="39" t="s">
        <v>9556</v>
      </c>
    </row>
    <row r="121" spans="1:5" ht="25.5">
      <c r="A121" s="35" t="s">
        <v>58</v>
      </c>
      <c r="E121" s="40" t="s">
        <v>9557</v>
      </c>
    </row>
    <row r="122" spans="1:5" ht="153">
      <c r="A122" t="s">
        <v>59</v>
      </c>
      <c r="E122" s="39" t="s">
        <v>9558</v>
      </c>
    </row>
    <row r="123" spans="1:16" ht="25.5">
      <c r="A123" t="s">
        <v>50</v>
      </c>
      <c s="34" t="s">
        <v>176</v>
      </c>
      <c s="34" t="s">
        <v>9559</v>
      </c>
      <c s="35" t="s">
        <v>5</v>
      </c>
      <c s="6" t="s">
        <v>9560</v>
      </c>
      <c s="36" t="s">
        <v>65</v>
      </c>
      <c s="37">
        <v>1</v>
      </c>
      <c s="36">
        <v>0</v>
      </c>
      <c s="36">
        <f>ROUND(G123*H123,6)</f>
      </c>
      <c r="L123" s="38">
        <v>0</v>
      </c>
      <c s="32">
        <f>ROUND(ROUND(L123,2)*ROUND(G123,3),2)</f>
      </c>
      <c s="36" t="s">
        <v>69</v>
      </c>
      <c>
        <f>(M123*21)/100</f>
      </c>
      <c t="s">
        <v>28</v>
      </c>
    </row>
    <row r="124" spans="1:5" ht="25.5">
      <c r="A124" s="35" t="s">
        <v>56</v>
      </c>
      <c r="E124" s="39" t="s">
        <v>9560</v>
      </c>
    </row>
    <row r="125" spans="1:5" ht="25.5">
      <c r="A125" s="35" t="s">
        <v>58</v>
      </c>
      <c r="E125" s="40" t="s">
        <v>9561</v>
      </c>
    </row>
    <row r="126" spans="1:5" ht="153">
      <c r="A126" t="s">
        <v>59</v>
      </c>
      <c r="E126" s="39" t="s">
        <v>9562</v>
      </c>
    </row>
    <row r="127" spans="1:16" ht="25.5">
      <c r="A127" t="s">
        <v>50</v>
      </c>
      <c s="34" t="s">
        <v>180</v>
      </c>
      <c s="34" t="s">
        <v>9563</v>
      </c>
      <c s="35" t="s">
        <v>5</v>
      </c>
      <c s="6" t="s">
        <v>9564</v>
      </c>
      <c s="36" t="s">
        <v>65</v>
      </c>
      <c s="37">
        <v>1</v>
      </c>
      <c s="36">
        <v>0</v>
      </c>
      <c s="36">
        <f>ROUND(G127*H127,6)</f>
      </c>
      <c r="L127" s="38">
        <v>0</v>
      </c>
      <c s="32">
        <f>ROUND(ROUND(L127,2)*ROUND(G127,3),2)</f>
      </c>
      <c s="36" t="s">
        <v>69</v>
      </c>
      <c>
        <f>(M127*21)/100</f>
      </c>
      <c t="s">
        <v>28</v>
      </c>
    </row>
    <row r="128" spans="1:5" ht="25.5">
      <c r="A128" s="35" t="s">
        <v>56</v>
      </c>
      <c r="E128" s="39" t="s">
        <v>9564</v>
      </c>
    </row>
    <row r="129" spans="1:5" ht="25.5">
      <c r="A129" s="35" t="s">
        <v>58</v>
      </c>
      <c r="E129" s="40" t="s">
        <v>9565</v>
      </c>
    </row>
    <row r="130" spans="1:5" ht="153">
      <c r="A130" t="s">
        <v>59</v>
      </c>
      <c r="E130" s="39" t="s">
        <v>9566</v>
      </c>
    </row>
    <row r="131" spans="1:16" ht="25.5">
      <c r="A131" t="s">
        <v>50</v>
      </c>
      <c s="34" t="s">
        <v>184</v>
      </c>
      <c s="34" t="s">
        <v>9567</v>
      </c>
      <c s="35" t="s">
        <v>5</v>
      </c>
      <c s="6" t="s">
        <v>9568</v>
      </c>
      <c s="36" t="s">
        <v>65</v>
      </c>
      <c s="37">
        <v>1</v>
      </c>
      <c s="36">
        <v>0</v>
      </c>
      <c s="36">
        <f>ROUND(G131*H131,6)</f>
      </c>
      <c r="L131" s="38">
        <v>0</v>
      </c>
      <c s="32">
        <f>ROUND(ROUND(L131,2)*ROUND(G131,3),2)</f>
      </c>
      <c s="36" t="s">
        <v>69</v>
      </c>
      <c>
        <f>(M131*21)/100</f>
      </c>
      <c t="s">
        <v>28</v>
      </c>
    </row>
    <row r="132" spans="1:5" ht="25.5">
      <c r="A132" s="35" t="s">
        <v>56</v>
      </c>
      <c r="E132" s="39" t="s">
        <v>9568</v>
      </c>
    </row>
    <row r="133" spans="1:5" ht="25.5">
      <c r="A133" s="35" t="s">
        <v>58</v>
      </c>
      <c r="E133" s="40" t="s">
        <v>9569</v>
      </c>
    </row>
    <row r="134" spans="1:5" ht="153">
      <c r="A134" t="s">
        <v>59</v>
      </c>
      <c r="E134" s="39" t="s">
        <v>9570</v>
      </c>
    </row>
    <row r="135" spans="1:16" ht="25.5">
      <c r="A135" t="s">
        <v>50</v>
      </c>
      <c s="34" t="s">
        <v>188</v>
      </c>
      <c s="34" t="s">
        <v>9571</v>
      </c>
      <c s="35" t="s">
        <v>5</v>
      </c>
      <c s="6" t="s">
        <v>9572</v>
      </c>
      <c s="36" t="s">
        <v>65</v>
      </c>
      <c s="37">
        <v>1</v>
      </c>
      <c s="36">
        <v>0</v>
      </c>
      <c s="36">
        <f>ROUND(G135*H135,6)</f>
      </c>
      <c r="L135" s="38">
        <v>0</v>
      </c>
      <c s="32">
        <f>ROUND(ROUND(L135,2)*ROUND(G135,3),2)</f>
      </c>
      <c s="36" t="s">
        <v>69</v>
      </c>
      <c>
        <f>(M135*21)/100</f>
      </c>
      <c t="s">
        <v>28</v>
      </c>
    </row>
    <row r="136" spans="1:5" ht="25.5">
      <c r="A136" s="35" t="s">
        <v>56</v>
      </c>
      <c r="E136" s="39" t="s">
        <v>9572</v>
      </c>
    </row>
    <row r="137" spans="1:5" ht="25.5">
      <c r="A137" s="35" t="s">
        <v>58</v>
      </c>
      <c r="E137" s="40" t="s">
        <v>9573</v>
      </c>
    </row>
    <row r="138" spans="1:5" ht="153">
      <c r="A138" t="s">
        <v>59</v>
      </c>
      <c r="E138" s="39" t="s">
        <v>9574</v>
      </c>
    </row>
    <row r="139" spans="1:16" ht="25.5">
      <c r="A139" t="s">
        <v>50</v>
      </c>
      <c s="34" t="s">
        <v>192</v>
      </c>
      <c s="34" t="s">
        <v>9575</v>
      </c>
      <c s="35" t="s">
        <v>5</v>
      </c>
      <c s="6" t="s">
        <v>9576</v>
      </c>
      <c s="36" t="s">
        <v>65</v>
      </c>
      <c s="37">
        <v>1</v>
      </c>
      <c s="36">
        <v>0</v>
      </c>
      <c s="36">
        <f>ROUND(G139*H139,6)</f>
      </c>
      <c r="L139" s="38">
        <v>0</v>
      </c>
      <c s="32">
        <f>ROUND(ROUND(L139,2)*ROUND(G139,3),2)</f>
      </c>
      <c s="36" t="s">
        <v>69</v>
      </c>
      <c>
        <f>(M139*21)/100</f>
      </c>
      <c t="s">
        <v>28</v>
      </c>
    </row>
    <row r="140" spans="1:5" ht="25.5">
      <c r="A140" s="35" t="s">
        <v>56</v>
      </c>
      <c r="E140" s="39" t="s">
        <v>9576</v>
      </c>
    </row>
    <row r="141" spans="1:5" ht="25.5">
      <c r="A141" s="35" t="s">
        <v>58</v>
      </c>
      <c r="E141" s="40" t="s">
        <v>9577</v>
      </c>
    </row>
    <row r="142" spans="1:5" ht="153">
      <c r="A142" t="s">
        <v>59</v>
      </c>
      <c r="E142" s="39" t="s">
        <v>9578</v>
      </c>
    </row>
    <row r="143" spans="1:16" ht="25.5">
      <c r="A143" t="s">
        <v>50</v>
      </c>
      <c s="34" t="s">
        <v>196</v>
      </c>
      <c s="34" t="s">
        <v>9579</v>
      </c>
      <c s="35" t="s">
        <v>5</v>
      </c>
      <c s="6" t="s">
        <v>9580</v>
      </c>
      <c s="36" t="s">
        <v>65</v>
      </c>
      <c s="37">
        <v>1</v>
      </c>
      <c s="36">
        <v>0</v>
      </c>
      <c s="36">
        <f>ROUND(G143*H143,6)</f>
      </c>
      <c r="L143" s="38">
        <v>0</v>
      </c>
      <c s="32">
        <f>ROUND(ROUND(L143,2)*ROUND(G143,3),2)</f>
      </c>
      <c s="36" t="s">
        <v>69</v>
      </c>
      <c>
        <f>(M143*21)/100</f>
      </c>
      <c t="s">
        <v>28</v>
      </c>
    </row>
    <row r="144" spans="1:5" ht="25.5">
      <c r="A144" s="35" t="s">
        <v>56</v>
      </c>
      <c r="E144" s="39" t="s">
        <v>9580</v>
      </c>
    </row>
    <row r="145" spans="1:5" ht="25.5">
      <c r="A145" s="35" t="s">
        <v>58</v>
      </c>
      <c r="E145" s="40" t="s">
        <v>9581</v>
      </c>
    </row>
    <row r="146" spans="1:5" ht="153">
      <c r="A146" t="s">
        <v>59</v>
      </c>
      <c r="E146" s="39" t="s">
        <v>9582</v>
      </c>
    </row>
    <row r="147" spans="1:16" ht="25.5">
      <c r="A147" t="s">
        <v>50</v>
      </c>
      <c s="34" t="s">
        <v>200</v>
      </c>
      <c s="34" t="s">
        <v>9583</v>
      </c>
      <c s="35" t="s">
        <v>5</v>
      </c>
      <c s="6" t="s">
        <v>9584</v>
      </c>
      <c s="36" t="s">
        <v>65</v>
      </c>
      <c s="37">
        <v>1</v>
      </c>
      <c s="36">
        <v>0</v>
      </c>
      <c s="36">
        <f>ROUND(G147*H147,6)</f>
      </c>
      <c r="L147" s="38">
        <v>0</v>
      </c>
      <c s="32">
        <f>ROUND(ROUND(L147,2)*ROUND(G147,3),2)</f>
      </c>
      <c s="36" t="s">
        <v>69</v>
      </c>
      <c>
        <f>(M147*21)/100</f>
      </c>
      <c t="s">
        <v>28</v>
      </c>
    </row>
    <row r="148" spans="1:5" ht="25.5">
      <c r="A148" s="35" t="s">
        <v>56</v>
      </c>
      <c r="E148" s="39" t="s">
        <v>9584</v>
      </c>
    </row>
    <row r="149" spans="1:5" ht="25.5">
      <c r="A149" s="35" t="s">
        <v>58</v>
      </c>
      <c r="E149" s="40" t="s">
        <v>9585</v>
      </c>
    </row>
    <row r="150" spans="1:5" ht="153">
      <c r="A150" t="s">
        <v>59</v>
      </c>
      <c r="E150" s="39" t="s">
        <v>9586</v>
      </c>
    </row>
    <row r="151" spans="1:16" ht="25.5">
      <c r="A151" t="s">
        <v>50</v>
      </c>
      <c s="34" t="s">
        <v>206</v>
      </c>
      <c s="34" t="s">
        <v>9587</v>
      </c>
      <c s="35" t="s">
        <v>5</v>
      </c>
      <c s="6" t="s">
        <v>9588</v>
      </c>
      <c s="36" t="s">
        <v>65</v>
      </c>
      <c s="37">
        <v>1</v>
      </c>
      <c s="36">
        <v>0</v>
      </c>
      <c s="36">
        <f>ROUND(G151*H151,6)</f>
      </c>
      <c r="L151" s="38">
        <v>0</v>
      </c>
      <c s="32">
        <f>ROUND(ROUND(L151,2)*ROUND(G151,3),2)</f>
      </c>
      <c s="36" t="s">
        <v>69</v>
      </c>
      <c>
        <f>(M151*21)/100</f>
      </c>
      <c t="s">
        <v>28</v>
      </c>
    </row>
    <row r="152" spans="1:5" ht="25.5">
      <c r="A152" s="35" t="s">
        <v>56</v>
      </c>
      <c r="E152" s="39" t="s">
        <v>9588</v>
      </c>
    </row>
    <row r="153" spans="1:5" ht="25.5">
      <c r="A153" s="35" t="s">
        <v>58</v>
      </c>
      <c r="E153" s="40" t="s">
        <v>9589</v>
      </c>
    </row>
    <row r="154" spans="1:5" ht="153">
      <c r="A154" t="s">
        <v>59</v>
      </c>
      <c r="E154" s="39" t="s">
        <v>9590</v>
      </c>
    </row>
    <row r="155" spans="1:16" ht="25.5">
      <c r="A155" t="s">
        <v>50</v>
      </c>
      <c s="34" t="s">
        <v>211</v>
      </c>
      <c s="34" t="s">
        <v>9591</v>
      </c>
      <c s="35" t="s">
        <v>5</v>
      </c>
      <c s="6" t="s">
        <v>9592</v>
      </c>
      <c s="36" t="s">
        <v>65</v>
      </c>
      <c s="37">
        <v>1</v>
      </c>
      <c s="36">
        <v>0</v>
      </c>
      <c s="36">
        <f>ROUND(G155*H155,6)</f>
      </c>
      <c r="L155" s="38">
        <v>0</v>
      </c>
      <c s="32">
        <f>ROUND(ROUND(L155,2)*ROUND(G155,3),2)</f>
      </c>
      <c s="36" t="s">
        <v>69</v>
      </c>
      <c>
        <f>(M155*21)/100</f>
      </c>
      <c t="s">
        <v>28</v>
      </c>
    </row>
    <row r="156" spans="1:5" ht="25.5">
      <c r="A156" s="35" t="s">
        <v>56</v>
      </c>
      <c r="E156" s="39" t="s">
        <v>9592</v>
      </c>
    </row>
    <row r="157" spans="1:5" ht="25.5">
      <c r="A157" s="35" t="s">
        <v>58</v>
      </c>
      <c r="E157" s="40" t="s">
        <v>9593</v>
      </c>
    </row>
    <row r="158" spans="1:5" ht="153">
      <c r="A158" t="s">
        <v>59</v>
      </c>
      <c r="E158" s="39" t="s">
        <v>9594</v>
      </c>
    </row>
    <row r="159" spans="1:16" ht="25.5">
      <c r="A159" t="s">
        <v>50</v>
      </c>
      <c s="34" t="s">
        <v>215</v>
      </c>
      <c s="34" t="s">
        <v>9595</v>
      </c>
      <c s="35" t="s">
        <v>5</v>
      </c>
      <c s="6" t="s">
        <v>9596</v>
      </c>
      <c s="36" t="s">
        <v>65</v>
      </c>
      <c s="37">
        <v>1</v>
      </c>
      <c s="36">
        <v>0</v>
      </c>
      <c s="36">
        <f>ROUND(G159*H159,6)</f>
      </c>
      <c r="L159" s="38">
        <v>0</v>
      </c>
      <c s="32">
        <f>ROUND(ROUND(L159,2)*ROUND(G159,3),2)</f>
      </c>
      <c s="36" t="s">
        <v>69</v>
      </c>
      <c>
        <f>(M159*21)/100</f>
      </c>
      <c t="s">
        <v>28</v>
      </c>
    </row>
    <row r="160" spans="1:5" ht="25.5">
      <c r="A160" s="35" t="s">
        <v>56</v>
      </c>
      <c r="E160" s="39" t="s">
        <v>9596</v>
      </c>
    </row>
    <row r="161" spans="1:5" ht="25.5">
      <c r="A161" s="35" t="s">
        <v>58</v>
      </c>
      <c r="E161" s="40" t="s">
        <v>9597</v>
      </c>
    </row>
    <row r="162" spans="1:5" ht="153">
      <c r="A162" t="s">
        <v>59</v>
      </c>
      <c r="E162" s="39" t="s">
        <v>9598</v>
      </c>
    </row>
    <row r="163" spans="1:16" ht="25.5">
      <c r="A163" t="s">
        <v>50</v>
      </c>
      <c s="34" t="s">
        <v>219</v>
      </c>
      <c s="34" t="s">
        <v>9599</v>
      </c>
      <c s="35" t="s">
        <v>5</v>
      </c>
      <c s="6" t="s">
        <v>9600</v>
      </c>
      <c s="36" t="s">
        <v>65</v>
      </c>
      <c s="37">
        <v>1</v>
      </c>
      <c s="36">
        <v>0</v>
      </c>
      <c s="36">
        <f>ROUND(G163*H163,6)</f>
      </c>
      <c r="L163" s="38">
        <v>0</v>
      </c>
      <c s="32">
        <f>ROUND(ROUND(L163,2)*ROUND(G163,3),2)</f>
      </c>
      <c s="36" t="s">
        <v>69</v>
      </c>
      <c>
        <f>(M163*21)/100</f>
      </c>
      <c t="s">
        <v>28</v>
      </c>
    </row>
    <row r="164" spans="1:5" ht="25.5">
      <c r="A164" s="35" t="s">
        <v>56</v>
      </c>
      <c r="E164" s="39" t="s">
        <v>9600</v>
      </c>
    </row>
    <row r="165" spans="1:5" ht="25.5">
      <c r="A165" s="35" t="s">
        <v>58</v>
      </c>
      <c r="E165" s="40" t="s">
        <v>9601</v>
      </c>
    </row>
    <row r="166" spans="1:5" ht="153">
      <c r="A166" t="s">
        <v>59</v>
      </c>
      <c r="E166" s="39" t="s">
        <v>9602</v>
      </c>
    </row>
    <row r="167" spans="1:16" ht="25.5">
      <c r="A167" t="s">
        <v>50</v>
      </c>
      <c s="34" t="s">
        <v>223</v>
      </c>
      <c s="34" t="s">
        <v>9603</v>
      </c>
      <c s="35" t="s">
        <v>5</v>
      </c>
      <c s="6" t="s">
        <v>9604</v>
      </c>
      <c s="36" t="s">
        <v>65</v>
      </c>
      <c s="37">
        <v>1</v>
      </c>
      <c s="36">
        <v>0</v>
      </c>
      <c s="36">
        <f>ROUND(G167*H167,6)</f>
      </c>
      <c r="L167" s="38">
        <v>0</v>
      </c>
      <c s="32">
        <f>ROUND(ROUND(L167,2)*ROUND(G167,3),2)</f>
      </c>
      <c s="36" t="s">
        <v>69</v>
      </c>
      <c>
        <f>(M167*21)/100</f>
      </c>
      <c t="s">
        <v>28</v>
      </c>
    </row>
    <row r="168" spans="1:5" ht="25.5">
      <c r="A168" s="35" t="s">
        <v>56</v>
      </c>
      <c r="E168" s="39" t="s">
        <v>9604</v>
      </c>
    </row>
    <row r="169" spans="1:5" ht="25.5">
      <c r="A169" s="35" t="s">
        <v>58</v>
      </c>
      <c r="E169" s="40" t="s">
        <v>9605</v>
      </c>
    </row>
    <row r="170" spans="1:5" ht="153">
      <c r="A170" t="s">
        <v>59</v>
      </c>
      <c r="E170" s="39" t="s">
        <v>9606</v>
      </c>
    </row>
    <row r="171" spans="1:16" ht="25.5">
      <c r="A171" t="s">
        <v>50</v>
      </c>
      <c s="34" t="s">
        <v>227</v>
      </c>
      <c s="34" t="s">
        <v>9607</v>
      </c>
      <c s="35" t="s">
        <v>5</v>
      </c>
      <c s="6" t="s">
        <v>9608</v>
      </c>
      <c s="36" t="s">
        <v>65</v>
      </c>
      <c s="37">
        <v>1</v>
      </c>
      <c s="36">
        <v>0</v>
      </c>
      <c s="36">
        <f>ROUND(G171*H171,6)</f>
      </c>
      <c r="L171" s="38">
        <v>0</v>
      </c>
      <c s="32">
        <f>ROUND(ROUND(L171,2)*ROUND(G171,3),2)</f>
      </c>
      <c s="36" t="s">
        <v>69</v>
      </c>
      <c>
        <f>(M171*21)/100</f>
      </c>
      <c t="s">
        <v>28</v>
      </c>
    </row>
    <row r="172" spans="1:5" ht="25.5">
      <c r="A172" s="35" t="s">
        <v>56</v>
      </c>
      <c r="E172" s="39" t="s">
        <v>9608</v>
      </c>
    </row>
    <row r="173" spans="1:5" ht="25.5">
      <c r="A173" s="35" t="s">
        <v>58</v>
      </c>
      <c r="E173" s="40" t="s">
        <v>9609</v>
      </c>
    </row>
    <row r="174" spans="1:5" ht="153">
      <c r="A174" t="s">
        <v>59</v>
      </c>
      <c r="E174" s="39" t="s">
        <v>9610</v>
      </c>
    </row>
    <row r="175" spans="1:16" ht="25.5">
      <c r="A175" t="s">
        <v>50</v>
      </c>
      <c s="34" t="s">
        <v>231</v>
      </c>
      <c s="34" t="s">
        <v>9611</v>
      </c>
      <c s="35" t="s">
        <v>5</v>
      </c>
      <c s="6" t="s">
        <v>9612</v>
      </c>
      <c s="36" t="s">
        <v>65</v>
      </c>
      <c s="37">
        <v>1</v>
      </c>
      <c s="36">
        <v>0</v>
      </c>
      <c s="36">
        <f>ROUND(G175*H175,6)</f>
      </c>
      <c r="L175" s="38">
        <v>0</v>
      </c>
      <c s="32">
        <f>ROUND(ROUND(L175,2)*ROUND(G175,3),2)</f>
      </c>
      <c s="36" t="s">
        <v>69</v>
      </c>
      <c>
        <f>(M175*21)/100</f>
      </c>
      <c t="s">
        <v>28</v>
      </c>
    </row>
    <row r="176" spans="1:5" ht="25.5">
      <c r="A176" s="35" t="s">
        <v>56</v>
      </c>
      <c r="E176" s="39" t="s">
        <v>9612</v>
      </c>
    </row>
    <row r="177" spans="1:5" ht="25.5">
      <c r="A177" s="35" t="s">
        <v>58</v>
      </c>
      <c r="E177" s="40" t="s">
        <v>9613</v>
      </c>
    </row>
    <row r="178" spans="1:5" ht="153">
      <c r="A178" t="s">
        <v>59</v>
      </c>
      <c r="E178" s="39" t="s">
        <v>9614</v>
      </c>
    </row>
    <row r="179" spans="1:13" ht="12.75">
      <c r="A179" t="s">
        <v>47</v>
      </c>
      <c r="C179" s="31" t="s">
        <v>7663</v>
      </c>
      <c r="E179" s="33" t="s">
        <v>8374</v>
      </c>
      <c r="J179" s="32">
        <f>0</f>
      </c>
      <c s="32">
        <f>0</f>
      </c>
      <c s="32">
        <f>0+L180+L184</f>
      </c>
      <c s="32">
        <f>0+M180+M184</f>
      </c>
    </row>
    <row r="180" spans="1:16" ht="12.75">
      <c r="A180" t="s">
        <v>50</v>
      </c>
      <c s="34" t="s">
        <v>235</v>
      </c>
      <c s="34" t="s">
        <v>8412</v>
      </c>
      <c s="35" t="s">
        <v>5</v>
      </c>
      <c s="6" t="s">
        <v>8413</v>
      </c>
      <c s="36" t="s">
        <v>2197</v>
      </c>
      <c s="37">
        <v>1.62</v>
      </c>
      <c s="36">
        <v>0</v>
      </c>
      <c s="36">
        <f>ROUND(G180*H180,6)</f>
      </c>
      <c r="L180" s="38">
        <v>0</v>
      </c>
      <c s="32">
        <f>ROUND(ROUND(L180,2)*ROUND(G180,3),2)</f>
      </c>
      <c s="36" t="s">
        <v>55</v>
      </c>
      <c>
        <f>(M180*21)/100</f>
      </c>
      <c t="s">
        <v>28</v>
      </c>
    </row>
    <row r="181" spans="1:5" ht="12.75">
      <c r="A181" s="35" t="s">
        <v>56</v>
      </c>
      <c r="E181" s="39" t="s">
        <v>8413</v>
      </c>
    </row>
    <row r="182" spans="1:5" ht="25.5">
      <c r="A182" s="35" t="s">
        <v>58</v>
      </c>
      <c r="E182" s="40" t="s">
        <v>9615</v>
      </c>
    </row>
    <row r="183" spans="1:5" ht="165.75">
      <c r="A183" t="s">
        <v>59</v>
      </c>
      <c r="E183" s="39" t="s">
        <v>8415</v>
      </c>
    </row>
    <row r="184" spans="1:16" ht="12.75">
      <c r="A184" t="s">
        <v>50</v>
      </c>
      <c s="34" t="s">
        <v>239</v>
      </c>
      <c s="34" t="s">
        <v>5347</v>
      </c>
      <c s="35" t="s">
        <v>5</v>
      </c>
      <c s="6" t="s">
        <v>9616</v>
      </c>
      <c s="36" t="s">
        <v>65</v>
      </c>
      <c s="37">
        <v>5</v>
      </c>
      <c s="36">
        <v>0</v>
      </c>
      <c s="36">
        <f>ROUND(G184*H184,6)</f>
      </c>
      <c r="L184" s="38">
        <v>0</v>
      </c>
      <c s="32">
        <f>ROUND(ROUND(L184,2)*ROUND(G184,3),2)</f>
      </c>
      <c s="36" t="s">
        <v>69</v>
      </c>
      <c>
        <f>(M184*21)/100</f>
      </c>
      <c t="s">
        <v>28</v>
      </c>
    </row>
    <row r="185" spans="1:5" ht="12.75">
      <c r="A185" s="35" t="s">
        <v>56</v>
      </c>
      <c r="E185" s="39" t="s">
        <v>9616</v>
      </c>
    </row>
    <row r="186" spans="1:5" ht="12.75">
      <c r="A186" s="35" t="s">
        <v>58</v>
      </c>
      <c r="E186" s="40" t="s">
        <v>5</v>
      </c>
    </row>
    <row r="187" spans="1:5" ht="140.25">
      <c r="A187" t="s">
        <v>59</v>
      </c>
      <c r="E187" s="39" t="s">
        <v>9617</v>
      </c>
    </row>
    <row r="188" spans="1:13" ht="12.75">
      <c r="A188" t="s">
        <v>47</v>
      </c>
      <c r="C188" s="31" t="s">
        <v>93</v>
      </c>
      <c r="E188" s="33" t="s">
        <v>8954</v>
      </c>
      <c r="J188" s="32">
        <f>0</f>
      </c>
      <c s="32">
        <f>0</f>
      </c>
      <c s="32">
        <f>0+L189+L193+L197</f>
      </c>
      <c s="32">
        <f>0+M189+M193+M197</f>
      </c>
    </row>
    <row r="189" spans="1:16" ht="12.75">
      <c r="A189" t="s">
        <v>50</v>
      </c>
      <c s="34" t="s">
        <v>243</v>
      </c>
      <c s="34" t="s">
        <v>9618</v>
      </c>
      <c s="35" t="s">
        <v>5</v>
      </c>
      <c s="6" t="s">
        <v>9619</v>
      </c>
      <c s="36" t="s">
        <v>65</v>
      </c>
      <c s="37">
        <v>55</v>
      </c>
      <c s="36">
        <v>0</v>
      </c>
      <c s="36">
        <f>ROUND(G189*H189,6)</f>
      </c>
      <c r="L189" s="38">
        <v>0</v>
      </c>
      <c s="32">
        <f>ROUND(ROUND(L189,2)*ROUND(G189,3),2)</f>
      </c>
      <c s="36" t="s">
        <v>55</v>
      </c>
      <c>
        <f>(M189*21)/100</f>
      </c>
      <c t="s">
        <v>28</v>
      </c>
    </row>
    <row r="190" spans="1:5" ht="12.75">
      <c r="A190" s="35" t="s">
        <v>56</v>
      </c>
      <c r="E190" s="39" t="s">
        <v>9619</v>
      </c>
    </row>
    <row r="191" spans="1:5" ht="12.75">
      <c r="A191" s="35" t="s">
        <v>58</v>
      </c>
      <c r="E191" s="40" t="s">
        <v>5</v>
      </c>
    </row>
    <row r="192" spans="1:5" ht="153">
      <c r="A192" t="s">
        <v>59</v>
      </c>
      <c r="E192" s="39" t="s">
        <v>9620</v>
      </c>
    </row>
    <row r="193" spans="1:16" ht="12.75">
      <c r="A193" t="s">
        <v>50</v>
      </c>
      <c s="34" t="s">
        <v>248</v>
      </c>
      <c s="34" t="s">
        <v>9621</v>
      </c>
      <c s="35" t="s">
        <v>5</v>
      </c>
      <c s="6" t="s">
        <v>9622</v>
      </c>
      <c s="36" t="s">
        <v>65</v>
      </c>
      <c s="37">
        <v>54</v>
      </c>
      <c s="36">
        <v>0</v>
      </c>
      <c s="36">
        <f>ROUND(G193*H193,6)</f>
      </c>
      <c r="L193" s="38">
        <v>0</v>
      </c>
      <c s="32">
        <f>ROUND(ROUND(L193,2)*ROUND(G193,3),2)</f>
      </c>
      <c s="36" t="s">
        <v>55</v>
      </c>
      <c>
        <f>(M193*21)/100</f>
      </c>
      <c t="s">
        <v>28</v>
      </c>
    </row>
    <row r="194" spans="1:5" ht="12.75">
      <c r="A194" s="35" t="s">
        <v>56</v>
      </c>
      <c r="E194" s="39" t="s">
        <v>9622</v>
      </c>
    </row>
    <row r="195" spans="1:5" ht="51">
      <c r="A195" s="35" t="s">
        <v>58</v>
      </c>
      <c r="E195" s="40" t="s">
        <v>9623</v>
      </c>
    </row>
    <row r="196" spans="1:5" ht="89.25">
      <c r="A196" t="s">
        <v>59</v>
      </c>
      <c r="E196" s="39" t="s">
        <v>9624</v>
      </c>
    </row>
    <row r="197" spans="1:16" ht="12.75">
      <c r="A197" t="s">
        <v>50</v>
      </c>
      <c s="34" t="s">
        <v>253</v>
      </c>
      <c s="34" t="s">
        <v>9625</v>
      </c>
      <c s="35" t="s">
        <v>5</v>
      </c>
      <c s="6" t="s">
        <v>9626</v>
      </c>
      <c s="36" t="s">
        <v>65</v>
      </c>
      <c s="37">
        <v>1</v>
      </c>
      <c s="36">
        <v>0</v>
      </c>
      <c s="36">
        <f>ROUND(G197*H197,6)</f>
      </c>
      <c r="L197" s="38">
        <v>0</v>
      </c>
      <c s="32">
        <f>ROUND(ROUND(L197,2)*ROUND(G197,3),2)</f>
      </c>
      <c s="36" t="s">
        <v>55</v>
      </c>
      <c>
        <f>(M197*21)/100</f>
      </c>
      <c t="s">
        <v>28</v>
      </c>
    </row>
    <row r="198" spans="1:5" ht="12.75">
      <c r="A198" s="35" t="s">
        <v>56</v>
      </c>
      <c r="E198" s="39" t="s">
        <v>9626</v>
      </c>
    </row>
    <row r="199" spans="1:5" ht="25.5">
      <c r="A199" s="35" t="s">
        <v>58</v>
      </c>
      <c r="E199" s="40" t="s">
        <v>9627</v>
      </c>
    </row>
    <row r="200" spans="1:5" ht="89.25">
      <c r="A200" t="s">
        <v>59</v>
      </c>
      <c r="E200" s="39" t="s">
        <v>9628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xml><?xml version="1.0" encoding="utf-8"?>
<worksheet xmlns="http://schemas.openxmlformats.org/spreadsheetml/2006/main" xmlns:r="http://schemas.openxmlformats.org/officeDocument/2006/relationships">
  <dimension ref="A1:T34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COUNTIFS(L8:L340,"=0",A8:A340,"P")+COUNTIFS(L8:L340,"",A8:A340,"P")+SUM(Q8:Q340)</f>
      </c>
    </row>
    <row r="8" spans="1:13" ht="12.75">
      <c r="A8" t="s">
        <v>45</v>
      </c>
      <c r="C8" s="28" t="s">
        <v>422</v>
      </c>
      <c r="E8" s="30" t="s">
        <v>421</v>
      </c>
      <c r="J8" s="29">
        <f>0+J9+J14+J95+J152+J189+J218+J271</f>
      </c>
      <c s="29">
        <f>0+K9+K14+K95+K152+K189+K218+K271</f>
      </c>
      <c s="29">
        <f>0+L9+L14+L95+L152+L189+L218+L271</f>
      </c>
      <c s="29">
        <f>0+M9+M14+M95+M152+M189+M218+M271</f>
      </c>
    </row>
    <row r="9" spans="1:13" ht="12.75">
      <c r="A9" t="s">
        <v>47</v>
      </c>
      <c r="C9" s="31" t="s">
        <v>48</v>
      </c>
      <c r="E9" s="33" t="s">
        <v>49</v>
      </c>
      <c r="J9" s="32">
        <f>0</f>
      </c>
      <c s="32">
        <f>0</f>
      </c>
      <c s="32">
        <f>0+L10</f>
      </c>
      <c s="32">
        <f>0+M10</f>
      </c>
    </row>
    <row r="10" spans="1:16" ht="12.75">
      <c r="A10" t="s">
        <v>50</v>
      </c>
      <c s="34" t="s">
        <v>423</v>
      </c>
      <c s="34" t="s">
        <v>52</v>
      </c>
      <c s="35" t="s">
        <v>5</v>
      </c>
      <c s="6" t="s">
        <v>53</v>
      </c>
      <c s="36" t="s">
        <v>54</v>
      </c>
      <c s="37">
        <v>0</v>
      </c>
      <c s="36">
        <v>0</v>
      </c>
      <c s="36">
        <f>ROUND(G10*H10,6)</f>
      </c>
      <c r="L10" s="38">
        <v>0</v>
      </c>
      <c s="32">
        <f>ROUND(ROUND(L10,2)*ROUND(G10,3),2)</f>
      </c>
      <c s="36" t="s">
        <v>55</v>
      </c>
      <c>
        <f>(M10*21)/100</f>
      </c>
      <c t="s">
        <v>28</v>
      </c>
    </row>
    <row r="11" spans="1:5" ht="25.5">
      <c r="A11" s="35" t="s">
        <v>56</v>
      </c>
      <c r="E11" s="39" t="s">
        <v>57</v>
      </c>
    </row>
    <row r="12" spans="1:5" ht="12.75">
      <c r="A12" s="35" t="s">
        <v>58</v>
      </c>
      <c r="E12" s="40" t="s">
        <v>5</v>
      </c>
    </row>
    <row r="13" spans="1:5" ht="12.75">
      <c r="A13" t="s">
        <v>59</v>
      </c>
      <c r="E13" s="39" t="s">
        <v>5</v>
      </c>
    </row>
    <row r="14" spans="1:13" ht="12.75">
      <c r="A14" t="s">
        <v>47</v>
      </c>
      <c r="C14" s="31" t="s">
        <v>60</v>
      </c>
      <c r="E14" s="33" t="s">
        <v>61</v>
      </c>
      <c r="J14" s="32">
        <f>0</f>
      </c>
      <c s="32">
        <f>0</f>
      </c>
      <c s="32">
        <f>0+L15+L19+L23+L27+L31+L35+L39+L43+L47+L51+L55+L59+L63+L67+L71+L75+L79+L83+L87+L91</f>
      </c>
      <c s="32">
        <f>0+M15+M19+M23+M27+M31+M35+M39+M43+M47+M51+M55+M59+M63+M67+M71+M75+M79+M83+M87+M91</f>
      </c>
    </row>
    <row r="15" spans="1:16" ht="25.5">
      <c r="A15" t="s">
        <v>50</v>
      </c>
      <c s="34" t="s">
        <v>62</v>
      </c>
      <c s="34" t="s">
        <v>424</v>
      </c>
      <c s="35" t="s">
        <v>5</v>
      </c>
      <c s="6" t="s">
        <v>425</v>
      </c>
      <c s="36" t="s">
        <v>251</v>
      </c>
      <c s="37">
        <v>2</v>
      </c>
      <c s="36">
        <v>0</v>
      </c>
      <c s="36">
        <f>ROUND(G15*H15,6)</f>
      </c>
      <c r="L15" s="38">
        <v>0</v>
      </c>
      <c s="32">
        <f>ROUND(ROUND(L15,2)*ROUND(G15,3),2)</f>
      </c>
      <c s="36" t="s">
        <v>69</v>
      </c>
      <c>
        <f>(M15*21)/100</f>
      </c>
      <c t="s">
        <v>28</v>
      </c>
    </row>
    <row r="16" spans="1:5" ht="38.25">
      <c r="A16" s="35" t="s">
        <v>56</v>
      </c>
      <c r="E16" s="39" t="s">
        <v>426</v>
      </c>
    </row>
    <row r="17" spans="1:5" ht="12.75">
      <c r="A17" s="35" t="s">
        <v>58</v>
      </c>
      <c r="E17" s="40" t="s">
        <v>5</v>
      </c>
    </row>
    <row r="18" spans="1:5" ht="216.75">
      <c r="A18" t="s">
        <v>59</v>
      </c>
      <c r="E18" s="39" t="s">
        <v>427</v>
      </c>
    </row>
    <row r="19" spans="1:16" ht="12.75">
      <c r="A19" t="s">
        <v>50</v>
      </c>
      <c s="34" t="s">
        <v>28</v>
      </c>
      <c s="34" t="s">
        <v>428</v>
      </c>
      <c s="35" t="s">
        <v>5</v>
      </c>
      <c s="6" t="s">
        <v>429</v>
      </c>
      <c s="36" t="s">
        <v>251</v>
      </c>
      <c s="37">
        <v>4</v>
      </c>
      <c s="36">
        <v>0</v>
      </c>
      <c s="36">
        <f>ROUND(G19*H19,6)</f>
      </c>
      <c r="L19" s="38">
        <v>0</v>
      </c>
      <c s="32">
        <f>ROUND(ROUND(L19,2)*ROUND(G19,3),2)</f>
      </c>
      <c s="36" t="s">
        <v>69</v>
      </c>
      <c>
        <f>(M19*21)/100</f>
      </c>
      <c t="s">
        <v>28</v>
      </c>
    </row>
    <row r="20" spans="1:5" ht="12.75">
      <c r="A20" s="35" t="s">
        <v>56</v>
      </c>
      <c r="E20" s="39" t="s">
        <v>429</v>
      </c>
    </row>
    <row r="21" spans="1:5" ht="12.75">
      <c r="A21" s="35" t="s">
        <v>58</v>
      </c>
      <c r="E21" s="40" t="s">
        <v>5</v>
      </c>
    </row>
    <row r="22" spans="1:5" ht="89.25">
      <c r="A22" t="s">
        <v>59</v>
      </c>
      <c r="E22" s="39" t="s">
        <v>430</v>
      </c>
    </row>
    <row r="23" spans="1:16" ht="12.75">
      <c r="A23" t="s">
        <v>50</v>
      </c>
      <c s="34" t="s">
        <v>26</v>
      </c>
      <c s="34" t="s">
        <v>431</v>
      </c>
      <c s="35" t="s">
        <v>5</v>
      </c>
      <c s="6" t="s">
        <v>432</v>
      </c>
      <c s="36" t="s">
        <v>65</v>
      </c>
      <c s="37">
        <v>2</v>
      </c>
      <c s="36">
        <v>0</v>
      </c>
      <c s="36">
        <f>ROUND(G23*H23,6)</f>
      </c>
      <c r="L23" s="38">
        <v>0</v>
      </c>
      <c s="32">
        <f>ROUND(ROUND(L23,2)*ROUND(G23,3),2)</f>
      </c>
      <c s="36" t="s">
        <v>55</v>
      </c>
      <c>
        <f>(M23*21)/100</f>
      </c>
      <c t="s">
        <v>28</v>
      </c>
    </row>
    <row r="24" spans="1:5" ht="12.75">
      <c r="A24" s="35" t="s">
        <v>56</v>
      </c>
      <c r="E24" s="39" t="s">
        <v>432</v>
      </c>
    </row>
    <row r="25" spans="1:5" ht="12.75">
      <c r="A25" s="35" t="s">
        <v>58</v>
      </c>
      <c r="E25" s="40" t="s">
        <v>5</v>
      </c>
    </row>
    <row r="26" spans="1:5" ht="102">
      <c r="A26" t="s">
        <v>59</v>
      </c>
      <c r="E26" s="39" t="s">
        <v>433</v>
      </c>
    </row>
    <row r="27" spans="1:16" ht="12.75">
      <c r="A27" t="s">
        <v>50</v>
      </c>
      <c s="34" t="s">
        <v>74</v>
      </c>
      <c s="34" t="s">
        <v>434</v>
      </c>
      <c s="35" t="s">
        <v>5</v>
      </c>
      <c s="6" t="s">
        <v>435</v>
      </c>
      <c s="36" t="s">
        <v>65</v>
      </c>
      <c s="37">
        <v>2</v>
      </c>
      <c s="36">
        <v>0</v>
      </c>
      <c s="36">
        <f>ROUND(G27*H27,6)</f>
      </c>
      <c r="L27" s="38">
        <v>0</v>
      </c>
      <c s="32">
        <f>ROUND(ROUND(L27,2)*ROUND(G27,3),2)</f>
      </c>
      <c s="36" t="s">
        <v>55</v>
      </c>
      <c>
        <f>(M27*21)/100</f>
      </c>
      <c t="s">
        <v>28</v>
      </c>
    </row>
    <row r="28" spans="1:5" ht="12.75">
      <c r="A28" s="35" t="s">
        <v>56</v>
      </c>
      <c r="E28" s="39" t="s">
        <v>435</v>
      </c>
    </row>
    <row r="29" spans="1:5" ht="12.75">
      <c r="A29" s="35" t="s">
        <v>58</v>
      </c>
      <c r="E29" s="40" t="s">
        <v>5</v>
      </c>
    </row>
    <row r="30" spans="1:5" ht="140.25">
      <c r="A30" t="s">
        <v>59</v>
      </c>
      <c r="E30" s="39" t="s">
        <v>436</v>
      </c>
    </row>
    <row r="31" spans="1:16" ht="12.75">
      <c r="A31" t="s">
        <v>50</v>
      </c>
      <c s="34" t="s">
        <v>27</v>
      </c>
      <c s="34" t="s">
        <v>437</v>
      </c>
      <c s="35" t="s">
        <v>5</v>
      </c>
      <c s="6" t="s">
        <v>438</v>
      </c>
      <c s="36" t="s">
        <v>251</v>
      </c>
      <c s="37">
        <v>48</v>
      </c>
      <c s="36">
        <v>0</v>
      </c>
      <c s="36">
        <f>ROUND(G31*H31,6)</f>
      </c>
      <c r="L31" s="38">
        <v>0</v>
      </c>
      <c s="32">
        <f>ROUND(ROUND(L31,2)*ROUND(G31,3),2)</f>
      </c>
      <c s="36" t="s">
        <v>69</v>
      </c>
      <c>
        <f>(M31*21)/100</f>
      </c>
      <c t="s">
        <v>28</v>
      </c>
    </row>
    <row r="32" spans="1:5" ht="12.75">
      <c r="A32" s="35" t="s">
        <v>56</v>
      </c>
      <c r="E32" s="39" t="s">
        <v>438</v>
      </c>
    </row>
    <row r="33" spans="1:5" ht="12.75">
      <c r="A33" s="35" t="s">
        <v>58</v>
      </c>
      <c r="E33" s="40" t="s">
        <v>5</v>
      </c>
    </row>
    <row r="34" spans="1:5" ht="102">
      <c r="A34" t="s">
        <v>59</v>
      </c>
      <c r="E34" s="39" t="s">
        <v>439</v>
      </c>
    </row>
    <row r="35" spans="1:16" ht="12.75">
      <c r="A35" t="s">
        <v>50</v>
      </c>
      <c s="34" t="s">
        <v>89</v>
      </c>
      <c s="34" t="s">
        <v>440</v>
      </c>
      <c s="35" t="s">
        <v>5</v>
      </c>
      <c s="6" t="s">
        <v>441</v>
      </c>
      <c s="36" t="s">
        <v>251</v>
      </c>
      <c s="37">
        <v>25</v>
      </c>
      <c s="36">
        <v>0</v>
      </c>
      <c s="36">
        <f>ROUND(G35*H35,6)</f>
      </c>
      <c r="L35" s="38">
        <v>0</v>
      </c>
      <c s="32">
        <f>ROUND(ROUND(L35,2)*ROUND(G35,3),2)</f>
      </c>
      <c s="36" t="s">
        <v>69</v>
      </c>
      <c>
        <f>(M35*21)/100</f>
      </c>
      <c t="s">
        <v>28</v>
      </c>
    </row>
    <row r="36" spans="1:5" ht="12.75">
      <c r="A36" s="35" t="s">
        <v>56</v>
      </c>
      <c r="E36" s="39" t="s">
        <v>441</v>
      </c>
    </row>
    <row r="37" spans="1:5" ht="12.75">
      <c r="A37" s="35" t="s">
        <v>58</v>
      </c>
      <c r="E37" s="40" t="s">
        <v>5</v>
      </c>
    </row>
    <row r="38" spans="1:5" ht="102">
      <c r="A38" t="s">
        <v>59</v>
      </c>
      <c r="E38" s="39" t="s">
        <v>442</v>
      </c>
    </row>
    <row r="39" spans="1:16" ht="12.75">
      <c r="A39" t="s">
        <v>50</v>
      </c>
      <c s="34" t="s">
        <v>93</v>
      </c>
      <c s="34" t="s">
        <v>443</v>
      </c>
      <c s="35" t="s">
        <v>5</v>
      </c>
      <c s="6" t="s">
        <v>444</v>
      </c>
      <c s="36" t="s">
        <v>65</v>
      </c>
      <c s="37">
        <v>73</v>
      </c>
      <c s="36">
        <v>0</v>
      </c>
      <c s="36">
        <f>ROUND(G39*H39,6)</f>
      </c>
      <c r="L39" s="38">
        <v>0</v>
      </c>
      <c s="32">
        <f>ROUND(ROUND(L39,2)*ROUND(G39,3),2)</f>
      </c>
      <c s="36" t="s">
        <v>55</v>
      </c>
      <c>
        <f>(M39*21)/100</f>
      </c>
      <c t="s">
        <v>28</v>
      </c>
    </row>
    <row r="40" spans="1:5" ht="12.75">
      <c r="A40" s="35" t="s">
        <v>56</v>
      </c>
      <c r="E40" s="39" t="s">
        <v>444</v>
      </c>
    </row>
    <row r="41" spans="1:5" ht="12.75">
      <c r="A41" s="35" t="s">
        <v>58</v>
      </c>
      <c r="E41" s="40" t="s">
        <v>5</v>
      </c>
    </row>
    <row r="42" spans="1:5" ht="153">
      <c r="A42" t="s">
        <v>59</v>
      </c>
      <c r="E42" s="39" t="s">
        <v>445</v>
      </c>
    </row>
    <row r="43" spans="1:16" ht="12.75">
      <c r="A43" t="s">
        <v>50</v>
      </c>
      <c s="34" t="s">
        <v>97</v>
      </c>
      <c s="34" t="s">
        <v>446</v>
      </c>
      <c s="35" t="s">
        <v>5</v>
      </c>
      <c s="6" t="s">
        <v>447</v>
      </c>
      <c s="36" t="s">
        <v>65</v>
      </c>
      <c s="37">
        <v>73</v>
      </c>
      <c s="36">
        <v>0</v>
      </c>
      <c s="36">
        <f>ROUND(G43*H43,6)</f>
      </c>
      <c r="L43" s="38">
        <v>0</v>
      </c>
      <c s="32">
        <f>ROUND(ROUND(L43,2)*ROUND(G43,3),2)</f>
      </c>
      <c s="36" t="s">
        <v>55</v>
      </c>
      <c>
        <f>(M43*21)/100</f>
      </c>
      <c t="s">
        <v>28</v>
      </c>
    </row>
    <row r="44" spans="1:5" ht="12.75">
      <c r="A44" s="35" t="s">
        <v>56</v>
      </c>
      <c r="E44" s="39" t="s">
        <v>447</v>
      </c>
    </row>
    <row r="45" spans="1:5" ht="12.75">
      <c r="A45" s="35" t="s">
        <v>58</v>
      </c>
      <c r="E45" s="40" t="s">
        <v>5</v>
      </c>
    </row>
    <row r="46" spans="1:5" ht="153">
      <c r="A46" t="s">
        <v>59</v>
      </c>
      <c r="E46" s="39" t="s">
        <v>448</v>
      </c>
    </row>
    <row r="47" spans="1:16" ht="12.75">
      <c r="A47" t="s">
        <v>50</v>
      </c>
      <c s="34" t="s">
        <v>101</v>
      </c>
      <c s="34" t="s">
        <v>449</v>
      </c>
      <c s="35" t="s">
        <v>5</v>
      </c>
      <c s="6" t="s">
        <v>450</v>
      </c>
      <c s="36" t="s">
        <v>65</v>
      </c>
      <c s="37">
        <v>73</v>
      </c>
      <c s="36">
        <v>0</v>
      </c>
      <c s="36">
        <f>ROUND(G47*H47,6)</f>
      </c>
      <c r="L47" s="38">
        <v>0</v>
      </c>
      <c s="32">
        <f>ROUND(ROUND(L47,2)*ROUND(G47,3),2)</f>
      </c>
      <c s="36" t="s">
        <v>55</v>
      </c>
      <c>
        <f>(M47*21)/100</f>
      </c>
      <c t="s">
        <v>28</v>
      </c>
    </row>
    <row r="48" spans="1:5" ht="12.75">
      <c r="A48" s="35" t="s">
        <v>56</v>
      </c>
      <c r="E48" s="39" t="s">
        <v>450</v>
      </c>
    </row>
    <row r="49" spans="1:5" ht="12.75">
      <c r="A49" s="35" t="s">
        <v>58</v>
      </c>
      <c r="E49" s="40" t="s">
        <v>5</v>
      </c>
    </row>
    <row r="50" spans="1:5" ht="153">
      <c r="A50" t="s">
        <v>59</v>
      </c>
      <c r="E50" s="39" t="s">
        <v>451</v>
      </c>
    </row>
    <row r="51" spans="1:16" ht="25.5">
      <c r="A51" t="s">
        <v>50</v>
      </c>
      <c s="34" t="s">
        <v>105</v>
      </c>
      <c s="34" t="s">
        <v>452</v>
      </c>
      <c s="35" t="s">
        <v>5</v>
      </c>
      <c s="6" t="s">
        <v>453</v>
      </c>
      <c s="36" t="s">
        <v>251</v>
      </c>
      <c s="37">
        <v>25</v>
      </c>
      <c s="36">
        <v>0</v>
      </c>
      <c s="36">
        <f>ROUND(G51*H51,6)</f>
      </c>
      <c r="L51" s="38">
        <v>0</v>
      </c>
      <c s="32">
        <f>ROUND(ROUND(L51,2)*ROUND(G51,3),2)</f>
      </c>
      <c s="36" t="s">
        <v>69</v>
      </c>
      <c>
        <f>(M51*21)/100</f>
      </c>
      <c t="s">
        <v>28</v>
      </c>
    </row>
    <row r="52" spans="1:5" ht="25.5">
      <c r="A52" s="35" t="s">
        <v>56</v>
      </c>
      <c r="E52" s="39" t="s">
        <v>453</v>
      </c>
    </row>
    <row r="53" spans="1:5" ht="12.75">
      <c r="A53" s="35" t="s">
        <v>58</v>
      </c>
      <c r="E53" s="40" t="s">
        <v>5</v>
      </c>
    </row>
    <row r="54" spans="1:5" ht="153">
      <c r="A54" t="s">
        <v>59</v>
      </c>
      <c r="E54" s="39" t="s">
        <v>454</v>
      </c>
    </row>
    <row r="55" spans="1:16" ht="12.75">
      <c r="A55" t="s">
        <v>50</v>
      </c>
      <c s="34" t="s">
        <v>109</v>
      </c>
      <c s="34" t="s">
        <v>455</v>
      </c>
      <c s="35" t="s">
        <v>5</v>
      </c>
      <c s="6" t="s">
        <v>456</v>
      </c>
      <c s="36" t="s">
        <v>65</v>
      </c>
      <c s="37">
        <v>25</v>
      </c>
      <c s="36">
        <v>0</v>
      </c>
      <c s="36">
        <f>ROUND(G55*H55,6)</f>
      </c>
      <c r="L55" s="38">
        <v>0</v>
      </c>
      <c s="32">
        <f>ROUND(ROUND(L55,2)*ROUND(G55,3),2)</f>
      </c>
      <c s="36" t="s">
        <v>55</v>
      </c>
      <c>
        <f>(M55*21)/100</f>
      </c>
      <c t="s">
        <v>28</v>
      </c>
    </row>
    <row r="56" spans="1:5" ht="12.75">
      <c r="A56" s="35" t="s">
        <v>56</v>
      </c>
      <c r="E56" s="39" t="s">
        <v>456</v>
      </c>
    </row>
    <row r="57" spans="1:5" ht="12.75">
      <c r="A57" s="35" t="s">
        <v>58</v>
      </c>
      <c r="E57" s="40" t="s">
        <v>5</v>
      </c>
    </row>
    <row r="58" spans="1:5" ht="153">
      <c r="A58" t="s">
        <v>59</v>
      </c>
      <c r="E58" s="39" t="s">
        <v>457</v>
      </c>
    </row>
    <row r="59" spans="1:16" ht="12.75">
      <c r="A59" t="s">
        <v>50</v>
      </c>
      <c s="34" t="s">
        <v>113</v>
      </c>
      <c s="34" t="s">
        <v>458</v>
      </c>
      <c s="35" t="s">
        <v>5</v>
      </c>
      <c s="6" t="s">
        <v>459</v>
      </c>
      <c s="36" t="s">
        <v>251</v>
      </c>
      <c s="37">
        <v>1</v>
      </c>
      <c s="36">
        <v>0</v>
      </c>
      <c s="36">
        <f>ROUND(G59*H59,6)</f>
      </c>
      <c r="L59" s="38">
        <v>0</v>
      </c>
      <c s="32">
        <f>ROUND(ROUND(L59,2)*ROUND(G59,3),2)</f>
      </c>
      <c s="36" t="s">
        <v>69</v>
      </c>
      <c>
        <f>(M59*21)/100</f>
      </c>
      <c t="s">
        <v>28</v>
      </c>
    </row>
    <row r="60" spans="1:5" ht="12.75">
      <c r="A60" s="35" t="s">
        <v>56</v>
      </c>
      <c r="E60" s="39" t="s">
        <v>459</v>
      </c>
    </row>
    <row r="61" spans="1:5" ht="12.75">
      <c r="A61" s="35" t="s">
        <v>58</v>
      </c>
      <c r="E61" s="40" t="s">
        <v>5</v>
      </c>
    </row>
    <row r="62" spans="1:5" ht="102">
      <c r="A62" t="s">
        <v>59</v>
      </c>
      <c r="E62" s="39" t="s">
        <v>460</v>
      </c>
    </row>
    <row r="63" spans="1:16" ht="12.75">
      <c r="A63" t="s">
        <v>50</v>
      </c>
      <c s="34" t="s">
        <v>117</v>
      </c>
      <c s="34" t="s">
        <v>461</v>
      </c>
      <c s="35" t="s">
        <v>5</v>
      </c>
      <c s="6" t="s">
        <v>462</v>
      </c>
      <c s="36" t="s">
        <v>251</v>
      </c>
      <c s="37">
        <v>1</v>
      </c>
      <c s="36">
        <v>0</v>
      </c>
      <c s="36">
        <f>ROUND(G63*H63,6)</f>
      </c>
      <c r="L63" s="38">
        <v>0</v>
      </c>
      <c s="32">
        <f>ROUND(ROUND(L63,2)*ROUND(G63,3),2)</f>
      </c>
      <c s="36" t="s">
        <v>69</v>
      </c>
      <c>
        <f>(M63*21)/100</f>
      </c>
      <c t="s">
        <v>28</v>
      </c>
    </row>
    <row r="64" spans="1:5" ht="12.75">
      <c r="A64" s="35" t="s">
        <v>56</v>
      </c>
      <c r="E64" s="39" t="s">
        <v>462</v>
      </c>
    </row>
    <row r="65" spans="1:5" ht="12.75">
      <c r="A65" s="35" t="s">
        <v>58</v>
      </c>
      <c r="E65" s="40" t="s">
        <v>5</v>
      </c>
    </row>
    <row r="66" spans="1:5" ht="89.25">
      <c r="A66" t="s">
        <v>59</v>
      </c>
      <c r="E66" s="39" t="s">
        <v>463</v>
      </c>
    </row>
    <row r="67" spans="1:16" ht="12.75">
      <c r="A67" t="s">
        <v>50</v>
      </c>
      <c s="34" t="s">
        <v>121</v>
      </c>
      <c s="34" t="s">
        <v>464</v>
      </c>
      <c s="35" t="s">
        <v>5</v>
      </c>
      <c s="6" t="s">
        <v>465</v>
      </c>
      <c s="36" t="s">
        <v>251</v>
      </c>
      <c s="37">
        <v>44</v>
      </c>
      <c s="36">
        <v>0</v>
      </c>
      <c s="36">
        <f>ROUND(G67*H67,6)</f>
      </c>
      <c r="L67" s="38">
        <v>0</v>
      </c>
      <c s="32">
        <f>ROUND(ROUND(L67,2)*ROUND(G67,3),2)</f>
      </c>
      <c s="36" t="s">
        <v>69</v>
      </c>
      <c>
        <f>(M67*21)/100</f>
      </c>
      <c t="s">
        <v>28</v>
      </c>
    </row>
    <row r="68" spans="1:5" ht="12.75">
      <c r="A68" s="35" t="s">
        <v>56</v>
      </c>
      <c r="E68" s="39" t="s">
        <v>465</v>
      </c>
    </row>
    <row r="69" spans="1:5" ht="12.75">
      <c r="A69" s="35" t="s">
        <v>58</v>
      </c>
      <c r="E69" s="40" t="s">
        <v>5</v>
      </c>
    </row>
    <row r="70" spans="1:5" ht="89.25">
      <c r="A70" t="s">
        <v>59</v>
      </c>
      <c r="E70" s="39" t="s">
        <v>466</v>
      </c>
    </row>
    <row r="71" spans="1:16" ht="12.75">
      <c r="A71" t="s">
        <v>50</v>
      </c>
      <c s="34" t="s">
        <v>125</v>
      </c>
      <c s="34" t="s">
        <v>467</v>
      </c>
      <c s="35" t="s">
        <v>5</v>
      </c>
      <c s="6" t="s">
        <v>468</v>
      </c>
      <c s="36" t="s">
        <v>65</v>
      </c>
      <c s="37">
        <v>46</v>
      </c>
      <c s="36">
        <v>0</v>
      </c>
      <c s="36">
        <f>ROUND(G71*H71,6)</f>
      </c>
      <c r="L71" s="38">
        <v>0</v>
      </c>
      <c s="32">
        <f>ROUND(ROUND(L71,2)*ROUND(G71,3),2)</f>
      </c>
      <c s="36" t="s">
        <v>55</v>
      </c>
      <c>
        <f>(M71*21)/100</f>
      </c>
      <c t="s">
        <v>28</v>
      </c>
    </row>
    <row r="72" spans="1:5" ht="12.75">
      <c r="A72" s="35" t="s">
        <v>56</v>
      </c>
      <c r="E72" s="39" t="s">
        <v>468</v>
      </c>
    </row>
    <row r="73" spans="1:5" ht="12.75">
      <c r="A73" s="35" t="s">
        <v>58</v>
      </c>
      <c r="E73" s="40" t="s">
        <v>5</v>
      </c>
    </row>
    <row r="74" spans="1:5" ht="153">
      <c r="A74" t="s">
        <v>59</v>
      </c>
      <c r="E74" s="39" t="s">
        <v>469</v>
      </c>
    </row>
    <row r="75" spans="1:16" ht="25.5">
      <c r="A75" t="s">
        <v>50</v>
      </c>
      <c s="34" t="s">
        <v>315</v>
      </c>
      <c s="34" t="s">
        <v>470</v>
      </c>
      <c s="35" t="s">
        <v>5</v>
      </c>
      <c s="6" t="s">
        <v>471</v>
      </c>
      <c s="36" t="s">
        <v>251</v>
      </c>
      <c s="37">
        <v>1</v>
      </c>
      <c s="36">
        <v>0</v>
      </c>
      <c s="36">
        <f>ROUND(G75*H75,6)</f>
      </c>
      <c r="L75" s="38">
        <v>0</v>
      </c>
      <c s="32">
        <f>ROUND(ROUND(L75,2)*ROUND(G75,3),2)</f>
      </c>
      <c s="36" t="s">
        <v>69</v>
      </c>
      <c>
        <f>(M75*21)/100</f>
      </c>
      <c t="s">
        <v>28</v>
      </c>
    </row>
    <row r="76" spans="1:5" ht="25.5">
      <c r="A76" s="35" t="s">
        <v>56</v>
      </c>
      <c r="E76" s="39" t="s">
        <v>471</v>
      </c>
    </row>
    <row r="77" spans="1:5" ht="12.75">
      <c r="A77" s="35" t="s">
        <v>58</v>
      </c>
      <c r="E77" s="40" t="s">
        <v>5</v>
      </c>
    </row>
    <row r="78" spans="1:5" ht="165.75">
      <c r="A78" t="s">
        <v>59</v>
      </c>
      <c r="E78" s="39" t="s">
        <v>472</v>
      </c>
    </row>
    <row r="79" spans="1:16" ht="25.5">
      <c r="A79" t="s">
        <v>50</v>
      </c>
      <c s="34" t="s">
        <v>319</v>
      </c>
      <c s="34" t="s">
        <v>473</v>
      </c>
      <c s="35" t="s">
        <v>5</v>
      </c>
      <c s="6" t="s">
        <v>474</v>
      </c>
      <c s="36" t="s">
        <v>251</v>
      </c>
      <c s="37">
        <v>1</v>
      </c>
      <c s="36">
        <v>0</v>
      </c>
      <c s="36">
        <f>ROUND(G79*H79,6)</f>
      </c>
      <c r="L79" s="38">
        <v>0</v>
      </c>
      <c s="32">
        <f>ROUND(ROUND(L79,2)*ROUND(G79,3),2)</f>
      </c>
      <c s="36" t="s">
        <v>69</v>
      </c>
      <c>
        <f>(M79*21)/100</f>
      </c>
      <c t="s">
        <v>28</v>
      </c>
    </row>
    <row r="80" spans="1:5" ht="25.5">
      <c r="A80" s="35" t="s">
        <v>56</v>
      </c>
      <c r="E80" s="39" t="s">
        <v>474</v>
      </c>
    </row>
    <row r="81" spans="1:5" ht="12.75">
      <c r="A81" s="35" t="s">
        <v>58</v>
      </c>
      <c r="E81" s="40" t="s">
        <v>5</v>
      </c>
    </row>
    <row r="82" spans="1:5" ht="165.75">
      <c r="A82" t="s">
        <v>59</v>
      </c>
      <c r="E82" s="39" t="s">
        <v>475</v>
      </c>
    </row>
    <row r="83" spans="1:16" ht="12.75">
      <c r="A83" t="s">
        <v>50</v>
      </c>
      <c s="34" t="s">
        <v>323</v>
      </c>
      <c s="34" t="s">
        <v>476</v>
      </c>
      <c s="35" t="s">
        <v>5</v>
      </c>
      <c s="6" t="s">
        <v>465</v>
      </c>
      <c s="36" t="s">
        <v>251</v>
      </c>
      <c s="37">
        <v>2</v>
      </c>
      <c s="36">
        <v>0</v>
      </c>
      <c s="36">
        <f>ROUND(G83*H83,6)</f>
      </c>
      <c r="L83" s="38">
        <v>0</v>
      </c>
      <c s="32">
        <f>ROUND(ROUND(L83,2)*ROUND(G83,3),2)</f>
      </c>
      <c s="36" t="s">
        <v>69</v>
      </c>
      <c>
        <f>(M83*21)/100</f>
      </c>
      <c t="s">
        <v>28</v>
      </c>
    </row>
    <row r="84" spans="1:5" ht="12.75">
      <c r="A84" s="35" t="s">
        <v>56</v>
      </c>
      <c r="E84" s="39" t="s">
        <v>465</v>
      </c>
    </row>
    <row r="85" spans="1:5" ht="12.75">
      <c r="A85" s="35" t="s">
        <v>58</v>
      </c>
      <c r="E85" s="40" t="s">
        <v>5</v>
      </c>
    </row>
    <row r="86" spans="1:5" ht="102">
      <c r="A86" t="s">
        <v>59</v>
      </c>
      <c r="E86" s="39" t="s">
        <v>477</v>
      </c>
    </row>
    <row r="87" spans="1:16" ht="12.75">
      <c r="A87" t="s">
        <v>50</v>
      </c>
      <c s="34" t="s">
        <v>478</v>
      </c>
      <c s="34" t="s">
        <v>479</v>
      </c>
      <c s="35" t="s">
        <v>5</v>
      </c>
      <c s="6" t="s">
        <v>480</v>
      </c>
      <c s="36" t="s">
        <v>251</v>
      </c>
      <c s="37">
        <v>1</v>
      </c>
      <c s="36">
        <v>0</v>
      </c>
      <c s="36">
        <f>ROUND(G87*H87,6)</f>
      </c>
      <c r="L87" s="38">
        <v>0</v>
      </c>
      <c s="32">
        <f>ROUND(ROUND(L87,2)*ROUND(G87,3),2)</f>
      </c>
      <c s="36" t="s">
        <v>69</v>
      </c>
      <c>
        <f>(M87*21)/100</f>
      </c>
      <c t="s">
        <v>28</v>
      </c>
    </row>
    <row r="88" spans="1:5" ht="12.75">
      <c r="A88" s="35" t="s">
        <v>56</v>
      </c>
      <c r="E88" s="39" t="s">
        <v>480</v>
      </c>
    </row>
    <row r="89" spans="1:5" ht="12.75">
      <c r="A89" s="35" t="s">
        <v>58</v>
      </c>
      <c r="E89" s="40" t="s">
        <v>5</v>
      </c>
    </row>
    <row r="90" spans="1:5" ht="89.25">
      <c r="A90" t="s">
        <v>59</v>
      </c>
      <c r="E90" s="39" t="s">
        <v>481</v>
      </c>
    </row>
    <row r="91" spans="1:16" ht="12.75">
      <c r="A91" t="s">
        <v>50</v>
      </c>
      <c s="34" t="s">
        <v>482</v>
      </c>
      <c s="34" t="s">
        <v>483</v>
      </c>
      <c s="35" t="s">
        <v>5</v>
      </c>
      <c s="6" t="s">
        <v>484</v>
      </c>
      <c s="36" t="s">
        <v>251</v>
      </c>
      <c s="37">
        <v>1</v>
      </c>
      <c s="36">
        <v>0</v>
      </c>
      <c s="36">
        <f>ROUND(G91*H91,6)</f>
      </c>
      <c r="L91" s="38">
        <v>0</v>
      </c>
      <c s="32">
        <f>ROUND(ROUND(L91,2)*ROUND(G91,3),2)</f>
      </c>
      <c s="36" t="s">
        <v>69</v>
      </c>
      <c>
        <f>(M91*21)/100</f>
      </c>
      <c t="s">
        <v>28</v>
      </c>
    </row>
    <row r="92" spans="1:5" ht="12.75">
      <c r="A92" s="35" t="s">
        <v>56</v>
      </c>
      <c r="E92" s="39" t="s">
        <v>484</v>
      </c>
    </row>
    <row r="93" spans="1:5" ht="12.75">
      <c r="A93" s="35" t="s">
        <v>58</v>
      </c>
      <c r="E93" s="40" t="s">
        <v>5</v>
      </c>
    </row>
    <row r="94" spans="1:5" ht="89.25">
      <c r="A94" t="s">
        <v>59</v>
      </c>
      <c r="E94" s="39" t="s">
        <v>485</v>
      </c>
    </row>
    <row r="95" spans="1:13" ht="12.75">
      <c r="A95" t="s">
        <v>47</v>
      </c>
      <c r="C95" s="31" t="s">
        <v>137</v>
      </c>
      <c r="E95" s="33" t="s">
        <v>486</v>
      </c>
      <c r="J95" s="32">
        <f>0</f>
      </c>
      <c s="32">
        <f>0</f>
      </c>
      <c s="32">
        <f>0+L96+L100+L104+L108+L112+L116+L120+L124+L128+L132+L136+L140+L144+L148</f>
      </c>
      <c s="32">
        <f>0+M96+M100+M104+M108+M112+M116+M120+M124+M128+M132+M136+M140+M144+M148</f>
      </c>
    </row>
    <row r="96" spans="1:16" ht="25.5">
      <c r="A96" t="s">
        <v>50</v>
      </c>
      <c s="34" t="s">
        <v>129</v>
      </c>
      <c s="34" t="s">
        <v>487</v>
      </c>
      <c s="35" t="s">
        <v>5</v>
      </c>
      <c s="6" t="s">
        <v>488</v>
      </c>
      <c s="36" t="s">
        <v>251</v>
      </c>
      <c s="37">
        <v>176</v>
      </c>
      <c s="36">
        <v>0</v>
      </c>
      <c s="36">
        <f>ROUND(G96*H96,6)</f>
      </c>
      <c r="L96" s="38">
        <v>0</v>
      </c>
      <c s="32">
        <f>ROUND(ROUND(L96,2)*ROUND(G96,3),2)</f>
      </c>
      <c s="36" t="s">
        <v>69</v>
      </c>
      <c>
        <f>(M96*21)/100</f>
      </c>
      <c t="s">
        <v>28</v>
      </c>
    </row>
    <row r="97" spans="1:5" ht="25.5">
      <c r="A97" s="35" t="s">
        <v>56</v>
      </c>
      <c r="E97" s="39" t="s">
        <v>488</v>
      </c>
    </row>
    <row r="98" spans="1:5" ht="12.75">
      <c r="A98" s="35" t="s">
        <v>58</v>
      </c>
      <c r="E98" s="40" t="s">
        <v>5</v>
      </c>
    </row>
    <row r="99" spans="1:5" ht="153">
      <c r="A99" t="s">
        <v>59</v>
      </c>
      <c r="E99" s="39" t="s">
        <v>489</v>
      </c>
    </row>
    <row r="100" spans="1:16" ht="25.5">
      <c r="A100" t="s">
        <v>50</v>
      </c>
      <c s="34" t="s">
        <v>133</v>
      </c>
      <c s="34" t="s">
        <v>490</v>
      </c>
      <c s="35" t="s">
        <v>5</v>
      </c>
      <c s="6" t="s">
        <v>491</v>
      </c>
      <c s="36" t="s">
        <v>251</v>
      </c>
      <c s="37">
        <v>36</v>
      </c>
      <c s="36">
        <v>0</v>
      </c>
      <c s="36">
        <f>ROUND(G100*H100,6)</f>
      </c>
      <c r="L100" s="38">
        <v>0</v>
      </c>
      <c s="32">
        <f>ROUND(ROUND(L100,2)*ROUND(G100,3),2)</f>
      </c>
      <c s="36" t="s">
        <v>69</v>
      </c>
      <c>
        <f>(M100*21)/100</f>
      </c>
      <c t="s">
        <v>28</v>
      </c>
    </row>
    <row r="101" spans="1:5" ht="25.5">
      <c r="A101" s="35" t="s">
        <v>56</v>
      </c>
      <c r="E101" s="39" t="s">
        <v>491</v>
      </c>
    </row>
    <row r="102" spans="1:5" ht="12.75">
      <c r="A102" s="35" t="s">
        <v>58</v>
      </c>
      <c r="E102" s="40" t="s">
        <v>5</v>
      </c>
    </row>
    <row r="103" spans="1:5" ht="165.75">
      <c r="A103" t="s">
        <v>59</v>
      </c>
      <c r="E103" s="39" t="s">
        <v>492</v>
      </c>
    </row>
    <row r="104" spans="1:16" ht="12.75">
      <c r="A104" t="s">
        <v>50</v>
      </c>
      <c s="34" t="s">
        <v>139</v>
      </c>
      <c s="34" t="s">
        <v>493</v>
      </c>
      <c s="35" t="s">
        <v>62</v>
      </c>
      <c s="6" t="s">
        <v>494</v>
      </c>
      <c s="36" t="s">
        <v>65</v>
      </c>
      <c s="37">
        <v>214</v>
      </c>
      <c s="36">
        <v>0</v>
      </c>
      <c s="36">
        <f>ROUND(G104*H104,6)</f>
      </c>
      <c r="L104" s="38">
        <v>0</v>
      </c>
      <c s="32">
        <f>ROUND(ROUND(L104,2)*ROUND(G104,3),2)</f>
      </c>
      <c s="36" t="s">
        <v>55</v>
      </c>
      <c>
        <f>(M104*21)/100</f>
      </c>
      <c t="s">
        <v>28</v>
      </c>
    </row>
    <row r="105" spans="1:5" ht="12.75">
      <c r="A105" s="35" t="s">
        <v>56</v>
      </c>
      <c r="E105" s="39" t="s">
        <v>494</v>
      </c>
    </row>
    <row r="106" spans="1:5" ht="12.75">
      <c r="A106" s="35" t="s">
        <v>58</v>
      </c>
      <c r="E106" s="40" t="s">
        <v>5</v>
      </c>
    </row>
    <row r="107" spans="1:5" ht="153">
      <c r="A107" t="s">
        <v>59</v>
      </c>
      <c r="E107" s="39" t="s">
        <v>495</v>
      </c>
    </row>
    <row r="108" spans="1:16" ht="12.75">
      <c r="A108" t="s">
        <v>50</v>
      </c>
      <c s="34" t="s">
        <v>143</v>
      </c>
      <c s="34" t="s">
        <v>496</v>
      </c>
      <c s="35" t="s">
        <v>5</v>
      </c>
      <c s="6" t="s">
        <v>497</v>
      </c>
      <c s="36" t="s">
        <v>65</v>
      </c>
      <c s="37">
        <v>212</v>
      </c>
      <c s="36">
        <v>0</v>
      </c>
      <c s="36">
        <f>ROUND(G108*H108,6)</f>
      </c>
      <c r="L108" s="38">
        <v>0</v>
      </c>
      <c s="32">
        <f>ROUND(ROUND(L108,2)*ROUND(G108,3),2)</f>
      </c>
      <c s="36" t="s">
        <v>55</v>
      </c>
      <c>
        <f>(M108*21)/100</f>
      </c>
      <c t="s">
        <v>28</v>
      </c>
    </row>
    <row r="109" spans="1:5" ht="12.75">
      <c r="A109" s="35" t="s">
        <v>56</v>
      </c>
      <c r="E109" s="39" t="s">
        <v>497</v>
      </c>
    </row>
    <row r="110" spans="1:5" ht="12.75">
      <c r="A110" s="35" t="s">
        <v>58</v>
      </c>
      <c r="E110" s="40" t="s">
        <v>5</v>
      </c>
    </row>
    <row r="111" spans="1:5" ht="204">
      <c r="A111" t="s">
        <v>59</v>
      </c>
      <c r="E111" s="39" t="s">
        <v>498</v>
      </c>
    </row>
    <row r="112" spans="1:16" ht="12.75">
      <c r="A112" t="s">
        <v>50</v>
      </c>
      <c s="34" t="s">
        <v>147</v>
      </c>
      <c s="34" t="s">
        <v>499</v>
      </c>
      <c s="35" t="s">
        <v>5</v>
      </c>
      <c s="6" t="s">
        <v>500</v>
      </c>
      <c s="36" t="s">
        <v>251</v>
      </c>
      <c s="37">
        <v>95</v>
      </c>
      <c s="36">
        <v>0</v>
      </c>
      <c s="36">
        <f>ROUND(G112*H112,6)</f>
      </c>
      <c r="L112" s="38">
        <v>0</v>
      </c>
      <c s="32">
        <f>ROUND(ROUND(L112,2)*ROUND(G112,3),2)</f>
      </c>
      <c s="36" t="s">
        <v>69</v>
      </c>
      <c>
        <f>(M112*21)/100</f>
      </c>
      <c t="s">
        <v>28</v>
      </c>
    </row>
    <row r="113" spans="1:5" ht="12.75">
      <c r="A113" s="35" t="s">
        <v>56</v>
      </c>
      <c r="E113" s="39" t="s">
        <v>500</v>
      </c>
    </row>
    <row r="114" spans="1:5" ht="12.75">
      <c r="A114" s="35" t="s">
        <v>58</v>
      </c>
      <c r="E114" s="40" t="s">
        <v>5</v>
      </c>
    </row>
    <row r="115" spans="1:5" ht="102">
      <c r="A115" t="s">
        <v>59</v>
      </c>
      <c r="E115" s="39" t="s">
        <v>501</v>
      </c>
    </row>
    <row r="116" spans="1:16" ht="12.75">
      <c r="A116" t="s">
        <v>50</v>
      </c>
      <c s="34" t="s">
        <v>151</v>
      </c>
      <c s="34" t="s">
        <v>493</v>
      </c>
      <c s="35" t="s">
        <v>5</v>
      </c>
      <c s="6" t="s">
        <v>494</v>
      </c>
      <c s="36" t="s">
        <v>65</v>
      </c>
      <c s="37">
        <v>95</v>
      </c>
      <c s="36">
        <v>0</v>
      </c>
      <c s="36">
        <f>ROUND(G116*H116,6)</f>
      </c>
      <c r="L116" s="38">
        <v>0</v>
      </c>
      <c s="32">
        <f>ROUND(ROUND(L116,2)*ROUND(G116,3),2)</f>
      </c>
      <c s="36" t="s">
        <v>55</v>
      </c>
      <c>
        <f>(M116*21)/100</f>
      </c>
      <c t="s">
        <v>28</v>
      </c>
    </row>
    <row r="117" spans="1:5" ht="12.75">
      <c r="A117" s="35" t="s">
        <v>56</v>
      </c>
      <c r="E117" s="39" t="s">
        <v>494</v>
      </c>
    </row>
    <row r="118" spans="1:5" ht="12.75">
      <c r="A118" s="35" t="s">
        <v>58</v>
      </c>
      <c r="E118" s="40" t="s">
        <v>5</v>
      </c>
    </row>
    <row r="119" spans="1:5" ht="153">
      <c r="A119" t="s">
        <v>59</v>
      </c>
      <c r="E119" s="39" t="s">
        <v>495</v>
      </c>
    </row>
    <row r="120" spans="1:16" ht="12.75">
      <c r="A120" t="s">
        <v>50</v>
      </c>
      <c s="34" t="s">
        <v>155</v>
      </c>
      <c s="34" t="s">
        <v>502</v>
      </c>
      <c s="35" t="s">
        <v>5</v>
      </c>
      <c s="6" t="s">
        <v>503</v>
      </c>
      <c s="36" t="s">
        <v>251</v>
      </c>
      <c s="37">
        <v>42</v>
      </c>
      <c s="36">
        <v>0</v>
      </c>
      <c s="36">
        <f>ROUND(G120*H120,6)</f>
      </c>
      <c r="L120" s="38">
        <v>0</v>
      </c>
      <c s="32">
        <f>ROUND(ROUND(L120,2)*ROUND(G120,3),2)</f>
      </c>
      <c s="36" t="s">
        <v>69</v>
      </c>
      <c>
        <f>(M120*21)/100</f>
      </c>
      <c t="s">
        <v>28</v>
      </c>
    </row>
    <row r="121" spans="1:5" ht="12.75">
      <c r="A121" s="35" t="s">
        <v>56</v>
      </c>
      <c r="E121" s="39" t="s">
        <v>503</v>
      </c>
    </row>
    <row r="122" spans="1:5" ht="12.75">
      <c r="A122" s="35" t="s">
        <v>58</v>
      </c>
      <c r="E122" s="40" t="s">
        <v>5</v>
      </c>
    </row>
    <row r="123" spans="1:5" ht="102">
      <c r="A123" t="s">
        <v>59</v>
      </c>
      <c r="E123" s="39" t="s">
        <v>504</v>
      </c>
    </row>
    <row r="124" spans="1:16" ht="12.75">
      <c r="A124" t="s">
        <v>50</v>
      </c>
      <c s="34" t="s">
        <v>158</v>
      </c>
      <c s="34" t="s">
        <v>505</v>
      </c>
      <c s="35" t="s">
        <v>5</v>
      </c>
      <c s="6" t="s">
        <v>506</v>
      </c>
      <c s="36" t="s">
        <v>251</v>
      </c>
      <c s="37">
        <v>38</v>
      </c>
      <c s="36">
        <v>0</v>
      </c>
      <c s="36">
        <f>ROUND(G124*H124,6)</f>
      </c>
      <c r="L124" s="38">
        <v>0</v>
      </c>
      <c s="32">
        <f>ROUND(ROUND(L124,2)*ROUND(G124,3),2)</f>
      </c>
      <c s="36" t="s">
        <v>69</v>
      </c>
      <c>
        <f>(M124*21)/100</f>
      </c>
      <c t="s">
        <v>28</v>
      </c>
    </row>
    <row r="125" spans="1:5" ht="12.75">
      <c r="A125" s="35" t="s">
        <v>56</v>
      </c>
      <c r="E125" s="39" t="s">
        <v>506</v>
      </c>
    </row>
    <row r="126" spans="1:5" ht="12.75">
      <c r="A126" s="35" t="s">
        <v>58</v>
      </c>
      <c r="E126" s="40" t="s">
        <v>5</v>
      </c>
    </row>
    <row r="127" spans="1:5" ht="102">
      <c r="A127" t="s">
        <v>59</v>
      </c>
      <c r="E127" s="39" t="s">
        <v>507</v>
      </c>
    </row>
    <row r="128" spans="1:16" ht="12.75">
      <c r="A128" t="s">
        <v>50</v>
      </c>
      <c s="34" t="s">
        <v>170</v>
      </c>
      <c s="34" t="s">
        <v>508</v>
      </c>
      <c s="35" t="s">
        <v>5</v>
      </c>
      <c s="6" t="s">
        <v>509</v>
      </c>
      <c s="36" t="s">
        <v>251</v>
      </c>
      <c s="37">
        <v>65</v>
      </c>
      <c s="36">
        <v>0</v>
      </c>
      <c s="36">
        <f>ROUND(G128*H128,6)</f>
      </c>
      <c r="L128" s="38">
        <v>0</v>
      </c>
      <c s="32">
        <f>ROUND(ROUND(L128,2)*ROUND(G128,3),2)</f>
      </c>
      <c s="36" t="s">
        <v>69</v>
      </c>
      <c>
        <f>(M128*21)/100</f>
      </c>
      <c t="s">
        <v>28</v>
      </c>
    </row>
    <row r="129" spans="1:5" ht="12.75">
      <c r="A129" s="35" t="s">
        <v>56</v>
      </c>
      <c r="E129" s="39" t="s">
        <v>509</v>
      </c>
    </row>
    <row r="130" spans="1:5" ht="12.75">
      <c r="A130" s="35" t="s">
        <v>58</v>
      </c>
      <c r="E130" s="40" t="s">
        <v>5</v>
      </c>
    </row>
    <row r="131" spans="1:5" ht="89.25">
      <c r="A131" t="s">
        <v>59</v>
      </c>
      <c r="E131" s="39" t="s">
        <v>510</v>
      </c>
    </row>
    <row r="132" spans="1:16" ht="12.75">
      <c r="A132" t="s">
        <v>50</v>
      </c>
      <c s="34" t="s">
        <v>176</v>
      </c>
      <c s="34" t="s">
        <v>511</v>
      </c>
      <c s="35" t="s">
        <v>5</v>
      </c>
      <c s="6" t="s">
        <v>512</v>
      </c>
      <c s="36" t="s">
        <v>65</v>
      </c>
      <c s="37">
        <v>65</v>
      </c>
      <c s="36">
        <v>0</v>
      </c>
      <c s="36">
        <f>ROUND(G132*H132,6)</f>
      </c>
      <c r="L132" s="38">
        <v>0</v>
      </c>
      <c s="32">
        <f>ROUND(ROUND(L132,2)*ROUND(G132,3),2)</f>
      </c>
      <c s="36" t="s">
        <v>55</v>
      </c>
      <c>
        <f>(M132*21)/100</f>
      </c>
      <c t="s">
        <v>28</v>
      </c>
    </row>
    <row r="133" spans="1:5" ht="12.75">
      <c r="A133" s="35" t="s">
        <v>56</v>
      </c>
      <c r="E133" s="39" t="s">
        <v>512</v>
      </c>
    </row>
    <row r="134" spans="1:5" ht="12.75">
      <c r="A134" s="35" t="s">
        <v>58</v>
      </c>
      <c r="E134" s="40" t="s">
        <v>5</v>
      </c>
    </row>
    <row r="135" spans="1:5" ht="140.25">
      <c r="A135" t="s">
        <v>59</v>
      </c>
      <c r="E135" s="39" t="s">
        <v>513</v>
      </c>
    </row>
    <row r="136" spans="1:16" ht="12.75">
      <c r="A136" t="s">
        <v>50</v>
      </c>
      <c s="34" t="s">
        <v>180</v>
      </c>
      <c s="34" t="s">
        <v>514</v>
      </c>
      <c s="35" t="s">
        <v>5</v>
      </c>
      <c s="6" t="s">
        <v>515</v>
      </c>
      <c s="36" t="s">
        <v>251</v>
      </c>
      <c s="37">
        <v>2</v>
      </c>
      <c s="36">
        <v>0</v>
      </c>
      <c s="36">
        <f>ROUND(G136*H136,6)</f>
      </c>
      <c r="L136" s="38">
        <v>0</v>
      </c>
      <c s="32">
        <f>ROUND(ROUND(L136,2)*ROUND(G136,3),2)</f>
      </c>
      <c s="36" t="s">
        <v>69</v>
      </c>
      <c>
        <f>(M136*21)/100</f>
      </c>
      <c t="s">
        <v>28</v>
      </c>
    </row>
    <row r="137" spans="1:5" ht="12.75">
      <c r="A137" s="35" t="s">
        <v>56</v>
      </c>
      <c r="E137" s="39" t="s">
        <v>515</v>
      </c>
    </row>
    <row r="138" spans="1:5" ht="12.75">
      <c r="A138" s="35" t="s">
        <v>58</v>
      </c>
      <c r="E138" s="40" t="s">
        <v>5</v>
      </c>
    </row>
    <row r="139" spans="1:5" ht="102">
      <c r="A139" t="s">
        <v>59</v>
      </c>
      <c r="E139" s="39" t="s">
        <v>516</v>
      </c>
    </row>
    <row r="140" spans="1:16" ht="12.75">
      <c r="A140" t="s">
        <v>50</v>
      </c>
      <c s="34" t="s">
        <v>184</v>
      </c>
      <c s="34" t="s">
        <v>517</v>
      </c>
      <c s="35" t="s">
        <v>5</v>
      </c>
      <c s="6" t="s">
        <v>518</v>
      </c>
      <c s="36" t="s">
        <v>65</v>
      </c>
      <c s="37">
        <v>2</v>
      </c>
      <c s="36">
        <v>0</v>
      </c>
      <c s="36">
        <f>ROUND(G140*H140,6)</f>
      </c>
      <c r="L140" s="38">
        <v>0</v>
      </c>
      <c s="32">
        <f>ROUND(ROUND(L140,2)*ROUND(G140,3),2)</f>
      </c>
      <c s="36" t="s">
        <v>55</v>
      </c>
      <c>
        <f>(M140*21)/100</f>
      </c>
      <c t="s">
        <v>28</v>
      </c>
    </row>
    <row r="141" spans="1:5" ht="12.75">
      <c r="A141" s="35" t="s">
        <v>56</v>
      </c>
      <c r="E141" s="39" t="s">
        <v>518</v>
      </c>
    </row>
    <row r="142" spans="1:5" ht="12.75">
      <c r="A142" s="35" t="s">
        <v>58</v>
      </c>
      <c r="E142" s="40" t="s">
        <v>5</v>
      </c>
    </row>
    <row r="143" spans="1:5" ht="153">
      <c r="A143" t="s">
        <v>59</v>
      </c>
      <c r="E143" s="39" t="s">
        <v>519</v>
      </c>
    </row>
    <row r="144" spans="1:16" ht="12.75">
      <c r="A144" t="s">
        <v>50</v>
      </c>
      <c s="34" t="s">
        <v>327</v>
      </c>
      <c s="34" t="s">
        <v>520</v>
      </c>
      <c s="35" t="s">
        <v>5</v>
      </c>
      <c s="6" t="s">
        <v>521</v>
      </c>
      <c s="36" t="s">
        <v>65</v>
      </c>
      <c s="37">
        <v>2</v>
      </c>
      <c s="36">
        <v>0</v>
      </c>
      <c s="36">
        <f>ROUND(G144*H144,6)</f>
      </c>
      <c r="L144" s="38">
        <v>0</v>
      </c>
      <c s="32">
        <f>ROUND(ROUND(L144,2)*ROUND(G144,3),2)</f>
      </c>
      <c s="36" t="s">
        <v>69</v>
      </c>
      <c>
        <f>(M144*21)/100</f>
      </c>
      <c t="s">
        <v>28</v>
      </c>
    </row>
    <row r="145" spans="1:5" ht="12.75">
      <c r="A145" s="35" t="s">
        <v>56</v>
      </c>
      <c r="E145" s="39" t="s">
        <v>521</v>
      </c>
    </row>
    <row r="146" spans="1:5" ht="12.75">
      <c r="A146" s="35" t="s">
        <v>58</v>
      </c>
      <c r="E146" s="40" t="s">
        <v>5</v>
      </c>
    </row>
    <row r="147" spans="1:5" ht="102">
      <c r="A147" t="s">
        <v>59</v>
      </c>
      <c r="E147" s="39" t="s">
        <v>522</v>
      </c>
    </row>
    <row r="148" spans="1:16" ht="12.75">
      <c r="A148" t="s">
        <v>50</v>
      </c>
      <c s="34" t="s">
        <v>331</v>
      </c>
      <c s="34" t="s">
        <v>523</v>
      </c>
      <c s="35" t="s">
        <v>5</v>
      </c>
      <c s="6" t="s">
        <v>524</v>
      </c>
      <c s="36" t="s">
        <v>65</v>
      </c>
      <c s="37">
        <v>2</v>
      </c>
      <c s="36">
        <v>0</v>
      </c>
      <c s="36">
        <f>ROUND(G148*H148,6)</f>
      </c>
      <c r="L148" s="38">
        <v>0</v>
      </c>
      <c s="32">
        <f>ROUND(ROUND(L148,2)*ROUND(G148,3),2)</f>
      </c>
      <c s="36" t="s">
        <v>55</v>
      </c>
      <c>
        <f>(M148*21)/100</f>
      </c>
      <c t="s">
        <v>28</v>
      </c>
    </row>
    <row r="149" spans="1:5" ht="12.75">
      <c r="A149" s="35" t="s">
        <v>56</v>
      </c>
      <c r="E149" s="39" t="s">
        <v>524</v>
      </c>
    </row>
    <row r="150" spans="1:5" ht="12.75">
      <c r="A150" s="35" t="s">
        <v>58</v>
      </c>
      <c r="E150" s="40" t="s">
        <v>5</v>
      </c>
    </row>
    <row r="151" spans="1:5" ht="153">
      <c r="A151" t="s">
        <v>59</v>
      </c>
      <c r="E151" s="39" t="s">
        <v>525</v>
      </c>
    </row>
    <row r="152" spans="1:13" ht="12.75">
      <c r="A152" t="s">
        <v>47</v>
      </c>
      <c r="C152" s="31" t="s">
        <v>174</v>
      </c>
      <c r="E152" s="33" t="s">
        <v>526</v>
      </c>
      <c r="J152" s="32">
        <f>0</f>
      </c>
      <c s="32">
        <f>0</f>
      </c>
      <c s="32">
        <f>0+L153+L157+L161+L165+L169+L173+L177+L181+L185</f>
      </c>
      <c s="32">
        <f>0+M153+M157+M161+M165+M169+M173+M177+M181+M185</f>
      </c>
    </row>
    <row r="153" spans="1:16" ht="12.75">
      <c r="A153" t="s">
        <v>50</v>
      </c>
      <c s="34" t="s">
        <v>188</v>
      </c>
      <c s="34" t="s">
        <v>527</v>
      </c>
      <c s="35" t="s">
        <v>5</v>
      </c>
      <c s="6" t="s">
        <v>528</v>
      </c>
      <c s="36" t="s">
        <v>251</v>
      </c>
      <c s="37">
        <v>180</v>
      </c>
      <c s="36">
        <v>0</v>
      </c>
      <c s="36">
        <f>ROUND(G153*H153,6)</f>
      </c>
      <c r="L153" s="38">
        <v>0</v>
      </c>
      <c s="32">
        <f>ROUND(ROUND(L153,2)*ROUND(G153,3),2)</f>
      </c>
      <c s="36" t="s">
        <v>69</v>
      </c>
      <c>
        <f>(M153*21)/100</f>
      </c>
      <c t="s">
        <v>28</v>
      </c>
    </row>
    <row r="154" spans="1:5" ht="12.75">
      <c r="A154" s="35" t="s">
        <v>56</v>
      </c>
      <c r="E154" s="39" t="s">
        <v>528</v>
      </c>
    </row>
    <row r="155" spans="1:5" ht="12.75">
      <c r="A155" s="35" t="s">
        <v>58</v>
      </c>
      <c r="E155" s="40" t="s">
        <v>5</v>
      </c>
    </row>
    <row r="156" spans="1:5" ht="89.25">
      <c r="A156" t="s">
        <v>59</v>
      </c>
      <c r="E156" s="39" t="s">
        <v>529</v>
      </c>
    </row>
    <row r="157" spans="1:16" ht="25.5">
      <c r="A157" t="s">
        <v>50</v>
      </c>
      <c s="34" t="s">
        <v>192</v>
      </c>
      <c s="34" t="s">
        <v>530</v>
      </c>
      <c s="35" t="s">
        <v>5</v>
      </c>
      <c s="6" t="s">
        <v>531</v>
      </c>
      <c s="36" t="s">
        <v>65</v>
      </c>
      <c s="37">
        <v>180</v>
      </c>
      <c s="36">
        <v>0</v>
      </c>
      <c s="36">
        <f>ROUND(G157*H157,6)</f>
      </c>
      <c r="L157" s="38">
        <v>0</v>
      </c>
      <c s="32">
        <f>ROUND(ROUND(L157,2)*ROUND(G157,3),2)</f>
      </c>
      <c s="36" t="s">
        <v>55</v>
      </c>
      <c>
        <f>(M157*21)/100</f>
      </c>
      <c t="s">
        <v>28</v>
      </c>
    </row>
    <row r="158" spans="1:5" ht="25.5">
      <c r="A158" s="35" t="s">
        <v>56</v>
      </c>
      <c r="E158" s="39" t="s">
        <v>531</v>
      </c>
    </row>
    <row r="159" spans="1:5" ht="12.75">
      <c r="A159" s="35" t="s">
        <v>58</v>
      </c>
      <c r="E159" s="40" t="s">
        <v>5</v>
      </c>
    </row>
    <row r="160" spans="1:5" ht="204">
      <c r="A160" t="s">
        <v>59</v>
      </c>
      <c r="E160" s="39" t="s">
        <v>532</v>
      </c>
    </row>
    <row r="161" spans="1:16" ht="25.5">
      <c r="A161" t="s">
        <v>50</v>
      </c>
      <c s="34" t="s">
        <v>215</v>
      </c>
      <c s="34" t="s">
        <v>533</v>
      </c>
      <c s="35" t="s">
        <v>5</v>
      </c>
      <c s="6" t="s">
        <v>534</v>
      </c>
      <c s="36" t="s">
        <v>251</v>
      </c>
      <c s="37">
        <v>87</v>
      </c>
      <c s="36">
        <v>0</v>
      </c>
      <c s="36">
        <f>ROUND(G161*H161,6)</f>
      </c>
      <c r="L161" s="38">
        <v>0</v>
      </c>
      <c s="32">
        <f>ROUND(ROUND(L161,2)*ROUND(G161,3),2)</f>
      </c>
      <c s="36" t="s">
        <v>69</v>
      </c>
      <c>
        <f>(M161*21)/100</f>
      </c>
      <c t="s">
        <v>28</v>
      </c>
    </row>
    <row r="162" spans="1:5" ht="25.5">
      <c r="A162" s="35" t="s">
        <v>56</v>
      </c>
      <c r="E162" s="39" t="s">
        <v>534</v>
      </c>
    </row>
    <row r="163" spans="1:5" ht="12.75">
      <c r="A163" s="35" t="s">
        <v>58</v>
      </c>
      <c r="E163" s="40" t="s">
        <v>5</v>
      </c>
    </row>
    <row r="164" spans="1:5" ht="153">
      <c r="A164" t="s">
        <v>59</v>
      </c>
      <c r="E164" s="39" t="s">
        <v>535</v>
      </c>
    </row>
    <row r="165" spans="1:16" ht="12.75">
      <c r="A165" t="s">
        <v>50</v>
      </c>
      <c s="34" t="s">
        <v>223</v>
      </c>
      <c s="34" t="s">
        <v>536</v>
      </c>
      <c s="35" t="s">
        <v>5</v>
      </c>
      <c s="6" t="s">
        <v>537</v>
      </c>
      <c s="36" t="s">
        <v>65</v>
      </c>
      <c s="37">
        <v>87</v>
      </c>
      <c s="36">
        <v>0</v>
      </c>
      <c s="36">
        <f>ROUND(G165*H165,6)</f>
      </c>
      <c r="L165" s="38">
        <v>0</v>
      </c>
      <c s="32">
        <f>ROUND(ROUND(L165,2)*ROUND(G165,3),2)</f>
      </c>
      <c s="36" t="s">
        <v>55</v>
      </c>
      <c>
        <f>(M165*21)/100</f>
      </c>
      <c t="s">
        <v>28</v>
      </c>
    </row>
    <row r="166" spans="1:5" ht="12.75">
      <c r="A166" s="35" t="s">
        <v>56</v>
      </c>
      <c r="E166" s="39" t="s">
        <v>537</v>
      </c>
    </row>
    <row r="167" spans="1:5" ht="12.75">
      <c r="A167" s="35" t="s">
        <v>58</v>
      </c>
      <c r="E167" s="40" t="s">
        <v>5</v>
      </c>
    </row>
    <row r="168" spans="1:5" ht="140.25">
      <c r="A168" t="s">
        <v>59</v>
      </c>
      <c r="E168" s="39" t="s">
        <v>538</v>
      </c>
    </row>
    <row r="169" spans="1:16" ht="12.75">
      <c r="A169" t="s">
        <v>50</v>
      </c>
      <c s="34" t="s">
        <v>335</v>
      </c>
      <c s="34" t="s">
        <v>539</v>
      </c>
      <c s="35" t="s">
        <v>5</v>
      </c>
      <c s="6" t="s">
        <v>540</v>
      </c>
      <c s="36" t="s">
        <v>65</v>
      </c>
      <c s="37">
        <v>3</v>
      </c>
      <c s="36">
        <v>0</v>
      </c>
      <c s="36">
        <f>ROUND(G169*H169,6)</f>
      </c>
      <c r="L169" s="38">
        <v>0</v>
      </c>
      <c s="32">
        <f>ROUND(ROUND(L169,2)*ROUND(G169,3),2)</f>
      </c>
      <c s="36" t="s">
        <v>69</v>
      </c>
      <c>
        <f>(M169*21)/100</f>
      </c>
      <c t="s">
        <v>28</v>
      </c>
    </row>
    <row r="170" spans="1:5" ht="12.75">
      <c r="A170" s="35" t="s">
        <v>56</v>
      </c>
      <c r="E170" s="39" t="s">
        <v>540</v>
      </c>
    </row>
    <row r="171" spans="1:5" ht="12.75">
      <c r="A171" s="35" t="s">
        <v>58</v>
      </c>
      <c r="E171" s="40" t="s">
        <v>5</v>
      </c>
    </row>
    <row r="172" spans="1:5" ht="89.25">
      <c r="A172" t="s">
        <v>59</v>
      </c>
      <c r="E172" s="39" t="s">
        <v>541</v>
      </c>
    </row>
    <row r="173" spans="1:16" ht="12.75">
      <c r="A173" t="s">
        <v>50</v>
      </c>
      <c s="34" t="s">
        <v>339</v>
      </c>
      <c s="34" t="s">
        <v>542</v>
      </c>
      <c s="35" t="s">
        <v>5</v>
      </c>
      <c s="6" t="s">
        <v>543</v>
      </c>
      <c s="36" t="s">
        <v>251</v>
      </c>
      <c s="37">
        <v>3</v>
      </c>
      <c s="36">
        <v>0</v>
      </c>
      <c s="36">
        <f>ROUND(G173*H173,6)</f>
      </c>
      <c r="L173" s="38">
        <v>0</v>
      </c>
      <c s="32">
        <f>ROUND(ROUND(L173,2)*ROUND(G173,3),2)</f>
      </c>
      <c s="36" t="s">
        <v>69</v>
      </c>
      <c>
        <f>(M173*21)/100</f>
      </c>
      <c t="s">
        <v>28</v>
      </c>
    </row>
    <row r="174" spans="1:5" ht="12.75">
      <c r="A174" s="35" t="s">
        <v>56</v>
      </c>
      <c r="E174" s="39" t="s">
        <v>543</v>
      </c>
    </row>
    <row r="175" spans="1:5" ht="12.75">
      <c r="A175" s="35" t="s">
        <v>58</v>
      </c>
      <c r="E175" s="40" t="s">
        <v>5</v>
      </c>
    </row>
    <row r="176" spans="1:5" ht="89.25">
      <c r="A176" t="s">
        <v>59</v>
      </c>
      <c r="E176" s="39" t="s">
        <v>544</v>
      </c>
    </row>
    <row r="177" spans="1:16" ht="12.75">
      <c r="A177" t="s">
        <v>50</v>
      </c>
      <c s="34" t="s">
        <v>343</v>
      </c>
      <c s="34" t="s">
        <v>545</v>
      </c>
      <c s="35" t="s">
        <v>5</v>
      </c>
      <c s="6" t="s">
        <v>546</v>
      </c>
      <c s="36" t="s">
        <v>65</v>
      </c>
      <c s="37">
        <v>3</v>
      </c>
      <c s="36">
        <v>0</v>
      </c>
      <c s="36">
        <f>ROUND(G177*H177,6)</f>
      </c>
      <c r="L177" s="38">
        <v>0</v>
      </c>
      <c s="32">
        <f>ROUND(ROUND(L177,2)*ROUND(G177,3),2)</f>
      </c>
      <c s="36" t="s">
        <v>69</v>
      </c>
      <c>
        <f>(M177*21)/100</f>
      </c>
      <c t="s">
        <v>28</v>
      </c>
    </row>
    <row r="178" spans="1:5" ht="12.75">
      <c r="A178" s="35" t="s">
        <v>56</v>
      </c>
      <c r="E178" s="39" t="s">
        <v>546</v>
      </c>
    </row>
    <row r="179" spans="1:5" ht="12.75">
      <c r="A179" s="35" t="s">
        <v>58</v>
      </c>
      <c r="E179" s="40" t="s">
        <v>5</v>
      </c>
    </row>
    <row r="180" spans="1:5" ht="102">
      <c r="A180" t="s">
        <v>59</v>
      </c>
      <c r="E180" s="39" t="s">
        <v>547</v>
      </c>
    </row>
    <row r="181" spans="1:16" ht="12.75">
      <c r="A181" t="s">
        <v>50</v>
      </c>
      <c s="34" t="s">
        <v>349</v>
      </c>
      <c s="34" t="s">
        <v>548</v>
      </c>
      <c s="35" t="s">
        <v>5</v>
      </c>
      <c s="6" t="s">
        <v>549</v>
      </c>
      <c s="36" t="s">
        <v>65</v>
      </c>
      <c s="37">
        <v>3</v>
      </c>
      <c s="36">
        <v>0</v>
      </c>
      <c s="36">
        <f>ROUND(G181*H181,6)</f>
      </c>
      <c r="L181" s="38">
        <v>0</v>
      </c>
      <c s="32">
        <f>ROUND(ROUND(L181,2)*ROUND(G181,3),2)</f>
      </c>
      <c s="36" t="s">
        <v>69</v>
      </c>
      <c>
        <f>(M181*21)/100</f>
      </c>
      <c t="s">
        <v>28</v>
      </c>
    </row>
    <row r="182" spans="1:5" ht="12.75">
      <c r="A182" s="35" t="s">
        <v>56</v>
      </c>
      <c r="E182" s="39" t="s">
        <v>549</v>
      </c>
    </row>
    <row r="183" spans="1:5" ht="12.75">
      <c r="A183" s="35" t="s">
        <v>58</v>
      </c>
      <c r="E183" s="40" t="s">
        <v>5</v>
      </c>
    </row>
    <row r="184" spans="1:5" ht="89.25">
      <c r="A184" t="s">
        <v>59</v>
      </c>
      <c r="E184" s="39" t="s">
        <v>550</v>
      </c>
    </row>
    <row r="185" spans="1:16" ht="12.75">
      <c r="A185" t="s">
        <v>50</v>
      </c>
      <c s="34" t="s">
        <v>353</v>
      </c>
      <c s="34" t="s">
        <v>551</v>
      </c>
      <c s="35" t="s">
        <v>5</v>
      </c>
      <c s="6" t="s">
        <v>552</v>
      </c>
      <c s="36" t="s">
        <v>65</v>
      </c>
      <c s="37">
        <v>3</v>
      </c>
      <c s="36">
        <v>0</v>
      </c>
      <c s="36">
        <f>ROUND(G185*H185,6)</f>
      </c>
      <c r="L185" s="38">
        <v>0</v>
      </c>
      <c s="32">
        <f>ROUND(ROUND(L185,2)*ROUND(G185,3),2)</f>
      </c>
      <c s="36" t="s">
        <v>55</v>
      </c>
      <c>
        <f>(M185*21)/100</f>
      </c>
      <c t="s">
        <v>28</v>
      </c>
    </row>
    <row r="186" spans="1:5" ht="12.75">
      <c r="A186" s="35" t="s">
        <v>56</v>
      </c>
      <c r="E186" s="39" t="s">
        <v>552</v>
      </c>
    </row>
    <row r="187" spans="1:5" ht="12.75">
      <c r="A187" s="35" t="s">
        <v>58</v>
      </c>
      <c r="E187" s="40" t="s">
        <v>5</v>
      </c>
    </row>
    <row r="188" spans="1:5" ht="140.25">
      <c r="A188" t="s">
        <v>59</v>
      </c>
      <c r="E188" s="39" t="s">
        <v>553</v>
      </c>
    </row>
    <row r="189" spans="1:13" ht="12.75">
      <c r="A189" t="s">
        <v>47</v>
      </c>
      <c r="C189" s="31" t="s">
        <v>204</v>
      </c>
      <c r="E189" s="33" t="s">
        <v>554</v>
      </c>
      <c r="J189" s="32">
        <f>0</f>
      </c>
      <c s="32">
        <f>0</f>
      </c>
      <c s="32">
        <f>0+L190+L194+L198+L202+L206+L210+L214</f>
      </c>
      <c s="32">
        <f>0+M190+M194+M198+M202+M206+M210+M214</f>
      </c>
    </row>
    <row r="190" spans="1:16" ht="25.5">
      <c r="A190" t="s">
        <v>50</v>
      </c>
      <c s="34" t="s">
        <v>227</v>
      </c>
      <c s="34" t="s">
        <v>555</v>
      </c>
      <c s="35" t="s">
        <v>5</v>
      </c>
      <c s="6" t="s">
        <v>556</v>
      </c>
      <c s="36" t="s">
        <v>251</v>
      </c>
      <c s="37">
        <v>2</v>
      </c>
      <c s="36">
        <v>0</v>
      </c>
      <c s="36">
        <f>ROUND(G190*H190,6)</f>
      </c>
      <c r="L190" s="38">
        <v>0</v>
      </c>
      <c s="32">
        <f>ROUND(ROUND(L190,2)*ROUND(G190,3),2)</f>
      </c>
      <c s="36" t="s">
        <v>69</v>
      </c>
      <c>
        <f>(M190*21)/100</f>
      </c>
      <c t="s">
        <v>28</v>
      </c>
    </row>
    <row r="191" spans="1:5" ht="38.25">
      <c r="A191" s="35" t="s">
        <v>56</v>
      </c>
      <c r="E191" s="39" t="s">
        <v>557</v>
      </c>
    </row>
    <row r="192" spans="1:5" ht="12.75">
      <c r="A192" s="35" t="s">
        <v>58</v>
      </c>
      <c r="E192" s="40" t="s">
        <v>5</v>
      </c>
    </row>
    <row r="193" spans="1:5" ht="280.5">
      <c r="A193" t="s">
        <v>59</v>
      </c>
      <c r="E193" s="39" t="s">
        <v>558</v>
      </c>
    </row>
    <row r="194" spans="1:16" ht="25.5">
      <c r="A194" t="s">
        <v>50</v>
      </c>
      <c s="34" t="s">
        <v>231</v>
      </c>
      <c s="34" t="s">
        <v>559</v>
      </c>
      <c s="35" t="s">
        <v>5</v>
      </c>
      <c s="6" t="s">
        <v>560</v>
      </c>
      <c s="36" t="s">
        <v>251</v>
      </c>
      <c s="37">
        <v>25</v>
      </c>
      <c s="36">
        <v>0</v>
      </c>
      <c s="36">
        <f>ROUND(G194*H194,6)</f>
      </c>
      <c r="L194" s="38">
        <v>0</v>
      </c>
      <c s="32">
        <f>ROUND(ROUND(L194,2)*ROUND(G194,3),2)</f>
      </c>
      <c s="36" t="s">
        <v>69</v>
      </c>
      <c>
        <f>(M194*21)/100</f>
      </c>
      <c t="s">
        <v>28</v>
      </c>
    </row>
    <row r="195" spans="1:5" ht="38.25">
      <c r="A195" s="35" t="s">
        <v>56</v>
      </c>
      <c r="E195" s="39" t="s">
        <v>561</v>
      </c>
    </row>
    <row r="196" spans="1:5" ht="12.75">
      <c r="A196" s="35" t="s">
        <v>58</v>
      </c>
      <c r="E196" s="40" t="s">
        <v>5</v>
      </c>
    </row>
    <row r="197" spans="1:5" ht="331.5">
      <c r="A197" t="s">
        <v>59</v>
      </c>
      <c r="E197" s="39" t="s">
        <v>562</v>
      </c>
    </row>
    <row r="198" spans="1:16" ht="12.75">
      <c r="A198" t="s">
        <v>50</v>
      </c>
      <c s="34" t="s">
        <v>239</v>
      </c>
      <c s="34" t="s">
        <v>563</v>
      </c>
      <c s="35" t="s">
        <v>5</v>
      </c>
      <c s="6" t="s">
        <v>564</v>
      </c>
      <c s="36" t="s">
        <v>251</v>
      </c>
      <c s="37">
        <v>22</v>
      </c>
      <c s="36">
        <v>0</v>
      </c>
      <c s="36">
        <f>ROUND(G198*H198,6)</f>
      </c>
      <c r="L198" s="38">
        <v>0</v>
      </c>
      <c s="32">
        <f>ROUND(ROUND(L198,2)*ROUND(G198,3),2)</f>
      </c>
      <c s="36" t="s">
        <v>69</v>
      </c>
      <c>
        <f>(M198*21)/100</f>
      </c>
      <c t="s">
        <v>28</v>
      </c>
    </row>
    <row r="199" spans="1:5" ht="12.75">
      <c r="A199" s="35" t="s">
        <v>56</v>
      </c>
      <c r="E199" s="39" t="s">
        <v>564</v>
      </c>
    </row>
    <row r="200" spans="1:5" ht="12.75">
      <c r="A200" s="35" t="s">
        <v>58</v>
      </c>
      <c r="E200" s="40" t="s">
        <v>5</v>
      </c>
    </row>
    <row r="201" spans="1:5" ht="102">
      <c r="A201" t="s">
        <v>59</v>
      </c>
      <c r="E201" s="39" t="s">
        <v>565</v>
      </c>
    </row>
    <row r="202" spans="1:16" ht="12.75">
      <c r="A202" t="s">
        <v>50</v>
      </c>
      <c s="34" t="s">
        <v>243</v>
      </c>
      <c s="34" t="s">
        <v>566</v>
      </c>
      <c s="35" t="s">
        <v>5</v>
      </c>
      <c s="6" t="s">
        <v>567</v>
      </c>
      <c s="36" t="s">
        <v>251</v>
      </c>
      <c s="37">
        <v>15</v>
      </c>
      <c s="36">
        <v>0</v>
      </c>
      <c s="36">
        <f>ROUND(G202*H202,6)</f>
      </c>
      <c r="L202" s="38">
        <v>0</v>
      </c>
      <c s="32">
        <f>ROUND(ROUND(L202,2)*ROUND(G202,3),2)</f>
      </c>
      <c s="36" t="s">
        <v>69</v>
      </c>
      <c>
        <f>(M202*21)/100</f>
      </c>
      <c t="s">
        <v>28</v>
      </c>
    </row>
    <row r="203" spans="1:5" ht="12.75">
      <c r="A203" s="35" t="s">
        <v>56</v>
      </c>
      <c r="E203" s="39" t="s">
        <v>567</v>
      </c>
    </row>
    <row r="204" spans="1:5" ht="12.75">
      <c r="A204" s="35" t="s">
        <v>58</v>
      </c>
      <c r="E204" s="40" t="s">
        <v>5</v>
      </c>
    </row>
    <row r="205" spans="1:5" ht="89.25">
      <c r="A205" t="s">
        <v>59</v>
      </c>
      <c r="E205" s="39" t="s">
        <v>568</v>
      </c>
    </row>
    <row r="206" spans="1:16" ht="12.75">
      <c r="A206" t="s">
        <v>50</v>
      </c>
      <c s="34" t="s">
        <v>248</v>
      </c>
      <c s="34" t="s">
        <v>569</v>
      </c>
      <c s="35" t="s">
        <v>5</v>
      </c>
      <c s="6" t="s">
        <v>570</v>
      </c>
      <c s="36" t="s">
        <v>251</v>
      </c>
      <c s="37">
        <v>39</v>
      </c>
      <c s="36">
        <v>0</v>
      </c>
      <c s="36">
        <f>ROUND(G206*H206,6)</f>
      </c>
      <c r="L206" s="38">
        <v>0</v>
      </c>
      <c s="32">
        <f>ROUND(ROUND(L206,2)*ROUND(G206,3),2)</f>
      </c>
      <c s="36" t="s">
        <v>69</v>
      </c>
      <c>
        <f>(M206*21)/100</f>
      </c>
      <c t="s">
        <v>28</v>
      </c>
    </row>
    <row r="207" spans="1:5" ht="12.75">
      <c r="A207" s="35" t="s">
        <v>56</v>
      </c>
      <c r="E207" s="39" t="s">
        <v>570</v>
      </c>
    </row>
    <row r="208" spans="1:5" ht="12.75">
      <c r="A208" s="35" t="s">
        <v>58</v>
      </c>
      <c r="E208" s="40" t="s">
        <v>5</v>
      </c>
    </row>
    <row r="209" spans="1:5" ht="89.25">
      <c r="A209" t="s">
        <v>59</v>
      </c>
      <c r="E209" s="39" t="s">
        <v>571</v>
      </c>
    </row>
    <row r="210" spans="1:16" ht="12.75">
      <c r="A210" t="s">
        <v>50</v>
      </c>
      <c s="34" t="s">
        <v>253</v>
      </c>
      <c s="34" t="s">
        <v>539</v>
      </c>
      <c s="35" t="s">
        <v>5</v>
      </c>
      <c s="6" t="s">
        <v>572</v>
      </c>
      <c s="36" t="s">
        <v>251</v>
      </c>
      <c s="37">
        <v>20</v>
      </c>
      <c s="36">
        <v>0</v>
      </c>
      <c s="36">
        <f>ROUND(G210*H210,6)</f>
      </c>
      <c r="L210" s="38">
        <v>0</v>
      </c>
      <c s="32">
        <f>ROUND(ROUND(L210,2)*ROUND(G210,3),2)</f>
      </c>
      <c s="36" t="s">
        <v>69</v>
      </c>
      <c>
        <f>(M210*21)/100</f>
      </c>
      <c t="s">
        <v>28</v>
      </c>
    </row>
    <row r="211" spans="1:5" ht="12.75">
      <c r="A211" s="35" t="s">
        <v>56</v>
      </c>
      <c r="E211" s="39" t="s">
        <v>572</v>
      </c>
    </row>
    <row r="212" spans="1:5" ht="12.75">
      <c r="A212" s="35" t="s">
        <v>58</v>
      </c>
      <c r="E212" s="40" t="s">
        <v>5</v>
      </c>
    </row>
    <row r="213" spans="1:5" ht="89.25">
      <c r="A213" t="s">
        <v>59</v>
      </c>
      <c r="E213" s="39" t="s">
        <v>573</v>
      </c>
    </row>
    <row r="214" spans="1:16" ht="12.75">
      <c r="A214" t="s">
        <v>50</v>
      </c>
      <c s="34" t="s">
        <v>263</v>
      </c>
      <c s="34" t="s">
        <v>574</v>
      </c>
      <c s="35" t="s">
        <v>5</v>
      </c>
      <c s="6" t="s">
        <v>575</v>
      </c>
      <c s="36" t="s">
        <v>65</v>
      </c>
      <c s="37">
        <v>49</v>
      </c>
      <c s="36">
        <v>0</v>
      </c>
      <c s="36">
        <f>ROUND(G214*H214,6)</f>
      </c>
      <c r="L214" s="38">
        <v>0</v>
      </c>
      <c s="32">
        <f>ROUND(ROUND(L214,2)*ROUND(G214,3),2)</f>
      </c>
      <c s="36" t="s">
        <v>55</v>
      </c>
      <c>
        <f>(M214*21)/100</f>
      </c>
      <c t="s">
        <v>28</v>
      </c>
    </row>
    <row r="215" spans="1:5" ht="12.75">
      <c r="A215" s="35" t="s">
        <v>56</v>
      </c>
      <c r="E215" s="39" t="s">
        <v>575</v>
      </c>
    </row>
    <row r="216" spans="1:5" ht="12.75">
      <c r="A216" s="35" t="s">
        <v>58</v>
      </c>
      <c r="E216" s="40" t="s">
        <v>5</v>
      </c>
    </row>
    <row r="217" spans="1:5" ht="153">
      <c r="A217" t="s">
        <v>59</v>
      </c>
      <c r="E217" s="39" t="s">
        <v>576</v>
      </c>
    </row>
    <row r="218" spans="1:13" ht="12.75">
      <c r="A218" t="s">
        <v>47</v>
      </c>
      <c r="C218" s="31" t="s">
        <v>347</v>
      </c>
      <c r="E218" s="33" t="s">
        <v>205</v>
      </c>
      <c r="J218" s="32">
        <f>0</f>
      </c>
      <c s="32">
        <f>0</f>
      </c>
      <c s="32">
        <f>0+L219+L223+L227+L231+L235+L239+L243+L247+L251+L255+L259+L263+L267</f>
      </c>
      <c s="32">
        <f>0+M219+M223+M227+M231+M235+M239+M243+M247+M251+M255+M259+M263+M267</f>
      </c>
    </row>
    <row r="219" spans="1:16" ht="12.75">
      <c r="A219" t="s">
        <v>50</v>
      </c>
      <c s="34" t="s">
        <v>267</v>
      </c>
      <c s="34" t="s">
        <v>577</v>
      </c>
      <c s="35" t="s">
        <v>5</v>
      </c>
      <c s="6" t="s">
        <v>578</v>
      </c>
      <c s="36" t="s">
        <v>209</v>
      </c>
      <c s="37">
        <v>37000</v>
      </c>
      <c s="36">
        <v>0</v>
      </c>
      <c s="36">
        <f>ROUND(G219*H219,6)</f>
      </c>
      <c r="L219" s="38">
        <v>0</v>
      </c>
      <c s="32">
        <f>ROUND(ROUND(L219,2)*ROUND(G219,3),2)</f>
      </c>
      <c s="36" t="s">
        <v>69</v>
      </c>
      <c>
        <f>(M219*21)/100</f>
      </c>
      <c t="s">
        <v>28</v>
      </c>
    </row>
    <row r="220" spans="1:5" ht="12.75">
      <c r="A220" s="35" t="s">
        <v>56</v>
      </c>
      <c r="E220" s="39" t="s">
        <v>578</v>
      </c>
    </row>
    <row r="221" spans="1:5" ht="12.75">
      <c r="A221" s="35" t="s">
        <v>58</v>
      </c>
      <c r="E221" s="40" t="s">
        <v>5</v>
      </c>
    </row>
    <row r="222" spans="1:5" ht="89.25">
      <c r="A222" t="s">
        <v>59</v>
      </c>
      <c r="E222" s="39" t="s">
        <v>579</v>
      </c>
    </row>
    <row r="223" spans="1:16" ht="12.75">
      <c r="A223" t="s">
        <v>50</v>
      </c>
      <c s="34" t="s">
        <v>275</v>
      </c>
      <c s="34" t="s">
        <v>580</v>
      </c>
      <c s="35" t="s">
        <v>5</v>
      </c>
      <c s="6" t="s">
        <v>581</v>
      </c>
      <c s="36" t="s">
        <v>209</v>
      </c>
      <c s="37">
        <v>10000</v>
      </c>
      <c s="36">
        <v>0</v>
      </c>
      <c s="36">
        <f>ROUND(G223*H223,6)</f>
      </c>
      <c r="L223" s="38">
        <v>0</v>
      </c>
      <c s="32">
        <f>ROUND(ROUND(L223,2)*ROUND(G223,3),2)</f>
      </c>
      <c s="36" t="s">
        <v>69</v>
      </c>
      <c>
        <f>(M223*21)/100</f>
      </c>
      <c t="s">
        <v>28</v>
      </c>
    </row>
    <row r="224" spans="1:5" ht="12.75">
      <c r="A224" s="35" t="s">
        <v>56</v>
      </c>
      <c r="E224" s="39" t="s">
        <v>581</v>
      </c>
    </row>
    <row r="225" spans="1:5" ht="12.75">
      <c r="A225" s="35" t="s">
        <v>58</v>
      </c>
      <c r="E225" s="40" t="s">
        <v>5</v>
      </c>
    </row>
    <row r="226" spans="1:5" ht="191.25">
      <c r="A226" t="s">
        <v>59</v>
      </c>
      <c r="E226" s="39" t="s">
        <v>582</v>
      </c>
    </row>
    <row r="227" spans="1:16" ht="12.75">
      <c r="A227" t="s">
        <v>50</v>
      </c>
      <c s="34" t="s">
        <v>283</v>
      </c>
      <c s="34" t="s">
        <v>224</v>
      </c>
      <c s="35" t="s">
        <v>5</v>
      </c>
      <c s="6" t="s">
        <v>225</v>
      </c>
      <c s="36" t="s">
        <v>209</v>
      </c>
      <c s="37">
        <v>47000</v>
      </c>
      <c s="36">
        <v>0</v>
      </c>
      <c s="36">
        <f>ROUND(G227*H227,6)</f>
      </c>
      <c r="L227" s="38">
        <v>0</v>
      </c>
      <c s="32">
        <f>ROUND(ROUND(L227,2)*ROUND(G227,3),2)</f>
      </c>
      <c s="36" t="s">
        <v>55</v>
      </c>
      <c>
        <f>(M227*21)/100</f>
      </c>
      <c t="s">
        <v>28</v>
      </c>
    </row>
    <row r="228" spans="1:5" ht="12.75">
      <c r="A228" s="35" t="s">
        <v>56</v>
      </c>
      <c r="E228" s="39" t="s">
        <v>225</v>
      </c>
    </row>
    <row r="229" spans="1:5" ht="12.75">
      <c r="A229" s="35" t="s">
        <v>58</v>
      </c>
      <c r="E229" s="40" t="s">
        <v>5</v>
      </c>
    </row>
    <row r="230" spans="1:5" ht="153">
      <c r="A230" t="s">
        <v>59</v>
      </c>
      <c r="E230" s="39" t="s">
        <v>226</v>
      </c>
    </row>
    <row r="231" spans="1:16" ht="12.75">
      <c r="A231" t="s">
        <v>50</v>
      </c>
      <c s="34" t="s">
        <v>291</v>
      </c>
      <c s="34" t="s">
        <v>583</v>
      </c>
      <c s="35" t="s">
        <v>5</v>
      </c>
      <c s="6" t="s">
        <v>584</v>
      </c>
      <c s="36" t="s">
        <v>209</v>
      </c>
      <c s="37">
        <v>6000</v>
      </c>
      <c s="36">
        <v>0</v>
      </c>
      <c s="36">
        <f>ROUND(G231*H231,6)</f>
      </c>
      <c r="L231" s="38">
        <v>0</v>
      </c>
      <c s="32">
        <f>ROUND(ROUND(L231,2)*ROUND(G231,3),2)</f>
      </c>
      <c s="36" t="s">
        <v>55</v>
      </c>
      <c>
        <f>(M231*21)/100</f>
      </c>
      <c t="s">
        <v>28</v>
      </c>
    </row>
    <row r="232" spans="1:5" ht="12.75">
      <c r="A232" s="35" t="s">
        <v>56</v>
      </c>
      <c r="E232" s="39" t="s">
        <v>584</v>
      </c>
    </row>
    <row r="233" spans="1:5" ht="12.75">
      <c r="A233" s="35" t="s">
        <v>58</v>
      </c>
      <c r="E233" s="40" t="s">
        <v>5</v>
      </c>
    </row>
    <row r="234" spans="1:5" ht="140.25">
      <c r="A234" t="s">
        <v>59</v>
      </c>
      <c r="E234" s="39" t="s">
        <v>585</v>
      </c>
    </row>
    <row r="235" spans="1:16" ht="12.75">
      <c r="A235" t="s">
        <v>50</v>
      </c>
      <c s="34" t="s">
        <v>295</v>
      </c>
      <c s="34" t="s">
        <v>586</v>
      </c>
      <c s="35" t="s">
        <v>5</v>
      </c>
      <c s="6" t="s">
        <v>587</v>
      </c>
      <c s="36" t="s">
        <v>209</v>
      </c>
      <c s="37">
        <v>11000</v>
      </c>
      <c s="36">
        <v>0</v>
      </c>
      <c s="36">
        <f>ROUND(G235*H235,6)</f>
      </c>
      <c r="L235" s="38">
        <v>0</v>
      </c>
      <c s="32">
        <f>ROUND(ROUND(L235,2)*ROUND(G235,3),2)</f>
      </c>
      <c s="36" t="s">
        <v>69</v>
      </c>
      <c>
        <f>(M235*21)/100</f>
      </c>
      <c t="s">
        <v>28</v>
      </c>
    </row>
    <row r="236" spans="1:5" ht="12.75">
      <c r="A236" s="35" t="s">
        <v>56</v>
      </c>
      <c r="E236" s="39" t="s">
        <v>587</v>
      </c>
    </row>
    <row r="237" spans="1:5" ht="12.75">
      <c r="A237" s="35" t="s">
        <v>58</v>
      </c>
      <c r="E237" s="40" t="s">
        <v>5</v>
      </c>
    </row>
    <row r="238" spans="1:5" ht="89.25">
      <c r="A238" t="s">
        <v>59</v>
      </c>
      <c r="E238" s="39" t="s">
        <v>588</v>
      </c>
    </row>
    <row r="239" spans="1:16" ht="12.75">
      <c r="A239" t="s">
        <v>50</v>
      </c>
      <c s="34" t="s">
        <v>299</v>
      </c>
      <c s="34" t="s">
        <v>589</v>
      </c>
      <c s="35" t="s">
        <v>5</v>
      </c>
      <c s="6" t="s">
        <v>590</v>
      </c>
      <c s="36" t="s">
        <v>251</v>
      </c>
      <c s="37">
        <v>2000</v>
      </c>
      <c s="36">
        <v>0</v>
      </c>
      <c s="36">
        <f>ROUND(G239*H239,6)</f>
      </c>
      <c r="L239" s="38">
        <v>0</v>
      </c>
      <c s="32">
        <f>ROUND(ROUND(L239,2)*ROUND(G239,3),2)</f>
      </c>
      <c s="36" t="s">
        <v>69</v>
      </c>
      <c>
        <f>(M239*21)/100</f>
      </c>
      <c t="s">
        <v>28</v>
      </c>
    </row>
    <row r="240" spans="1:5" ht="12.75">
      <c r="A240" s="35" t="s">
        <v>56</v>
      </c>
      <c r="E240" s="39" t="s">
        <v>590</v>
      </c>
    </row>
    <row r="241" spans="1:5" ht="12.75">
      <c r="A241" s="35" t="s">
        <v>58</v>
      </c>
      <c r="E241" s="40" t="s">
        <v>5</v>
      </c>
    </row>
    <row r="242" spans="1:5" ht="89.25">
      <c r="A242" t="s">
        <v>59</v>
      </c>
      <c r="E242" s="39" t="s">
        <v>591</v>
      </c>
    </row>
    <row r="243" spans="1:16" ht="12.75">
      <c r="A243" t="s">
        <v>50</v>
      </c>
      <c s="34" t="s">
        <v>357</v>
      </c>
      <c s="34" t="s">
        <v>592</v>
      </c>
      <c s="35" t="s">
        <v>5</v>
      </c>
      <c s="6" t="s">
        <v>593</v>
      </c>
      <c s="36" t="s">
        <v>209</v>
      </c>
      <c s="37">
        <v>2500</v>
      </c>
      <c s="36">
        <v>0</v>
      </c>
      <c s="36">
        <f>ROUND(G243*H243,6)</f>
      </c>
      <c r="L243" s="38">
        <v>0</v>
      </c>
      <c s="32">
        <f>ROUND(ROUND(L243,2)*ROUND(G243,3),2)</f>
      </c>
      <c s="36" t="s">
        <v>69</v>
      </c>
      <c>
        <f>(M243*21)/100</f>
      </c>
      <c t="s">
        <v>28</v>
      </c>
    </row>
    <row r="244" spans="1:5" ht="12.75">
      <c r="A244" s="35" t="s">
        <v>56</v>
      </c>
      <c r="E244" s="39" t="s">
        <v>593</v>
      </c>
    </row>
    <row r="245" spans="1:5" ht="12.75">
      <c r="A245" s="35" t="s">
        <v>58</v>
      </c>
      <c r="E245" s="40" t="s">
        <v>5</v>
      </c>
    </row>
    <row r="246" spans="1:5" ht="102">
      <c r="A246" t="s">
        <v>59</v>
      </c>
      <c r="E246" s="39" t="s">
        <v>594</v>
      </c>
    </row>
    <row r="247" spans="1:16" ht="12.75">
      <c r="A247" t="s">
        <v>50</v>
      </c>
      <c s="34" t="s">
        <v>361</v>
      </c>
      <c s="34" t="s">
        <v>336</v>
      </c>
      <c s="35" t="s">
        <v>5</v>
      </c>
      <c s="6" t="s">
        <v>337</v>
      </c>
      <c s="36" t="s">
        <v>209</v>
      </c>
      <c s="37">
        <v>9500</v>
      </c>
      <c s="36">
        <v>0</v>
      </c>
      <c s="36">
        <f>ROUND(G247*H247,6)</f>
      </c>
      <c r="L247" s="38">
        <v>0</v>
      </c>
      <c s="32">
        <f>ROUND(ROUND(L247,2)*ROUND(G247,3),2)</f>
      </c>
      <c s="36" t="s">
        <v>55</v>
      </c>
      <c>
        <f>(M247*21)/100</f>
      </c>
      <c t="s">
        <v>28</v>
      </c>
    </row>
    <row r="248" spans="1:5" ht="12.75">
      <c r="A248" s="35" t="s">
        <v>56</v>
      </c>
      <c r="E248" s="39" t="s">
        <v>337</v>
      </c>
    </row>
    <row r="249" spans="1:5" ht="12.75">
      <c r="A249" s="35" t="s">
        <v>58</v>
      </c>
      <c r="E249" s="40" t="s">
        <v>5</v>
      </c>
    </row>
    <row r="250" spans="1:5" ht="153">
      <c r="A250" t="s">
        <v>59</v>
      </c>
      <c r="E250" s="39" t="s">
        <v>338</v>
      </c>
    </row>
    <row r="251" spans="1:16" ht="12.75">
      <c r="A251" t="s">
        <v>50</v>
      </c>
      <c s="34" t="s">
        <v>365</v>
      </c>
      <c s="34" t="s">
        <v>595</v>
      </c>
      <c s="35" t="s">
        <v>5</v>
      </c>
      <c s="6" t="s">
        <v>596</v>
      </c>
      <c s="36" t="s">
        <v>209</v>
      </c>
      <c s="37">
        <v>2000</v>
      </c>
      <c s="36">
        <v>0</v>
      </c>
      <c s="36">
        <f>ROUND(G251*H251,6)</f>
      </c>
      <c r="L251" s="38">
        <v>0</v>
      </c>
      <c s="32">
        <f>ROUND(ROUND(L251,2)*ROUND(G251,3),2)</f>
      </c>
      <c s="36" t="s">
        <v>55</v>
      </c>
      <c>
        <f>(M251*21)/100</f>
      </c>
      <c t="s">
        <v>28</v>
      </c>
    </row>
    <row r="252" spans="1:5" ht="12.75">
      <c r="A252" s="35" t="s">
        <v>56</v>
      </c>
      <c r="E252" s="39" t="s">
        <v>596</v>
      </c>
    </row>
    <row r="253" spans="1:5" ht="12.75">
      <c r="A253" s="35" t="s">
        <v>58</v>
      </c>
      <c r="E253" s="40" t="s">
        <v>5</v>
      </c>
    </row>
    <row r="254" spans="1:5" ht="204">
      <c r="A254" t="s">
        <v>59</v>
      </c>
      <c r="E254" s="39" t="s">
        <v>597</v>
      </c>
    </row>
    <row r="255" spans="1:16" ht="12.75">
      <c r="A255" t="s">
        <v>50</v>
      </c>
      <c s="34" t="s">
        <v>369</v>
      </c>
      <c s="34" t="s">
        <v>163</v>
      </c>
      <c s="35" t="s">
        <v>5</v>
      </c>
      <c s="6" t="s">
        <v>598</v>
      </c>
      <c s="36" t="s">
        <v>209</v>
      </c>
      <c s="37">
        <v>210</v>
      </c>
      <c s="36">
        <v>0</v>
      </c>
      <c s="36">
        <f>ROUND(G255*H255,6)</f>
      </c>
      <c r="L255" s="38">
        <v>0</v>
      </c>
      <c s="32">
        <f>ROUND(ROUND(L255,2)*ROUND(G255,3),2)</f>
      </c>
      <c s="36" t="s">
        <v>69</v>
      </c>
      <c>
        <f>(M255*21)/100</f>
      </c>
      <c t="s">
        <v>28</v>
      </c>
    </row>
    <row r="256" spans="1:5" ht="12.75">
      <c r="A256" s="35" t="s">
        <v>56</v>
      </c>
      <c r="E256" s="39" t="s">
        <v>598</v>
      </c>
    </row>
    <row r="257" spans="1:5" ht="12.75">
      <c r="A257" s="35" t="s">
        <v>58</v>
      </c>
      <c r="E257" s="40" t="s">
        <v>5</v>
      </c>
    </row>
    <row r="258" spans="1:5" ht="102">
      <c r="A258" t="s">
        <v>59</v>
      </c>
      <c r="E258" s="39" t="s">
        <v>599</v>
      </c>
    </row>
    <row r="259" spans="1:16" ht="12.75">
      <c r="A259" t="s">
        <v>50</v>
      </c>
      <c s="34" t="s">
        <v>373</v>
      </c>
      <c s="34" t="s">
        <v>600</v>
      </c>
      <c s="35" t="s">
        <v>5</v>
      </c>
      <c s="6" t="s">
        <v>601</v>
      </c>
      <c s="36" t="s">
        <v>65</v>
      </c>
      <c s="37">
        <v>200</v>
      </c>
      <c s="36">
        <v>0</v>
      </c>
      <c s="36">
        <f>ROUND(G259*H259,6)</f>
      </c>
      <c r="L259" s="38">
        <v>0</v>
      </c>
      <c s="32">
        <f>ROUND(ROUND(L259,2)*ROUND(G259,3),2)</f>
      </c>
      <c s="36" t="s">
        <v>69</v>
      </c>
      <c>
        <f>(M259*21)/100</f>
      </c>
      <c t="s">
        <v>28</v>
      </c>
    </row>
    <row r="260" spans="1:5" ht="12.75">
      <c r="A260" s="35" t="s">
        <v>56</v>
      </c>
      <c r="E260" s="39" t="s">
        <v>601</v>
      </c>
    </row>
    <row r="261" spans="1:5" ht="12.75">
      <c r="A261" s="35" t="s">
        <v>58</v>
      </c>
      <c r="E261" s="40" t="s">
        <v>5</v>
      </c>
    </row>
    <row r="262" spans="1:5" ht="89.25">
      <c r="A262" t="s">
        <v>59</v>
      </c>
      <c r="E262" s="39" t="s">
        <v>602</v>
      </c>
    </row>
    <row r="263" spans="1:16" ht="12.75">
      <c r="A263" t="s">
        <v>50</v>
      </c>
      <c s="34" t="s">
        <v>377</v>
      </c>
      <c s="34" t="s">
        <v>603</v>
      </c>
      <c s="35" t="s">
        <v>5</v>
      </c>
      <c s="6" t="s">
        <v>604</v>
      </c>
      <c s="36" t="s">
        <v>209</v>
      </c>
      <c s="37">
        <v>200</v>
      </c>
      <c s="36">
        <v>0</v>
      </c>
      <c s="36">
        <f>ROUND(G263*H263,6)</f>
      </c>
      <c r="L263" s="38">
        <v>0</v>
      </c>
      <c s="32">
        <f>ROUND(ROUND(L263,2)*ROUND(G263,3),2)</f>
      </c>
      <c s="36" t="s">
        <v>69</v>
      </c>
      <c>
        <f>(M263*21)/100</f>
      </c>
      <c t="s">
        <v>28</v>
      </c>
    </row>
    <row r="264" spans="1:5" ht="12.75">
      <c r="A264" s="35" t="s">
        <v>56</v>
      </c>
      <c r="E264" s="39" t="s">
        <v>604</v>
      </c>
    </row>
    <row r="265" spans="1:5" ht="12.75">
      <c r="A265" s="35" t="s">
        <v>58</v>
      </c>
      <c r="E265" s="40" t="s">
        <v>5</v>
      </c>
    </row>
    <row r="266" spans="1:5" ht="89.25">
      <c r="A266" t="s">
        <v>59</v>
      </c>
      <c r="E266" s="39" t="s">
        <v>605</v>
      </c>
    </row>
    <row r="267" spans="1:16" ht="12.75">
      <c r="A267" t="s">
        <v>50</v>
      </c>
      <c s="34" t="s">
        <v>606</v>
      </c>
      <c s="34" t="s">
        <v>607</v>
      </c>
      <c s="35" t="s">
        <v>5</v>
      </c>
      <c s="6" t="s">
        <v>608</v>
      </c>
      <c s="36" t="s">
        <v>209</v>
      </c>
      <c s="37">
        <v>3500</v>
      </c>
      <c s="36">
        <v>0</v>
      </c>
      <c s="36">
        <f>ROUND(G267*H267,6)</f>
      </c>
      <c r="L267" s="38">
        <v>0</v>
      </c>
      <c s="32">
        <f>ROUND(ROUND(L267,2)*ROUND(G267,3),2)</f>
      </c>
      <c s="36" t="s">
        <v>55</v>
      </c>
      <c>
        <f>(M267*21)/100</f>
      </c>
      <c t="s">
        <v>28</v>
      </c>
    </row>
    <row r="268" spans="1:5" ht="12.75">
      <c r="A268" s="35" t="s">
        <v>56</v>
      </c>
      <c r="E268" s="39" t="s">
        <v>608</v>
      </c>
    </row>
    <row r="269" spans="1:5" ht="12.75">
      <c r="A269" s="35" t="s">
        <v>58</v>
      </c>
      <c r="E269" s="40" t="s">
        <v>5</v>
      </c>
    </row>
    <row r="270" spans="1:5" ht="89.25">
      <c r="A270" t="s">
        <v>59</v>
      </c>
      <c r="E270" s="39" t="s">
        <v>609</v>
      </c>
    </row>
    <row r="271" spans="1:13" ht="12.75">
      <c r="A271" t="s">
        <v>47</v>
      </c>
      <c r="C271" s="31" t="s">
        <v>610</v>
      </c>
      <c r="E271" s="33" t="s">
        <v>611</v>
      </c>
      <c r="J271" s="32">
        <f>0</f>
      </c>
      <c s="32">
        <f>0</f>
      </c>
      <c s="32">
        <f>0+L272+L276+L280+L284+L288+L292+L296+L300+L304+L308+L312+L316+L320+L324+L328+L332+L336+L340</f>
      </c>
      <c s="32">
        <f>0+M272+M276+M280+M284+M288+M292+M296+M300+M304+M308+M312+M316+M320+M324+M328+M332+M336+M340</f>
      </c>
    </row>
    <row r="272" spans="1:16" ht="25.5">
      <c r="A272" t="s">
        <v>50</v>
      </c>
      <c s="34" t="s">
        <v>381</v>
      </c>
      <c s="34" t="s">
        <v>612</v>
      </c>
      <c s="35" t="s">
        <v>5</v>
      </c>
      <c s="6" t="s">
        <v>613</v>
      </c>
      <c s="36" t="s">
        <v>65</v>
      </c>
      <c s="37">
        <v>150</v>
      </c>
      <c s="36">
        <v>0</v>
      </c>
      <c s="36">
        <f>ROUND(G272*H272,6)</f>
      </c>
      <c r="L272" s="38">
        <v>0</v>
      </c>
      <c s="32">
        <f>ROUND(ROUND(L272,2)*ROUND(G272,3),2)</f>
      </c>
      <c s="36" t="s">
        <v>55</v>
      </c>
      <c>
        <f>(M272*21)/100</f>
      </c>
      <c t="s">
        <v>28</v>
      </c>
    </row>
    <row r="273" spans="1:5" ht="25.5">
      <c r="A273" s="35" t="s">
        <v>56</v>
      </c>
      <c r="E273" s="39" t="s">
        <v>613</v>
      </c>
    </row>
    <row r="274" spans="1:5" ht="12.75">
      <c r="A274" s="35" t="s">
        <v>58</v>
      </c>
      <c r="E274" s="40" t="s">
        <v>5</v>
      </c>
    </row>
    <row r="275" spans="1:5" ht="216.75">
      <c r="A275" t="s">
        <v>59</v>
      </c>
      <c r="E275" s="39" t="s">
        <v>614</v>
      </c>
    </row>
    <row r="276" spans="1:16" ht="12.75">
      <c r="A276" t="s">
        <v>50</v>
      </c>
      <c s="34" t="s">
        <v>385</v>
      </c>
      <c s="34" t="s">
        <v>615</v>
      </c>
      <c s="35" t="s">
        <v>5</v>
      </c>
      <c s="6" t="s">
        <v>359</v>
      </c>
      <c s="36" t="s">
        <v>246</v>
      </c>
      <c s="37">
        <v>1</v>
      </c>
      <c s="36">
        <v>0</v>
      </c>
      <c s="36">
        <f>ROUND(G276*H276,6)</f>
      </c>
      <c r="L276" s="38">
        <v>0</v>
      </c>
      <c s="32">
        <f>ROUND(ROUND(L276,2)*ROUND(G276,3),2)</f>
      </c>
      <c s="36" t="s">
        <v>69</v>
      </c>
      <c>
        <f>(M276*21)/100</f>
      </c>
      <c t="s">
        <v>28</v>
      </c>
    </row>
    <row r="277" spans="1:5" ht="12.75">
      <c r="A277" s="35" t="s">
        <v>56</v>
      </c>
      <c r="E277" s="39" t="s">
        <v>359</v>
      </c>
    </row>
    <row r="278" spans="1:5" ht="12.75">
      <c r="A278" s="35" t="s">
        <v>58</v>
      </c>
      <c r="E278" s="40" t="s">
        <v>5</v>
      </c>
    </row>
    <row r="279" spans="1:5" ht="102">
      <c r="A279" t="s">
        <v>59</v>
      </c>
      <c r="E279" s="39" t="s">
        <v>360</v>
      </c>
    </row>
    <row r="280" spans="1:16" ht="12.75">
      <c r="A280" t="s">
        <v>50</v>
      </c>
      <c s="34" t="s">
        <v>616</v>
      </c>
      <c s="34" t="s">
        <v>366</v>
      </c>
      <c s="35" t="s">
        <v>5</v>
      </c>
      <c s="6" t="s">
        <v>367</v>
      </c>
      <c s="36" t="s">
        <v>209</v>
      </c>
      <c s="37">
        <v>12000</v>
      </c>
      <c s="36">
        <v>0</v>
      </c>
      <c s="36">
        <f>ROUND(G280*H280,6)</f>
      </c>
      <c r="L280" s="38">
        <v>0</v>
      </c>
      <c s="32">
        <f>ROUND(ROUND(L280,2)*ROUND(G280,3),2)</f>
      </c>
      <c s="36" t="s">
        <v>55</v>
      </c>
      <c>
        <f>(M280*21)/100</f>
      </c>
      <c t="s">
        <v>28</v>
      </c>
    </row>
    <row r="281" spans="1:5" ht="12.75">
      <c r="A281" s="35" t="s">
        <v>56</v>
      </c>
      <c r="E281" s="39" t="s">
        <v>367</v>
      </c>
    </row>
    <row r="282" spans="1:5" ht="12.75">
      <c r="A282" s="35" t="s">
        <v>58</v>
      </c>
      <c r="E282" s="40" t="s">
        <v>5</v>
      </c>
    </row>
    <row r="283" spans="1:5" ht="191.25">
      <c r="A283" t="s">
        <v>59</v>
      </c>
      <c r="E283" s="39" t="s">
        <v>368</v>
      </c>
    </row>
    <row r="284" spans="1:16" ht="12.75">
      <c r="A284" t="s">
        <v>50</v>
      </c>
      <c s="34" t="s">
        <v>617</v>
      </c>
      <c s="34" t="s">
        <v>618</v>
      </c>
      <c s="35" t="s">
        <v>5</v>
      </c>
      <c s="6" t="s">
        <v>363</v>
      </c>
      <c s="36" t="s">
        <v>209</v>
      </c>
      <c s="37">
        <v>12000</v>
      </c>
      <c s="36">
        <v>0</v>
      </c>
      <c s="36">
        <f>ROUND(G284*H284,6)</f>
      </c>
      <c r="L284" s="38">
        <v>0</v>
      </c>
      <c s="32">
        <f>ROUND(ROUND(L284,2)*ROUND(G284,3),2)</f>
      </c>
      <c s="36" t="s">
        <v>69</v>
      </c>
      <c>
        <f>(M284*21)/100</f>
      </c>
      <c t="s">
        <v>28</v>
      </c>
    </row>
    <row r="285" spans="1:5" ht="12.75">
      <c r="A285" s="35" t="s">
        <v>56</v>
      </c>
      <c r="E285" s="39" t="s">
        <v>363</v>
      </c>
    </row>
    <row r="286" spans="1:5" ht="12.75">
      <c r="A286" s="35" t="s">
        <v>58</v>
      </c>
      <c r="E286" s="40" t="s">
        <v>5</v>
      </c>
    </row>
    <row r="287" spans="1:5" ht="89.25">
      <c r="A287" t="s">
        <v>59</v>
      </c>
      <c r="E287" s="39" t="s">
        <v>364</v>
      </c>
    </row>
    <row r="288" spans="1:16" ht="12.75">
      <c r="A288" t="s">
        <v>50</v>
      </c>
      <c s="34" t="s">
        <v>389</v>
      </c>
      <c s="34" t="s">
        <v>619</v>
      </c>
      <c s="35" t="s">
        <v>5</v>
      </c>
      <c s="6" t="s">
        <v>620</v>
      </c>
      <c s="36" t="s">
        <v>65</v>
      </c>
      <c s="37">
        <v>4</v>
      </c>
      <c s="36">
        <v>0</v>
      </c>
      <c s="36">
        <f>ROUND(G288*H288,6)</f>
      </c>
      <c r="L288" s="38">
        <v>0</v>
      </c>
      <c s="32">
        <f>ROUND(ROUND(L288,2)*ROUND(G288,3),2)</f>
      </c>
      <c s="36" t="s">
        <v>55</v>
      </c>
      <c>
        <f>(M288*21)/100</f>
      </c>
      <c t="s">
        <v>28</v>
      </c>
    </row>
    <row r="289" spans="1:5" ht="12.75">
      <c r="A289" s="35" t="s">
        <v>56</v>
      </c>
      <c r="E289" s="39" t="s">
        <v>620</v>
      </c>
    </row>
    <row r="290" spans="1:5" ht="12.75">
      <c r="A290" s="35" t="s">
        <v>58</v>
      </c>
      <c r="E290" s="40" t="s">
        <v>5</v>
      </c>
    </row>
    <row r="291" spans="1:5" ht="153">
      <c r="A291" t="s">
        <v>59</v>
      </c>
      <c r="E291" s="39" t="s">
        <v>621</v>
      </c>
    </row>
    <row r="292" spans="1:16" ht="12.75">
      <c r="A292" t="s">
        <v>50</v>
      </c>
      <c s="34" t="s">
        <v>393</v>
      </c>
      <c s="34" t="s">
        <v>622</v>
      </c>
      <c s="35" t="s">
        <v>5</v>
      </c>
      <c s="6" t="s">
        <v>623</v>
      </c>
      <c s="36" t="s">
        <v>65</v>
      </c>
      <c s="37">
        <v>320</v>
      </c>
      <c s="36">
        <v>0</v>
      </c>
      <c s="36">
        <f>ROUND(G292*H292,6)</f>
      </c>
      <c r="L292" s="38">
        <v>0</v>
      </c>
      <c s="32">
        <f>ROUND(ROUND(L292,2)*ROUND(G292,3),2)</f>
      </c>
      <c s="36" t="s">
        <v>55</v>
      </c>
      <c>
        <f>(M292*21)/100</f>
      </c>
      <c t="s">
        <v>28</v>
      </c>
    </row>
    <row r="293" spans="1:5" ht="12.75">
      <c r="A293" s="35" t="s">
        <v>56</v>
      </c>
      <c r="E293" s="39" t="s">
        <v>623</v>
      </c>
    </row>
    <row r="294" spans="1:5" ht="12.75">
      <c r="A294" s="35" t="s">
        <v>58</v>
      </c>
      <c r="E294" s="40" t="s">
        <v>5</v>
      </c>
    </row>
    <row r="295" spans="1:5" ht="153">
      <c r="A295" t="s">
        <v>59</v>
      </c>
      <c r="E295" s="39" t="s">
        <v>624</v>
      </c>
    </row>
    <row r="296" spans="1:16" ht="12.75">
      <c r="A296" t="s">
        <v>50</v>
      </c>
      <c s="34" t="s">
        <v>397</v>
      </c>
      <c s="34" t="s">
        <v>625</v>
      </c>
      <c s="35" t="s">
        <v>5</v>
      </c>
      <c s="6" t="s">
        <v>626</v>
      </c>
      <c s="36" t="s">
        <v>65</v>
      </c>
      <c s="37">
        <v>4</v>
      </c>
      <c s="36">
        <v>0</v>
      </c>
      <c s="36">
        <f>ROUND(G296*H296,6)</f>
      </c>
      <c r="L296" s="38">
        <v>0</v>
      </c>
      <c s="32">
        <f>ROUND(ROUND(L296,2)*ROUND(G296,3),2)</f>
      </c>
      <c s="36" t="s">
        <v>55</v>
      </c>
      <c>
        <f>(M296*21)/100</f>
      </c>
      <c t="s">
        <v>28</v>
      </c>
    </row>
    <row r="297" spans="1:5" ht="12.75">
      <c r="A297" s="35" t="s">
        <v>56</v>
      </c>
      <c r="E297" s="39" t="s">
        <v>626</v>
      </c>
    </row>
    <row r="298" spans="1:5" ht="12.75">
      <c r="A298" s="35" t="s">
        <v>58</v>
      </c>
      <c r="E298" s="40" t="s">
        <v>5</v>
      </c>
    </row>
    <row r="299" spans="1:5" ht="153">
      <c r="A299" t="s">
        <v>59</v>
      </c>
      <c r="E299" s="39" t="s">
        <v>627</v>
      </c>
    </row>
    <row r="300" spans="1:16" ht="12.75">
      <c r="A300" t="s">
        <v>50</v>
      </c>
      <c s="34" t="s">
        <v>401</v>
      </c>
      <c s="34" t="s">
        <v>628</v>
      </c>
      <c s="35" t="s">
        <v>5</v>
      </c>
      <c s="6" t="s">
        <v>629</v>
      </c>
      <c s="36" t="s">
        <v>65</v>
      </c>
      <c s="37">
        <v>1</v>
      </c>
      <c s="36">
        <v>0</v>
      </c>
      <c s="36">
        <f>ROUND(G300*H300,6)</f>
      </c>
      <c r="L300" s="38">
        <v>0</v>
      </c>
      <c s="32">
        <f>ROUND(ROUND(L300,2)*ROUND(G300,3),2)</f>
      </c>
      <c s="36" t="s">
        <v>55</v>
      </c>
      <c>
        <f>(M300*21)/100</f>
      </c>
      <c t="s">
        <v>28</v>
      </c>
    </row>
    <row r="301" spans="1:5" ht="12.75">
      <c r="A301" s="35" t="s">
        <v>56</v>
      </c>
      <c r="E301" s="39" t="s">
        <v>629</v>
      </c>
    </row>
    <row r="302" spans="1:5" ht="12.75">
      <c r="A302" s="35" t="s">
        <v>58</v>
      </c>
      <c r="E302" s="40" t="s">
        <v>5</v>
      </c>
    </row>
    <row r="303" spans="1:5" ht="140.25">
      <c r="A303" t="s">
        <v>59</v>
      </c>
      <c r="E303" s="39" t="s">
        <v>630</v>
      </c>
    </row>
    <row r="304" spans="1:16" ht="12.75">
      <c r="A304" t="s">
        <v>50</v>
      </c>
      <c s="34" t="s">
        <v>405</v>
      </c>
      <c s="34" t="s">
        <v>631</v>
      </c>
      <c s="35" t="s">
        <v>5</v>
      </c>
      <c s="6" t="s">
        <v>632</v>
      </c>
      <c s="36" t="s">
        <v>65</v>
      </c>
      <c s="37">
        <v>4</v>
      </c>
      <c s="36">
        <v>0</v>
      </c>
      <c s="36">
        <f>ROUND(G304*H304,6)</f>
      </c>
      <c r="L304" s="38">
        <v>0</v>
      </c>
      <c s="32">
        <f>ROUND(ROUND(L304,2)*ROUND(G304,3),2)</f>
      </c>
      <c s="36" t="s">
        <v>55</v>
      </c>
      <c>
        <f>(M304*21)/100</f>
      </c>
      <c t="s">
        <v>28</v>
      </c>
    </row>
    <row r="305" spans="1:5" ht="12.75">
      <c r="A305" s="35" t="s">
        <v>56</v>
      </c>
      <c r="E305" s="39" t="s">
        <v>632</v>
      </c>
    </row>
    <row r="306" spans="1:5" ht="12.75">
      <c r="A306" s="35" t="s">
        <v>58</v>
      </c>
      <c r="E306" s="40" t="s">
        <v>5</v>
      </c>
    </row>
    <row r="307" spans="1:5" ht="140.25">
      <c r="A307" t="s">
        <v>59</v>
      </c>
      <c r="E307" s="39" t="s">
        <v>633</v>
      </c>
    </row>
    <row r="308" spans="1:16" ht="12.75">
      <c r="A308" t="s">
        <v>50</v>
      </c>
      <c s="34" t="s">
        <v>51</v>
      </c>
      <c s="34" t="s">
        <v>634</v>
      </c>
      <c s="35" t="s">
        <v>5</v>
      </c>
      <c s="6" t="s">
        <v>635</v>
      </c>
      <c s="36" t="s">
        <v>246</v>
      </c>
      <c s="37">
        <v>1</v>
      </c>
      <c s="36">
        <v>0</v>
      </c>
      <c s="36">
        <f>ROUND(G308*H308,6)</f>
      </c>
      <c r="L308" s="38">
        <v>0</v>
      </c>
      <c s="32">
        <f>ROUND(ROUND(L308,2)*ROUND(G308,3),2)</f>
      </c>
      <c s="36" t="s">
        <v>69</v>
      </c>
      <c>
        <f>(M308*21)/100</f>
      </c>
      <c t="s">
        <v>28</v>
      </c>
    </row>
    <row r="309" spans="1:5" ht="12.75">
      <c r="A309" s="35" t="s">
        <v>56</v>
      </c>
      <c r="E309" s="39" t="s">
        <v>635</v>
      </c>
    </row>
    <row r="310" spans="1:5" ht="12.75">
      <c r="A310" s="35" t="s">
        <v>58</v>
      </c>
      <c r="E310" s="40" t="s">
        <v>5</v>
      </c>
    </row>
    <row r="311" spans="1:5" ht="89.25">
      <c r="A311" t="s">
        <v>59</v>
      </c>
      <c r="E311" s="39" t="s">
        <v>636</v>
      </c>
    </row>
    <row r="312" spans="1:16" ht="12.75">
      <c r="A312" t="s">
        <v>50</v>
      </c>
      <c s="34" t="s">
        <v>409</v>
      </c>
      <c s="34" t="s">
        <v>637</v>
      </c>
      <c s="35" t="s">
        <v>5</v>
      </c>
      <c s="6" t="s">
        <v>383</v>
      </c>
      <c s="36" t="s">
        <v>638</v>
      </c>
      <c s="37">
        <v>30</v>
      </c>
      <c s="36">
        <v>0</v>
      </c>
      <c s="36">
        <f>ROUND(G312*H312,6)</f>
      </c>
      <c r="L312" s="38">
        <v>0</v>
      </c>
      <c s="32">
        <f>ROUND(ROUND(L312,2)*ROUND(G312,3),2)</f>
      </c>
      <c s="36" t="s">
        <v>69</v>
      </c>
      <c>
        <f>(M312*21)/100</f>
      </c>
      <c t="s">
        <v>28</v>
      </c>
    </row>
    <row r="313" spans="1:5" ht="12.75">
      <c r="A313" s="35" t="s">
        <v>56</v>
      </c>
      <c r="E313" s="39" t="s">
        <v>383</v>
      </c>
    </row>
    <row r="314" spans="1:5" ht="12.75">
      <c r="A314" s="35" t="s">
        <v>58</v>
      </c>
      <c r="E314" s="40" t="s">
        <v>5</v>
      </c>
    </row>
    <row r="315" spans="1:5" ht="89.25">
      <c r="A315" t="s">
        <v>59</v>
      </c>
      <c r="E315" s="39" t="s">
        <v>384</v>
      </c>
    </row>
    <row r="316" spans="1:16" ht="12.75">
      <c r="A316" t="s">
        <v>50</v>
      </c>
      <c s="34" t="s">
        <v>416</v>
      </c>
      <c s="34" t="s">
        <v>639</v>
      </c>
      <c s="35" t="s">
        <v>5</v>
      </c>
      <c s="6" t="s">
        <v>387</v>
      </c>
      <c s="36" t="s">
        <v>246</v>
      </c>
      <c s="37">
        <v>1</v>
      </c>
      <c s="36">
        <v>0</v>
      </c>
      <c s="36">
        <f>ROUND(G316*H316,6)</f>
      </c>
      <c r="L316" s="38">
        <v>0</v>
      </c>
      <c s="32">
        <f>ROUND(ROUND(L316,2)*ROUND(G316,3),2)</f>
      </c>
      <c s="36" t="s">
        <v>69</v>
      </c>
      <c>
        <f>(M316*21)/100</f>
      </c>
      <c t="s">
        <v>28</v>
      </c>
    </row>
    <row r="317" spans="1:5" ht="12.75">
      <c r="A317" s="35" t="s">
        <v>56</v>
      </c>
      <c r="E317" s="39" t="s">
        <v>387</v>
      </c>
    </row>
    <row r="318" spans="1:5" ht="12.75">
      <c r="A318" s="35" t="s">
        <v>58</v>
      </c>
      <c r="E318" s="40" t="s">
        <v>5</v>
      </c>
    </row>
    <row r="319" spans="1:5" ht="102">
      <c r="A319" t="s">
        <v>59</v>
      </c>
      <c r="E319" s="39" t="s">
        <v>388</v>
      </c>
    </row>
    <row r="320" spans="1:16" ht="12.75">
      <c r="A320" t="s">
        <v>50</v>
      </c>
      <c s="34" t="s">
        <v>640</v>
      </c>
      <c s="34" t="s">
        <v>641</v>
      </c>
      <c s="35" t="s">
        <v>5</v>
      </c>
      <c s="6" t="s">
        <v>642</v>
      </c>
      <c s="36" t="s">
        <v>246</v>
      </c>
      <c s="37">
        <v>1</v>
      </c>
      <c s="36">
        <v>0</v>
      </c>
      <c s="36">
        <f>ROUND(G320*H320,6)</f>
      </c>
      <c r="L320" s="38">
        <v>0</v>
      </c>
      <c s="32">
        <f>ROUND(ROUND(L320,2)*ROUND(G320,3),2)</f>
      </c>
      <c s="36" t="s">
        <v>69</v>
      </c>
      <c>
        <f>(M320*21)/100</f>
      </c>
      <c t="s">
        <v>28</v>
      </c>
    </row>
    <row r="321" spans="1:5" ht="12.75">
      <c r="A321" s="35" t="s">
        <v>56</v>
      </c>
      <c r="E321" s="39" t="s">
        <v>642</v>
      </c>
    </row>
    <row r="322" spans="1:5" ht="12.75">
      <c r="A322" s="35" t="s">
        <v>58</v>
      </c>
      <c r="E322" s="40" t="s">
        <v>5</v>
      </c>
    </row>
    <row r="323" spans="1:5" ht="89.25">
      <c r="A323" t="s">
        <v>59</v>
      </c>
      <c r="E323" s="39" t="s">
        <v>643</v>
      </c>
    </row>
    <row r="324" spans="1:16" ht="12.75">
      <c r="A324" t="s">
        <v>50</v>
      </c>
      <c s="34" t="s">
        <v>644</v>
      </c>
      <c s="34" t="s">
        <v>390</v>
      </c>
      <c s="35" t="s">
        <v>5</v>
      </c>
      <c s="6" t="s">
        <v>645</v>
      </c>
      <c s="36" t="s">
        <v>646</v>
      </c>
      <c s="37">
        <v>1</v>
      </c>
      <c s="36">
        <v>0</v>
      </c>
      <c s="36">
        <f>ROUND(G324*H324,6)</f>
      </c>
      <c r="L324" s="38">
        <v>0</v>
      </c>
      <c s="32">
        <f>ROUND(ROUND(L324,2)*ROUND(G324,3),2)</f>
      </c>
      <c s="36" t="s">
        <v>69</v>
      </c>
      <c>
        <f>(M324*21)/100</f>
      </c>
      <c t="s">
        <v>28</v>
      </c>
    </row>
    <row r="325" spans="1:5" ht="12.75">
      <c r="A325" s="35" t="s">
        <v>56</v>
      </c>
      <c r="E325" s="39" t="s">
        <v>645</v>
      </c>
    </row>
    <row r="326" spans="1:5" ht="12.75">
      <c r="A326" s="35" t="s">
        <v>58</v>
      </c>
      <c r="E326" s="40" t="s">
        <v>5</v>
      </c>
    </row>
    <row r="327" spans="1:5" ht="89.25">
      <c r="A327" t="s">
        <v>59</v>
      </c>
      <c r="E327" s="39" t="s">
        <v>647</v>
      </c>
    </row>
    <row r="328" spans="1:16" ht="12.75">
      <c r="A328" t="s">
        <v>50</v>
      </c>
      <c s="34" t="s">
        <v>648</v>
      </c>
      <c s="34" t="s">
        <v>649</v>
      </c>
      <c s="35" t="s">
        <v>5</v>
      </c>
      <c s="6" t="s">
        <v>395</v>
      </c>
      <c s="36" t="s">
        <v>246</v>
      </c>
      <c s="37">
        <v>1</v>
      </c>
      <c s="36">
        <v>0</v>
      </c>
      <c s="36">
        <f>ROUND(G328*H328,6)</f>
      </c>
      <c r="L328" s="38">
        <v>0</v>
      </c>
      <c s="32">
        <f>ROUND(ROUND(L328,2)*ROUND(G328,3),2)</f>
      </c>
      <c s="36" t="s">
        <v>69</v>
      </c>
      <c>
        <f>(M328*21)/100</f>
      </c>
      <c t="s">
        <v>28</v>
      </c>
    </row>
    <row r="329" spans="1:5" ht="12.75">
      <c r="A329" s="35" t="s">
        <v>56</v>
      </c>
      <c r="E329" s="39" t="s">
        <v>395</v>
      </c>
    </row>
    <row r="330" spans="1:5" ht="12.75">
      <c r="A330" s="35" t="s">
        <v>58</v>
      </c>
      <c r="E330" s="40" t="s">
        <v>5</v>
      </c>
    </row>
    <row r="331" spans="1:5" ht="89.25">
      <c r="A331" t="s">
        <v>59</v>
      </c>
      <c r="E331" s="39" t="s">
        <v>396</v>
      </c>
    </row>
    <row r="332" spans="1:16" ht="12.75">
      <c r="A332" t="s">
        <v>50</v>
      </c>
      <c s="34" t="s">
        <v>650</v>
      </c>
      <c s="34" t="s">
        <v>651</v>
      </c>
      <c s="35" t="s">
        <v>5</v>
      </c>
      <c s="6" t="s">
        <v>652</v>
      </c>
      <c s="36" t="s">
        <v>246</v>
      </c>
      <c s="37">
        <v>1</v>
      </c>
      <c s="36">
        <v>0</v>
      </c>
      <c s="36">
        <f>ROUND(G332*H332,6)</f>
      </c>
      <c r="L332" s="38">
        <v>0</v>
      </c>
      <c s="32">
        <f>ROUND(ROUND(L332,2)*ROUND(G332,3),2)</f>
      </c>
      <c s="36" t="s">
        <v>69</v>
      </c>
      <c>
        <f>(M332*21)/100</f>
      </c>
      <c t="s">
        <v>28</v>
      </c>
    </row>
    <row r="333" spans="1:5" ht="12.75">
      <c r="A333" s="35" t="s">
        <v>56</v>
      </c>
      <c r="E333" s="39" t="s">
        <v>652</v>
      </c>
    </row>
    <row r="334" spans="1:5" ht="12.75">
      <c r="A334" s="35" t="s">
        <v>58</v>
      </c>
      <c r="E334" s="40" t="s">
        <v>5</v>
      </c>
    </row>
    <row r="335" spans="1:5" ht="89.25">
      <c r="A335" t="s">
        <v>59</v>
      </c>
      <c r="E335" s="39" t="s">
        <v>653</v>
      </c>
    </row>
    <row r="336" spans="1:16" ht="38.25">
      <c r="A336" t="s">
        <v>50</v>
      </c>
      <c s="34" t="s">
        <v>654</v>
      </c>
      <c s="34" t="s">
        <v>410</v>
      </c>
      <c s="35" t="s">
        <v>5</v>
      </c>
      <c s="6" t="s">
        <v>411</v>
      </c>
      <c s="36" t="s">
        <v>412</v>
      </c>
      <c s="37">
        <v>36</v>
      </c>
      <c s="36">
        <v>0</v>
      </c>
      <c s="36">
        <f>ROUND(G336*H336,6)</f>
      </c>
      <c r="L336" s="38">
        <v>0</v>
      </c>
      <c s="32">
        <f>ROUND(ROUND(L336,2)*ROUND(G336,3),2)</f>
      </c>
      <c s="36" t="s">
        <v>413</v>
      </c>
      <c>
        <f>(M336*21)/100</f>
      </c>
      <c t="s">
        <v>28</v>
      </c>
    </row>
    <row r="337" spans="1:5" ht="51">
      <c r="A337" s="35" t="s">
        <v>56</v>
      </c>
      <c r="E337" s="39" t="s">
        <v>414</v>
      </c>
    </row>
    <row r="338" spans="1:5" ht="12.75">
      <c r="A338" s="35" t="s">
        <v>58</v>
      </c>
      <c r="E338" s="40" t="s">
        <v>5</v>
      </c>
    </row>
    <row r="339" spans="1:5" ht="229.5">
      <c r="A339" t="s">
        <v>59</v>
      </c>
      <c r="E339" s="39" t="s">
        <v>415</v>
      </c>
    </row>
    <row r="340" spans="1:16" ht="25.5">
      <c r="A340" t="s">
        <v>50</v>
      </c>
      <c s="34" t="s">
        <v>655</v>
      </c>
      <c s="34" t="s">
        <v>417</v>
      </c>
      <c s="35" t="s">
        <v>5</v>
      </c>
      <c s="6" t="s">
        <v>418</v>
      </c>
      <c s="36" t="s">
        <v>412</v>
      </c>
      <c s="37">
        <v>36</v>
      </c>
      <c s="36">
        <v>0</v>
      </c>
      <c s="36">
        <f>ROUND(G340*H340,6)</f>
      </c>
      <c r="L340" s="38">
        <v>0</v>
      </c>
      <c s="32">
        <f>ROUND(ROUND(L340,2)*ROUND(G340,3),2)</f>
      </c>
      <c s="36" t="s">
        <v>413</v>
      </c>
      <c>
        <f>(M340*21)/100</f>
      </c>
      <c t="s">
        <v>28</v>
      </c>
    </row>
    <row r="341" spans="1:5" ht="25.5">
      <c r="A341" s="35" t="s">
        <v>56</v>
      </c>
      <c r="E341" s="39" t="s">
        <v>418</v>
      </c>
    </row>
    <row r="342" spans="1:5" ht="12.75">
      <c r="A342" s="35" t="s">
        <v>58</v>
      </c>
      <c r="E342" s="40" t="s">
        <v>5</v>
      </c>
    </row>
    <row r="343" spans="1:5" ht="204">
      <c r="A343" t="s">
        <v>59</v>
      </c>
      <c r="E343" s="39" t="s">
        <v>419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xml><?xml version="1.0" encoding="utf-8"?>
<worksheet xmlns="http://schemas.openxmlformats.org/spreadsheetml/2006/main" xmlns:r="http://schemas.openxmlformats.org/officeDocument/2006/relationships">
  <dimension ref="A1:T32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COUNTIFS(L8:L324,"=0",A8:A324,"P")+COUNTIFS(L8:L324,"",A8:A324,"P")+SUM(Q8:Q324)</f>
      </c>
    </row>
    <row r="8" spans="1:13" ht="12.75">
      <c r="A8" t="s">
        <v>45</v>
      </c>
      <c r="C8" s="28" t="s">
        <v>658</v>
      </c>
      <c r="E8" s="30" t="s">
        <v>657</v>
      </c>
      <c r="J8" s="29">
        <f>0+J9+J14+J39+J64+J153+J190+J251</f>
      </c>
      <c s="29">
        <f>0+K9+K14+K39+K64+K153+K190+K251</f>
      </c>
      <c s="29">
        <f>0+L9+L14+L39+L64+L153+L190+L251</f>
      </c>
      <c s="29">
        <f>0+M9+M14+M39+M64+M153+M190+M251</f>
      </c>
    </row>
    <row r="9" spans="1:13" ht="12.75">
      <c r="A9" t="s">
        <v>47</v>
      </c>
      <c r="C9" s="31" t="s">
        <v>48</v>
      </c>
      <c r="E9" s="33" t="s">
        <v>49</v>
      </c>
      <c r="J9" s="32">
        <f>0</f>
      </c>
      <c s="32">
        <f>0</f>
      </c>
      <c s="32">
        <f>0+L10</f>
      </c>
      <c s="32">
        <f>0+M10</f>
      </c>
    </row>
    <row r="10" spans="1:16" ht="12.75">
      <c r="A10" t="s">
        <v>50</v>
      </c>
      <c s="34" t="s">
        <v>373</v>
      </c>
      <c s="34" t="s">
        <v>52</v>
      </c>
      <c s="35" t="s">
        <v>5</v>
      </c>
      <c s="6" t="s">
        <v>53</v>
      </c>
      <c s="36" t="s">
        <v>54</v>
      </c>
      <c s="37">
        <v>0</v>
      </c>
      <c s="36">
        <v>0</v>
      </c>
      <c s="36">
        <f>ROUND(G10*H10,6)</f>
      </c>
      <c r="L10" s="38">
        <v>0</v>
      </c>
      <c s="32">
        <f>ROUND(ROUND(L10,2)*ROUND(G10,3),2)</f>
      </c>
      <c s="36" t="s">
        <v>55</v>
      </c>
      <c>
        <f>(M10*21)/100</f>
      </c>
      <c t="s">
        <v>28</v>
      </c>
    </row>
    <row r="11" spans="1:5" ht="25.5">
      <c r="A11" s="35" t="s">
        <v>56</v>
      </c>
      <c r="E11" s="39" t="s">
        <v>57</v>
      </c>
    </row>
    <row r="12" spans="1:5" ht="12.75">
      <c r="A12" s="35" t="s">
        <v>58</v>
      </c>
      <c r="E12" s="40" t="s">
        <v>5</v>
      </c>
    </row>
    <row r="13" spans="1:5" ht="12.75">
      <c r="A13" t="s">
        <v>59</v>
      </c>
      <c r="E13" s="39" t="s">
        <v>5</v>
      </c>
    </row>
    <row r="14" spans="1:13" ht="12.75">
      <c r="A14" t="s">
        <v>47</v>
      </c>
      <c r="C14" s="31" t="s">
        <v>60</v>
      </c>
      <c r="E14" s="33" t="s">
        <v>61</v>
      </c>
      <c r="J14" s="32">
        <f>0</f>
      </c>
      <c s="32">
        <f>0</f>
      </c>
      <c s="32">
        <f>0+L15+L19+L23+L27+L31+L35</f>
      </c>
      <c s="32">
        <f>0+M15+M19+M23+M27+M31+M35</f>
      </c>
    </row>
    <row r="15" spans="1:16" ht="12.75">
      <c r="A15" t="s">
        <v>50</v>
      </c>
      <c s="34" t="s">
        <v>62</v>
      </c>
      <c s="34" t="s">
        <v>659</v>
      </c>
      <c s="35" t="s">
        <v>5</v>
      </c>
      <c s="6" t="s">
        <v>660</v>
      </c>
      <c s="36" t="s">
        <v>65</v>
      </c>
      <c s="37">
        <v>4</v>
      </c>
      <c s="36">
        <v>0</v>
      </c>
      <c s="36">
        <f>ROUND(G15*H15,6)</f>
      </c>
      <c r="L15" s="38">
        <v>0</v>
      </c>
      <c s="32">
        <f>ROUND(ROUND(L15,2)*ROUND(G15,3),2)</f>
      </c>
      <c s="36" t="s">
        <v>55</v>
      </c>
      <c>
        <f>(M15*21)/100</f>
      </c>
      <c t="s">
        <v>28</v>
      </c>
    </row>
    <row r="16" spans="1:5" ht="12.75">
      <c r="A16" s="35" t="s">
        <v>56</v>
      </c>
      <c r="E16" s="39" t="s">
        <v>660</v>
      </c>
    </row>
    <row r="17" spans="1:5" ht="12.75">
      <c r="A17" s="35" t="s">
        <v>58</v>
      </c>
      <c r="E17" s="40" t="s">
        <v>5</v>
      </c>
    </row>
    <row r="18" spans="1:5" ht="153">
      <c r="A18" t="s">
        <v>59</v>
      </c>
      <c r="E18" s="39" t="s">
        <v>661</v>
      </c>
    </row>
    <row r="19" spans="1:16" ht="25.5">
      <c r="A19" t="s">
        <v>50</v>
      </c>
      <c s="34" t="s">
        <v>28</v>
      </c>
      <c s="34" t="s">
        <v>662</v>
      </c>
      <c s="35" t="s">
        <v>5</v>
      </c>
      <c s="6" t="s">
        <v>663</v>
      </c>
      <c s="36" t="s">
        <v>65</v>
      </c>
      <c s="37">
        <v>4</v>
      </c>
      <c s="36">
        <v>0</v>
      </c>
      <c s="36">
        <f>ROUND(G19*H19,6)</f>
      </c>
      <c r="L19" s="38">
        <v>0</v>
      </c>
      <c s="32">
        <f>ROUND(ROUND(L19,2)*ROUND(G19,3),2)</f>
      </c>
      <c s="36" t="s">
        <v>69</v>
      </c>
      <c>
        <f>(M19*21)/100</f>
      </c>
      <c t="s">
        <v>28</v>
      </c>
    </row>
    <row r="20" spans="1:5" ht="25.5">
      <c r="A20" s="35" t="s">
        <v>56</v>
      </c>
      <c r="E20" s="39" t="s">
        <v>663</v>
      </c>
    </row>
    <row r="21" spans="1:5" ht="12.75">
      <c r="A21" s="35" t="s">
        <v>58</v>
      </c>
      <c r="E21" s="40" t="s">
        <v>5</v>
      </c>
    </row>
    <row r="22" spans="1:5" ht="409.5">
      <c r="A22" t="s">
        <v>59</v>
      </c>
      <c r="E22" s="39" t="s">
        <v>664</v>
      </c>
    </row>
    <row r="23" spans="1:16" ht="12.75">
      <c r="A23" t="s">
        <v>50</v>
      </c>
      <c s="34" t="s">
        <v>26</v>
      </c>
      <c s="34" t="s">
        <v>665</v>
      </c>
      <c s="35" t="s">
        <v>5</v>
      </c>
      <c s="6" t="s">
        <v>666</v>
      </c>
      <c s="36" t="s">
        <v>65</v>
      </c>
      <c s="37">
        <v>20</v>
      </c>
      <c s="36">
        <v>0</v>
      </c>
      <c s="36">
        <f>ROUND(G23*H23,6)</f>
      </c>
      <c r="L23" s="38">
        <v>0</v>
      </c>
      <c s="32">
        <f>ROUND(ROUND(L23,2)*ROUND(G23,3),2)</f>
      </c>
      <c s="36" t="s">
        <v>69</v>
      </c>
      <c>
        <f>(M23*21)/100</f>
      </c>
      <c t="s">
        <v>28</v>
      </c>
    </row>
    <row r="24" spans="1:5" ht="12.75">
      <c r="A24" s="35" t="s">
        <v>56</v>
      </c>
      <c r="E24" s="39" t="s">
        <v>666</v>
      </c>
    </row>
    <row r="25" spans="1:5" ht="12.75">
      <c r="A25" s="35" t="s">
        <v>58</v>
      </c>
      <c r="E25" s="40" t="s">
        <v>5</v>
      </c>
    </row>
    <row r="26" spans="1:5" ht="102">
      <c r="A26" t="s">
        <v>59</v>
      </c>
      <c r="E26" s="39" t="s">
        <v>667</v>
      </c>
    </row>
    <row r="27" spans="1:16" ht="12.75">
      <c r="A27" t="s">
        <v>50</v>
      </c>
      <c s="34" t="s">
        <v>74</v>
      </c>
      <c s="34" t="s">
        <v>668</v>
      </c>
      <c s="35" t="s">
        <v>5</v>
      </c>
      <c s="6" t="s">
        <v>669</v>
      </c>
      <c s="36" t="s">
        <v>65</v>
      </c>
      <c s="37">
        <v>1</v>
      </c>
      <c s="36">
        <v>0</v>
      </c>
      <c s="36">
        <f>ROUND(G27*H27,6)</f>
      </c>
      <c r="L27" s="38">
        <v>0</v>
      </c>
      <c s="32">
        <f>ROUND(ROUND(L27,2)*ROUND(G27,3),2)</f>
      </c>
      <c s="36" t="s">
        <v>69</v>
      </c>
      <c>
        <f>(M27*21)/100</f>
      </c>
      <c t="s">
        <v>28</v>
      </c>
    </row>
    <row r="28" spans="1:5" ht="12.75">
      <c r="A28" s="35" t="s">
        <v>56</v>
      </c>
      <c r="E28" s="39" t="s">
        <v>669</v>
      </c>
    </row>
    <row r="29" spans="1:5" ht="12.75">
      <c r="A29" s="35" t="s">
        <v>58</v>
      </c>
      <c r="E29" s="40" t="s">
        <v>5</v>
      </c>
    </row>
    <row r="30" spans="1:5" ht="102">
      <c r="A30" t="s">
        <v>59</v>
      </c>
      <c r="E30" s="39" t="s">
        <v>670</v>
      </c>
    </row>
    <row r="31" spans="1:16" ht="12.75">
      <c r="A31" t="s">
        <v>50</v>
      </c>
      <c s="34" t="s">
        <v>78</v>
      </c>
      <c s="34" t="s">
        <v>671</v>
      </c>
      <c s="35" t="s">
        <v>5</v>
      </c>
      <c s="6" t="s">
        <v>672</v>
      </c>
      <c s="36" t="s">
        <v>65</v>
      </c>
      <c s="37">
        <v>3</v>
      </c>
      <c s="36">
        <v>0</v>
      </c>
      <c s="36">
        <f>ROUND(G31*H31,6)</f>
      </c>
      <c r="L31" s="38">
        <v>0</v>
      </c>
      <c s="32">
        <f>ROUND(ROUND(L31,2)*ROUND(G31,3),2)</f>
      </c>
      <c s="36" t="s">
        <v>69</v>
      </c>
      <c>
        <f>(M31*21)/100</f>
      </c>
      <c t="s">
        <v>28</v>
      </c>
    </row>
    <row r="32" spans="1:5" ht="12.75">
      <c r="A32" s="35" t="s">
        <v>56</v>
      </c>
      <c r="E32" s="39" t="s">
        <v>672</v>
      </c>
    </row>
    <row r="33" spans="1:5" ht="12.75">
      <c r="A33" s="35" t="s">
        <v>58</v>
      </c>
      <c r="E33" s="40" t="s">
        <v>5</v>
      </c>
    </row>
    <row r="34" spans="1:5" ht="102">
      <c r="A34" t="s">
        <v>59</v>
      </c>
      <c r="E34" s="39" t="s">
        <v>673</v>
      </c>
    </row>
    <row r="35" spans="1:16" ht="12.75">
      <c r="A35" t="s">
        <v>50</v>
      </c>
      <c s="34" t="s">
        <v>27</v>
      </c>
      <c s="34" t="s">
        <v>674</v>
      </c>
      <c s="35" t="s">
        <v>5</v>
      </c>
      <c s="6" t="s">
        <v>675</v>
      </c>
      <c s="36" t="s">
        <v>65</v>
      </c>
      <c s="37">
        <v>4</v>
      </c>
      <c s="36">
        <v>0</v>
      </c>
      <c s="36">
        <f>ROUND(G35*H35,6)</f>
      </c>
      <c r="L35" s="38">
        <v>0</v>
      </c>
      <c s="32">
        <f>ROUND(ROUND(L35,2)*ROUND(G35,3),2)</f>
      </c>
      <c s="36" t="s">
        <v>55</v>
      </c>
      <c>
        <f>(M35*21)/100</f>
      </c>
      <c t="s">
        <v>28</v>
      </c>
    </row>
    <row r="36" spans="1:5" ht="12.75">
      <c r="A36" s="35" t="s">
        <v>56</v>
      </c>
      <c r="E36" s="39" t="s">
        <v>675</v>
      </c>
    </row>
    <row r="37" spans="1:5" ht="12.75">
      <c r="A37" s="35" t="s">
        <v>58</v>
      </c>
      <c r="E37" s="40" t="s">
        <v>5</v>
      </c>
    </row>
    <row r="38" spans="1:5" ht="191.25">
      <c r="A38" t="s">
        <v>59</v>
      </c>
      <c r="E38" s="39" t="s">
        <v>676</v>
      </c>
    </row>
    <row r="39" spans="1:13" ht="12.75">
      <c r="A39" t="s">
        <v>47</v>
      </c>
      <c r="C39" s="31" t="s">
        <v>137</v>
      </c>
      <c r="E39" s="33" t="s">
        <v>677</v>
      </c>
      <c r="J39" s="32">
        <f>0</f>
      </c>
      <c s="32">
        <f>0</f>
      </c>
      <c s="32">
        <f>0+L40+L44+L48+L52+L56+L60</f>
      </c>
      <c s="32">
        <f>0+M40+M44+M48+M52+M56+M60</f>
      </c>
    </row>
    <row r="40" spans="1:16" ht="12.75">
      <c r="A40" t="s">
        <v>50</v>
      </c>
      <c s="34" t="s">
        <v>85</v>
      </c>
      <c s="34" t="s">
        <v>678</v>
      </c>
      <c s="35" t="s">
        <v>5</v>
      </c>
      <c s="6" t="s">
        <v>679</v>
      </c>
      <c s="36" t="s">
        <v>65</v>
      </c>
      <c s="37">
        <v>59</v>
      </c>
      <c s="36">
        <v>0</v>
      </c>
      <c s="36">
        <f>ROUND(G40*H40,6)</f>
      </c>
      <c r="L40" s="38">
        <v>0</v>
      </c>
      <c s="32">
        <f>ROUND(ROUND(L40,2)*ROUND(G40,3),2)</f>
      </c>
      <c s="36" t="s">
        <v>55</v>
      </c>
      <c>
        <f>(M40*21)/100</f>
      </c>
      <c t="s">
        <v>28</v>
      </c>
    </row>
    <row r="41" spans="1:5" ht="12.75">
      <c r="A41" s="35" t="s">
        <v>56</v>
      </c>
      <c r="E41" s="39" t="s">
        <v>679</v>
      </c>
    </row>
    <row r="42" spans="1:5" ht="12.75">
      <c r="A42" s="35" t="s">
        <v>58</v>
      </c>
      <c r="E42" s="40" t="s">
        <v>5</v>
      </c>
    </row>
    <row r="43" spans="1:5" ht="140.25">
      <c r="A43" t="s">
        <v>59</v>
      </c>
      <c r="E43" s="39" t="s">
        <v>680</v>
      </c>
    </row>
    <row r="44" spans="1:16" ht="12.75">
      <c r="A44" t="s">
        <v>50</v>
      </c>
      <c s="34" t="s">
        <v>89</v>
      </c>
      <c s="34" t="s">
        <v>67</v>
      </c>
      <c s="35" t="s">
        <v>5</v>
      </c>
      <c s="6" t="s">
        <v>681</v>
      </c>
      <c s="36" t="s">
        <v>65</v>
      </c>
      <c s="37">
        <v>56</v>
      </c>
      <c s="36">
        <v>0</v>
      </c>
      <c s="36">
        <f>ROUND(G44*H44,6)</f>
      </c>
      <c r="L44" s="38">
        <v>0</v>
      </c>
      <c s="32">
        <f>ROUND(ROUND(L44,2)*ROUND(G44,3),2)</f>
      </c>
      <c s="36" t="s">
        <v>69</v>
      </c>
      <c>
        <f>(M44*21)/100</f>
      </c>
      <c t="s">
        <v>28</v>
      </c>
    </row>
    <row r="45" spans="1:5" ht="12.75">
      <c r="A45" s="35" t="s">
        <v>56</v>
      </c>
      <c r="E45" s="39" t="s">
        <v>681</v>
      </c>
    </row>
    <row r="46" spans="1:5" ht="12.75">
      <c r="A46" s="35" t="s">
        <v>58</v>
      </c>
      <c r="E46" s="40" t="s">
        <v>5</v>
      </c>
    </row>
    <row r="47" spans="1:5" ht="357">
      <c r="A47" t="s">
        <v>59</v>
      </c>
      <c r="E47" s="39" t="s">
        <v>682</v>
      </c>
    </row>
    <row r="48" spans="1:16" ht="12.75">
      <c r="A48" t="s">
        <v>50</v>
      </c>
      <c s="34" t="s">
        <v>93</v>
      </c>
      <c s="34" t="s">
        <v>71</v>
      </c>
      <c s="35" t="s">
        <v>5</v>
      </c>
      <c s="6" t="s">
        <v>683</v>
      </c>
      <c s="36" t="s">
        <v>65</v>
      </c>
      <c s="37">
        <v>59</v>
      </c>
      <c s="36">
        <v>0</v>
      </c>
      <c s="36">
        <f>ROUND(G48*H48,6)</f>
      </c>
      <c r="L48" s="38">
        <v>0</v>
      </c>
      <c s="32">
        <f>ROUND(ROUND(L48,2)*ROUND(G48,3),2)</f>
      </c>
      <c s="36" t="s">
        <v>69</v>
      </c>
      <c>
        <f>(M48*21)/100</f>
      </c>
      <c t="s">
        <v>28</v>
      </c>
    </row>
    <row r="49" spans="1:5" ht="12.75">
      <c r="A49" s="35" t="s">
        <v>56</v>
      </c>
      <c r="E49" s="39" t="s">
        <v>683</v>
      </c>
    </row>
    <row r="50" spans="1:5" ht="12.75">
      <c r="A50" s="35" t="s">
        <v>58</v>
      </c>
      <c r="E50" s="40" t="s">
        <v>5</v>
      </c>
    </row>
    <row r="51" spans="1:5" ht="102">
      <c r="A51" t="s">
        <v>59</v>
      </c>
      <c r="E51" s="39" t="s">
        <v>684</v>
      </c>
    </row>
    <row r="52" spans="1:16" ht="25.5">
      <c r="A52" t="s">
        <v>50</v>
      </c>
      <c s="34" t="s">
        <v>97</v>
      </c>
      <c s="34" t="s">
        <v>685</v>
      </c>
      <c s="35" t="s">
        <v>5</v>
      </c>
      <c s="6" t="s">
        <v>686</v>
      </c>
      <c s="36" t="s">
        <v>65</v>
      </c>
      <c s="37">
        <v>3</v>
      </c>
      <c s="36">
        <v>0</v>
      </c>
      <c s="36">
        <f>ROUND(G52*H52,6)</f>
      </c>
      <c r="L52" s="38">
        <v>0</v>
      </c>
      <c s="32">
        <f>ROUND(ROUND(L52,2)*ROUND(G52,3),2)</f>
      </c>
      <c s="36" t="s">
        <v>69</v>
      </c>
      <c>
        <f>(M52*21)/100</f>
      </c>
      <c t="s">
        <v>28</v>
      </c>
    </row>
    <row r="53" spans="1:5" ht="25.5">
      <c r="A53" s="35" t="s">
        <v>56</v>
      </c>
      <c r="E53" s="39" t="s">
        <v>686</v>
      </c>
    </row>
    <row r="54" spans="1:5" ht="12.75">
      <c r="A54" s="35" t="s">
        <v>58</v>
      </c>
      <c r="E54" s="40" t="s">
        <v>5</v>
      </c>
    </row>
    <row r="55" spans="1:5" ht="409.5">
      <c r="A55" t="s">
        <v>59</v>
      </c>
      <c r="E55" s="39" t="s">
        <v>687</v>
      </c>
    </row>
    <row r="56" spans="1:16" ht="12.75">
      <c r="A56" t="s">
        <v>50</v>
      </c>
      <c s="34" t="s">
        <v>101</v>
      </c>
      <c s="34" t="s">
        <v>688</v>
      </c>
      <c s="35" t="s">
        <v>5</v>
      </c>
      <c s="6" t="s">
        <v>689</v>
      </c>
      <c s="36" t="s">
        <v>65</v>
      </c>
      <c s="37">
        <v>13</v>
      </c>
      <c s="36">
        <v>0</v>
      </c>
      <c s="36">
        <f>ROUND(G56*H56,6)</f>
      </c>
      <c r="L56" s="38">
        <v>0</v>
      </c>
      <c s="32">
        <f>ROUND(ROUND(L56,2)*ROUND(G56,3),2)</f>
      </c>
      <c s="36" t="s">
        <v>69</v>
      </c>
      <c>
        <f>(M56*21)/100</f>
      </c>
      <c t="s">
        <v>28</v>
      </c>
    </row>
    <row r="57" spans="1:5" ht="12.75">
      <c r="A57" s="35" t="s">
        <v>56</v>
      </c>
      <c r="E57" s="39" t="s">
        <v>689</v>
      </c>
    </row>
    <row r="58" spans="1:5" ht="12.75">
      <c r="A58" s="35" t="s">
        <v>58</v>
      </c>
      <c r="E58" s="40" t="s">
        <v>5</v>
      </c>
    </row>
    <row r="59" spans="1:5" ht="89.25">
      <c r="A59" t="s">
        <v>59</v>
      </c>
      <c r="E59" s="39" t="s">
        <v>690</v>
      </c>
    </row>
    <row r="60" spans="1:16" ht="12.75">
      <c r="A60" t="s">
        <v>50</v>
      </c>
      <c s="34" t="s">
        <v>105</v>
      </c>
      <c s="34" t="s">
        <v>691</v>
      </c>
      <c s="35" t="s">
        <v>5</v>
      </c>
      <c s="6" t="s">
        <v>692</v>
      </c>
      <c s="36" t="s">
        <v>65</v>
      </c>
      <c s="37">
        <v>72</v>
      </c>
      <c s="36">
        <v>0</v>
      </c>
      <c s="36">
        <f>ROUND(G60*H60,6)</f>
      </c>
      <c r="L60" s="38">
        <v>0</v>
      </c>
      <c s="32">
        <f>ROUND(ROUND(L60,2)*ROUND(G60,3),2)</f>
      </c>
      <c s="36" t="s">
        <v>55</v>
      </c>
      <c>
        <f>(M60*21)/100</f>
      </c>
      <c t="s">
        <v>28</v>
      </c>
    </row>
    <row r="61" spans="1:5" ht="12.75">
      <c r="A61" s="35" t="s">
        <v>56</v>
      </c>
      <c r="E61" s="39" t="s">
        <v>692</v>
      </c>
    </row>
    <row r="62" spans="1:5" ht="12.75">
      <c r="A62" s="35" t="s">
        <v>58</v>
      </c>
      <c r="E62" s="40" t="s">
        <v>5</v>
      </c>
    </row>
    <row r="63" spans="1:5" ht="191.25">
      <c r="A63" t="s">
        <v>59</v>
      </c>
      <c r="E63" s="39" t="s">
        <v>693</v>
      </c>
    </row>
    <row r="64" spans="1:13" ht="12.75">
      <c r="A64" t="s">
        <v>47</v>
      </c>
      <c r="C64" s="31" t="s">
        <v>174</v>
      </c>
      <c r="E64" s="33" t="s">
        <v>205</v>
      </c>
      <c r="J64" s="32">
        <f>0</f>
      </c>
      <c s="32">
        <f>0</f>
      </c>
      <c s="32">
        <f>0+L65+L69+L73+L77+L81+L85+L89+L93+L97+L101+L105+L109+L113+L117+L121+L125+L129+L133+L137+L141+L145+L149</f>
      </c>
      <c s="32">
        <f>0+M65+M69+M73+M77+M81+M85+M89+M93+M97+M101+M105+M109+M113+M117+M121+M125+M129+M133+M137+M141+M145+M149</f>
      </c>
    </row>
    <row r="65" spans="1:16" ht="12.75">
      <c r="A65" t="s">
        <v>50</v>
      </c>
      <c s="34" t="s">
        <v>109</v>
      </c>
      <c s="34" t="s">
        <v>694</v>
      </c>
      <c s="35" t="s">
        <v>5</v>
      </c>
      <c s="6" t="s">
        <v>695</v>
      </c>
      <c s="36" t="s">
        <v>209</v>
      </c>
      <c s="37">
        <v>70</v>
      </c>
      <c s="36">
        <v>0</v>
      </c>
      <c s="36">
        <f>ROUND(G65*H65,6)</f>
      </c>
      <c r="L65" s="38">
        <v>0</v>
      </c>
      <c s="32">
        <f>ROUND(ROUND(L65,2)*ROUND(G65,3),2)</f>
      </c>
      <c s="36" t="s">
        <v>55</v>
      </c>
      <c>
        <f>(M65*21)/100</f>
      </c>
      <c t="s">
        <v>28</v>
      </c>
    </row>
    <row r="66" spans="1:5" ht="12.75">
      <c r="A66" s="35" t="s">
        <v>56</v>
      </c>
      <c r="E66" s="39" t="s">
        <v>695</v>
      </c>
    </row>
    <row r="67" spans="1:5" ht="12.75">
      <c r="A67" s="35" t="s">
        <v>58</v>
      </c>
      <c r="E67" s="40" t="s">
        <v>5</v>
      </c>
    </row>
    <row r="68" spans="1:5" ht="204">
      <c r="A68" t="s">
        <v>59</v>
      </c>
      <c r="E68" s="39" t="s">
        <v>696</v>
      </c>
    </row>
    <row r="69" spans="1:16" ht="25.5">
      <c r="A69" t="s">
        <v>50</v>
      </c>
      <c s="34" t="s">
        <v>113</v>
      </c>
      <c s="34" t="s">
        <v>697</v>
      </c>
      <c s="35" t="s">
        <v>5</v>
      </c>
      <c s="6" t="s">
        <v>698</v>
      </c>
      <c s="36" t="s">
        <v>209</v>
      </c>
      <c s="37">
        <v>80.5</v>
      </c>
      <c s="36">
        <v>0</v>
      </c>
      <c s="36">
        <f>ROUND(G69*H69,6)</f>
      </c>
      <c r="L69" s="38">
        <v>0</v>
      </c>
      <c s="32">
        <f>ROUND(ROUND(L69,2)*ROUND(G69,3),2)</f>
      </c>
      <c s="36" t="s">
        <v>55</v>
      </c>
      <c>
        <f>(M69*21)/100</f>
      </c>
      <c t="s">
        <v>28</v>
      </c>
    </row>
    <row r="70" spans="1:5" ht="25.5">
      <c r="A70" s="35" t="s">
        <v>56</v>
      </c>
      <c r="E70" s="39" t="s">
        <v>698</v>
      </c>
    </row>
    <row r="71" spans="1:5" ht="12.75">
      <c r="A71" s="35" t="s">
        <v>58</v>
      </c>
      <c r="E71" s="40" t="s">
        <v>5</v>
      </c>
    </row>
    <row r="72" spans="1:5" ht="153">
      <c r="A72" t="s">
        <v>59</v>
      </c>
      <c r="E72" s="39" t="s">
        <v>699</v>
      </c>
    </row>
    <row r="73" spans="1:16" ht="25.5">
      <c r="A73" t="s">
        <v>50</v>
      </c>
      <c s="34" t="s">
        <v>117</v>
      </c>
      <c s="34" t="s">
        <v>700</v>
      </c>
      <c s="35" t="s">
        <v>5</v>
      </c>
      <c s="6" t="s">
        <v>701</v>
      </c>
      <c s="36" t="s">
        <v>65</v>
      </c>
      <c s="37">
        <v>2</v>
      </c>
      <c s="36">
        <v>0</v>
      </c>
      <c s="36">
        <f>ROUND(G73*H73,6)</f>
      </c>
      <c r="L73" s="38">
        <v>0</v>
      </c>
      <c s="32">
        <f>ROUND(ROUND(L73,2)*ROUND(G73,3),2)</f>
      </c>
      <c s="36" t="s">
        <v>55</v>
      </c>
      <c>
        <f>(M73*21)/100</f>
      </c>
      <c t="s">
        <v>28</v>
      </c>
    </row>
    <row r="74" spans="1:5" ht="25.5">
      <c r="A74" s="35" t="s">
        <v>56</v>
      </c>
      <c r="E74" s="39" t="s">
        <v>701</v>
      </c>
    </row>
    <row r="75" spans="1:5" ht="12.75">
      <c r="A75" s="35" t="s">
        <v>58</v>
      </c>
      <c r="E75" s="40" t="s">
        <v>5</v>
      </c>
    </row>
    <row r="76" spans="1:5" ht="255">
      <c r="A76" t="s">
        <v>59</v>
      </c>
      <c r="E76" s="39" t="s">
        <v>702</v>
      </c>
    </row>
    <row r="77" spans="1:16" ht="25.5">
      <c r="A77" t="s">
        <v>50</v>
      </c>
      <c s="34" t="s">
        <v>121</v>
      </c>
      <c s="34" t="s">
        <v>703</v>
      </c>
      <c s="35" t="s">
        <v>5</v>
      </c>
      <c s="6" t="s">
        <v>704</v>
      </c>
      <c s="36" t="s">
        <v>65</v>
      </c>
      <c s="37">
        <v>2</v>
      </c>
      <c s="36">
        <v>0</v>
      </c>
      <c s="36">
        <f>ROUND(G77*H77,6)</f>
      </c>
      <c r="L77" s="38">
        <v>0</v>
      </c>
      <c s="32">
        <f>ROUND(ROUND(L77,2)*ROUND(G77,3),2)</f>
      </c>
      <c s="36" t="s">
        <v>55</v>
      </c>
      <c>
        <f>(M77*21)/100</f>
      </c>
      <c t="s">
        <v>28</v>
      </c>
    </row>
    <row r="78" spans="1:5" ht="25.5">
      <c r="A78" s="35" t="s">
        <v>56</v>
      </c>
      <c r="E78" s="39" t="s">
        <v>704</v>
      </c>
    </row>
    <row r="79" spans="1:5" ht="12.75">
      <c r="A79" s="35" t="s">
        <v>58</v>
      </c>
      <c r="E79" s="40" t="s">
        <v>5</v>
      </c>
    </row>
    <row r="80" spans="1:5" ht="153">
      <c r="A80" t="s">
        <v>59</v>
      </c>
      <c r="E80" s="39" t="s">
        <v>705</v>
      </c>
    </row>
    <row r="81" spans="1:16" ht="12.75">
      <c r="A81" t="s">
        <v>50</v>
      </c>
      <c s="34" t="s">
        <v>125</v>
      </c>
      <c s="34" t="s">
        <v>224</v>
      </c>
      <c s="35" t="s">
        <v>5</v>
      </c>
      <c s="6" t="s">
        <v>225</v>
      </c>
      <c s="36" t="s">
        <v>209</v>
      </c>
      <c s="37">
        <v>6000</v>
      </c>
      <c s="36">
        <v>0</v>
      </c>
      <c s="36">
        <f>ROUND(G81*H81,6)</f>
      </c>
      <c r="L81" s="38">
        <v>0</v>
      </c>
      <c s="32">
        <f>ROUND(ROUND(L81,2)*ROUND(G81,3),2)</f>
      </c>
      <c s="36" t="s">
        <v>55</v>
      </c>
      <c>
        <f>(M81*21)/100</f>
      </c>
      <c t="s">
        <v>28</v>
      </c>
    </row>
    <row r="82" spans="1:5" ht="12.75">
      <c r="A82" s="35" t="s">
        <v>56</v>
      </c>
      <c r="E82" s="39" t="s">
        <v>225</v>
      </c>
    </row>
    <row r="83" spans="1:5" ht="12.75">
      <c r="A83" s="35" t="s">
        <v>58</v>
      </c>
      <c r="E83" s="40" t="s">
        <v>5</v>
      </c>
    </row>
    <row r="84" spans="1:5" ht="153">
      <c r="A84" t="s">
        <v>59</v>
      </c>
      <c r="E84" s="39" t="s">
        <v>226</v>
      </c>
    </row>
    <row r="85" spans="1:16" ht="12.75">
      <c r="A85" t="s">
        <v>50</v>
      </c>
      <c s="34" t="s">
        <v>129</v>
      </c>
      <c s="34" t="s">
        <v>86</v>
      </c>
      <c s="35" t="s">
        <v>5</v>
      </c>
      <c s="6" t="s">
        <v>706</v>
      </c>
      <c s="36" t="s">
        <v>209</v>
      </c>
      <c s="37">
        <v>6600</v>
      </c>
      <c s="36">
        <v>0</v>
      </c>
      <c s="36">
        <f>ROUND(G85*H85,6)</f>
      </c>
      <c r="L85" s="38">
        <v>0</v>
      </c>
      <c s="32">
        <f>ROUND(ROUND(L85,2)*ROUND(G85,3),2)</f>
      </c>
      <c s="36" t="s">
        <v>69</v>
      </c>
      <c>
        <f>(M85*21)/100</f>
      </c>
      <c t="s">
        <v>28</v>
      </c>
    </row>
    <row r="86" spans="1:5" ht="12.75">
      <c r="A86" s="35" t="s">
        <v>56</v>
      </c>
      <c r="E86" s="39" t="s">
        <v>706</v>
      </c>
    </row>
    <row r="87" spans="1:5" ht="12.75">
      <c r="A87" s="35" t="s">
        <v>58</v>
      </c>
      <c r="E87" s="40" t="s">
        <v>5</v>
      </c>
    </row>
    <row r="88" spans="1:5" ht="89.25">
      <c r="A88" t="s">
        <v>59</v>
      </c>
      <c r="E88" s="39" t="s">
        <v>707</v>
      </c>
    </row>
    <row r="89" spans="1:16" ht="12.75">
      <c r="A89" t="s">
        <v>50</v>
      </c>
      <c s="34" t="s">
        <v>133</v>
      </c>
      <c s="34" t="s">
        <v>336</v>
      </c>
      <c s="35" t="s">
        <v>5</v>
      </c>
      <c s="6" t="s">
        <v>337</v>
      </c>
      <c s="36" t="s">
        <v>209</v>
      </c>
      <c s="37">
        <v>1000</v>
      </c>
      <c s="36">
        <v>0</v>
      </c>
      <c s="36">
        <f>ROUND(G89*H89,6)</f>
      </c>
      <c r="L89" s="38">
        <v>0</v>
      </c>
      <c s="32">
        <f>ROUND(ROUND(L89,2)*ROUND(G89,3),2)</f>
      </c>
      <c s="36" t="s">
        <v>55</v>
      </c>
      <c>
        <f>(M89*21)/100</f>
      </c>
      <c t="s">
        <v>28</v>
      </c>
    </row>
    <row r="90" spans="1:5" ht="12.75">
      <c r="A90" s="35" t="s">
        <v>56</v>
      </c>
      <c r="E90" s="39" t="s">
        <v>337</v>
      </c>
    </row>
    <row r="91" spans="1:5" ht="12.75">
      <c r="A91" s="35" t="s">
        <v>58</v>
      </c>
      <c r="E91" s="40" t="s">
        <v>5</v>
      </c>
    </row>
    <row r="92" spans="1:5" ht="153">
      <c r="A92" t="s">
        <v>59</v>
      </c>
      <c r="E92" s="39" t="s">
        <v>338</v>
      </c>
    </row>
    <row r="93" spans="1:16" ht="12.75">
      <c r="A93" t="s">
        <v>50</v>
      </c>
      <c s="34" t="s">
        <v>139</v>
      </c>
      <c s="34" t="s">
        <v>344</v>
      </c>
      <c s="35" t="s">
        <v>5</v>
      </c>
      <c s="6" t="s">
        <v>345</v>
      </c>
      <c s="36" t="s">
        <v>209</v>
      </c>
      <c s="37">
        <v>1050</v>
      </c>
      <c s="36">
        <v>0</v>
      </c>
      <c s="36">
        <f>ROUND(G93*H93,6)</f>
      </c>
      <c r="L93" s="38">
        <v>0</v>
      </c>
      <c s="32">
        <f>ROUND(ROUND(L93,2)*ROUND(G93,3),2)</f>
      </c>
      <c s="36" t="s">
        <v>55</v>
      </c>
      <c>
        <f>(M93*21)/100</f>
      </c>
      <c t="s">
        <v>28</v>
      </c>
    </row>
    <row r="94" spans="1:5" ht="12.75">
      <c r="A94" s="35" t="s">
        <v>56</v>
      </c>
      <c r="E94" s="39" t="s">
        <v>345</v>
      </c>
    </row>
    <row r="95" spans="1:5" ht="12.75">
      <c r="A95" s="35" t="s">
        <v>58</v>
      </c>
      <c r="E95" s="40" t="s">
        <v>5</v>
      </c>
    </row>
    <row r="96" spans="1:5" ht="102">
      <c r="A96" t="s">
        <v>59</v>
      </c>
      <c r="E96" s="39" t="s">
        <v>346</v>
      </c>
    </row>
    <row r="97" spans="1:16" ht="12.75">
      <c r="A97" t="s">
        <v>50</v>
      </c>
      <c s="34" t="s">
        <v>143</v>
      </c>
      <c s="34" t="s">
        <v>708</v>
      </c>
      <c s="35" t="s">
        <v>5</v>
      </c>
      <c s="6" t="s">
        <v>709</v>
      </c>
      <c s="36" t="s">
        <v>65</v>
      </c>
      <c s="37">
        <v>4</v>
      </c>
      <c s="36">
        <v>0</v>
      </c>
      <c s="36">
        <f>ROUND(G97*H97,6)</f>
      </c>
      <c r="L97" s="38">
        <v>0</v>
      </c>
      <c s="32">
        <f>ROUND(ROUND(L97,2)*ROUND(G97,3),2)</f>
      </c>
      <c s="36" t="s">
        <v>55</v>
      </c>
      <c>
        <f>(M97*21)/100</f>
      </c>
      <c t="s">
        <v>28</v>
      </c>
    </row>
    <row r="98" spans="1:5" ht="12.75">
      <c r="A98" s="35" t="s">
        <v>56</v>
      </c>
      <c r="E98" s="39" t="s">
        <v>709</v>
      </c>
    </row>
    <row r="99" spans="1:5" ht="12.75">
      <c r="A99" s="35" t="s">
        <v>58</v>
      </c>
      <c r="E99" s="40" t="s">
        <v>5</v>
      </c>
    </row>
    <row r="100" spans="1:5" ht="191.25">
      <c r="A100" t="s">
        <v>59</v>
      </c>
      <c r="E100" s="39" t="s">
        <v>710</v>
      </c>
    </row>
    <row r="101" spans="1:16" ht="12.75">
      <c r="A101" t="s">
        <v>50</v>
      </c>
      <c s="34" t="s">
        <v>147</v>
      </c>
      <c s="34" t="s">
        <v>94</v>
      </c>
      <c s="35" t="s">
        <v>5</v>
      </c>
      <c s="6" t="s">
        <v>711</v>
      </c>
      <c s="36" t="s">
        <v>65</v>
      </c>
      <c s="37">
        <v>4</v>
      </c>
      <c s="36">
        <v>0</v>
      </c>
      <c s="36">
        <f>ROUND(G101*H101,6)</f>
      </c>
      <c r="L101" s="38">
        <v>0</v>
      </c>
      <c s="32">
        <f>ROUND(ROUND(L101,2)*ROUND(G101,3),2)</f>
      </c>
      <c s="36" t="s">
        <v>69</v>
      </c>
      <c>
        <f>(M101*21)/100</f>
      </c>
      <c t="s">
        <v>28</v>
      </c>
    </row>
    <row r="102" spans="1:5" ht="12.75">
      <c r="A102" s="35" t="s">
        <v>56</v>
      </c>
      <c r="E102" s="39" t="s">
        <v>711</v>
      </c>
    </row>
    <row r="103" spans="1:5" ht="12.75">
      <c r="A103" s="35" t="s">
        <v>58</v>
      </c>
      <c r="E103" s="40" t="s">
        <v>5</v>
      </c>
    </row>
    <row r="104" spans="1:5" ht="89.25">
      <c r="A104" t="s">
        <v>59</v>
      </c>
      <c r="E104" s="39" t="s">
        <v>712</v>
      </c>
    </row>
    <row r="105" spans="1:16" ht="12.75">
      <c r="A105" t="s">
        <v>50</v>
      </c>
      <c s="34" t="s">
        <v>151</v>
      </c>
      <c s="34" t="s">
        <v>110</v>
      </c>
      <c s="35" t="s">
        <v>5</v>
      </c>
      <c s="6" t="s">
        <v>111</v>
      </c>
      <c s="36" t="s">
        <v>65</v>
      </c>
      <c s="37">
        <v>6</v>
      </c>
      <c s="36">
        <v>0</v>
      </c>
      <c s="36">
        <f>ROUND(G105*H105,6)</f>
      </c>
      <c r="L105" s="38">
        <v>0</v>
      </c>
      <c s="32">
        <f>ROUND(ROUND(L105,2)*ROUND(G105,3),2)</f>
      </c>
      <c s="36" t="s">
        <v>55</v>
      </c>
      <c>
        <f>(M105*21)/100</f>
      </c>
      <c t="s">
        <v>28</v>
      </c>
    </row>
    <row r="106" spans="1:5" ht="12.75">
      <c r="A106" s="35" t="s">
        <v>56</v>
      </c>
      <c r="E106" s="39" t="s">
        <v>111</v>
      </c>
    </row>
    <row r="107" spans="1:5" ht="12.75">
      <c r="A107" s="35" t="s">
        <v>58</v>
      </c>
      <c r="E107" s="40" t="s">
        <v>5</v>
      </c>
    </row>
    <row r="108" spans="1:5" ht="204">
      <c r="A108" t="s">
        <v>59</v>
      </c>
      <c r="E108" s="39" t="s">
        <v>112</v>
      </c>
    </row>
    <row r="109" spans="1:16" ht="12.75">
      <c r="A109" t="s">
        <v>50</v>
      </c>
      <c s="34" t="s">
        <v>155</v>
      </c>
      <c s="34" t="s">
        <v>98</v>
      </c>
      <c s="35" t="s">
        <v>5</v>
      </c>
      <c s="6" t="s">
        <v>713</v>
      </c>
      <c s="36" t="s">
        <v>65</v>
      </c>
      <c s="37">
        <v>6</v>
      </c>
      <c s="36">
        <v>0</v>
      </c>
      <c s="36">
        <f>ROUND(G109*H109,6)</f>
      </c>
      <c r="L109" s="38">
        <v>0</v>
      </c>
      <c s="32">
        <f>ROUND(ROUND(L109,2)*ROUND(G109,3),2)</f>
      </c>
      <c s="36" t="s">
        <v>69</v>
      </c>
      <c>
        <f>(M109*21)/100</f>
      </c>
      <c t="s">
        <v>28</v>
      </c>
    </row>
    <row r="110" spans="1:5" ht="12.75">
      <c r="A110" s="35" t="s">
        <v>56</v>
      </c>
      <c r="E110" s="39" t="s">
        <v>713</v>
      </c>
    </row>
    <row r="111" spans="1:5" ht="12.75">
      <c r="A111" s="35" t="s">
        <v>58</v>
      </c>
      <c r="E111" s="40" t="s">
        <v>5</v>
      </c>
    </row>
    <row r="112" spans="1:5" ht="191.25">
      <c r="A112" t="s">
        <v>59</v>
      </c>
      <c r="E112" s="39" t="s">
        <v>714</v>
      </c>
    </row>
    <row r="113" spans="1:16" ht="12.75">
      <c r="A113" t="s">
        <v>50</v>
      </c>
      <c s="34" t="s">
        <v>158</v>
      </c>
      <c s="34" t="s">
        <v>715</v>
      </c>
      <c s="35" t="s">
        <v>5</v>
      </c>
      <c s="6" t="s">
        <v>716</v>
      </c>
      <c s="36" t="s">
        <v>65</v>
      </c>
      <c s="37">
        <v>12</v>
      </c>
      <c s="36">
        <v>0</v>
      </c>
      <c s="36">
        <f>ROUND(G113*H113,6)</f>
      </c>
      <c r="L113" s="38">
        <v>0</v>
      </c>
      <c s="32">
        <f>ROUND(ROUND(L113,2)*ROUND(G113,3),2)</f>
      </c>
      <c s="36" t="s">
        <v>69</v>
      </c>
      <c>
        <f>(M113*21)/100</f>
      </c>
      <c t="s">
        <v>28</v>
      </c>
    </row>
    <row r="114" spans="1:5" ht="12.75">
      <c r="A114" s="35" t="s">
        <v>56</v>
      </c>
      <c r="E114" s="39" t="s">
        <v>716</v>
      </c>
    </row>
    <row r="115" spans="1:5" ht="12.75">
      <c r="A115" s="35" t="s">
        <v>58</v>
      </c>
      <c r="E115" s="40" t="s">
        <v>5</v>
      </c>
    </row>
    <row r="116" spans="1:5" ht="89.25">
      <c r="A116" t="s">
        <v>59</v>
      </c>
      <c r="E116" s="39" t="s">
        <v>717</v>
      </c>
    </row>
    <row r="117" spans="1:16" ht="12.75">
      <c r="A117" t="s">
        <v>50</v>
      </c>
      <c s="34" t="s">
        <v>162</v>
      </c>
      <c s="34" t="s">
        <v>718</v>
      </c>
      <c s="35" t="s">
        <v>5</v>
      </c>
      <c s="6" t="s">
        <v>719</v>
      </c>
      <c s="36" t="s">
        <v>65</v>
      </c>
      <c s="37">
        <v>15</v>
      </c>
      <c s="36">
        <v>0</v>
      </c>
      <c s="36">
        <f>ROUND(G117*H117,6)</f>
      </c>
      <c r="L117" s="38">
        <v>0</v>
      </c>
      <c s="32">
        <f>ROUND(ROUND(L117,2)*ROUND(G117,3),2)</f>
      </c>
      <c s="36" t="s">
        <v>69</v>
      </c>
      <c>
        <f>(M117*21)/100</f>
      </c>
      <c t="s">
        <v>28</v>
      </c>
    </row>
    <row r="118" spans="1:5" ht="12.75">
      <c r="A118" s="35" t="s">
        <v>56</v>
      </c>
      <c r="E118" s="39" t="s">
        <v>719</v>
      </c>
    </row>
    <row r="119" spans="1:5" ht="12.75">
      <c r="A119" s="35" t="s">
        <v>58</v>
      </c>
      <c r="E119" s="40" t="s">
        <v>5</v>
      </c>
    </row>
    <row r="120" spans="1:5" ht="89.25">
      <c r="A120" t="s">
        <v>59</v>
      </c>
      <c r="E120" s="39" t="s">
        <v>720</v>
      </c>
    </row>
    <row r="121" spans="1:16" ht="12.75">
      <c r="A121" t="s">
        <v>50</v>
      </c>
      <c s="34" t="s">
        <v>166</v>
      </c>
      <c s="34" t="s">
        <v>721</v>
      </c>
      <c s="35" t="s">
        <v>5</v>
      </c>
      <c s="6" t="s">
        <v>722</v>
      </c>
      <c s="36" t="s">
        <v>65</v>
      </c>
      <c s="37">
        <v>15</v>
      </c>
      <c s="36">
        <v>0</v>
      </c>
      <c s="36">
        <f>ROUND(G121*H121,6)</f>
      </c>
      <c r="L121" s="38">
        <v>0</v>
      </c>
      <c s="32">
        <f>ROUND(ROUND(L121,2)*ROUND(G121,3),2)</f>
      </c>
      <c s="36" t="s">
        <v>69</v>
      </c>
      <c>
        <f>(M121*21)/100</f>
      </c>
      <c t="s">
        <v>28</v>
      </c>
    </row>
    <row r="122" spans="1:5" ht="12.75">
      <c r="A122" s="35" t="s">
        <v>56</v>
      </c>
      <c r="E122" s="39" t="s">
        <v>722</v>
      </c>
    </row>
    <row r="123" spans="1:5" ht="12.75">
      <c r="A123" s="35" t="s">
        <v>58</v>
      </c>
      <c r="E123" s="40" t="s">
        <v>5</v>
      </c>
    </row>
    <row r="124" spans="1:5" ht="89.25">
      <c r="A124" t="s">
        <v>59</v>
      </c>
      <c r="E124" s="39" t="s">
        <v>723</v>
      </c>
    </row>
    <row r="125" spans="1:16" ht="12.75">
      <c r="A125" t="s">
        <v>50</v>
      </c>
      <c s="34" t="s">
        <v>170</v>
      </c>
      <c s="34" t="s">
        <v>110</v>
      </c>
      <c s="35" t="s">
        <v>62</v>
      </c>
      <c s="6" t="s">
        <v>111</v>
      </c>
      <c s="36" t="s">
        <v>65</v>
      </c>
      <c s="37">
        <v>6</v>
      </c>
      <c s="36">
        <v>0</v>
      </c>
      <c s="36">
        <f>ROUND(G125*H125,6)</f>
      </c>
      <c r="L125" s="38">
        <v>0</v>
      </c>
      <c s="32">
        <f>ROUND(ROUND(L125,2)*ROUND(G125,3),2)</f>
      </c>
      <c s="36" t="s">
        <v>55</v>
      </c>
      <c>
        <f>(M125*21)/100</f>
      </c>
      <c t="s">
        <v>28</v>
      </c>
    </row>
    <row r="126" spans="1:5" ht="12.75">
      <c r="A126" s="35" t="s">
        <v>56</v>
      </c>
      <c r="E126" s="39" t="s">
        <v>111</v>
      </c>
    </row>
    <row r="127" spans="1:5" ht="12.75">
      <c r="A127" s="35" t="s">
        <v>58</v>
      </c>
      <c r="E127" s="40" t="s">
        <v>5</v>
      </c>
    </row>
    <row r="128" spans="1:5" ht="204">
      <c r="A128" t="s">
        <v>59</v>
      </c>
      <c r="E128" s="39" t="s">
        <v>112</v>
      </c>
    </row>
    <row r="129" spans="1:16" ht="12.75">
      <c r="A129" t="s">
        <v>50</v>
      </c>
      <c s="34" t="s">
        <v>176</v>
      </c>
      <c s="34" t="s">
        <v>106</v>
      </c>
      <c s="35" t="s">
        <v>5</v>
      </c>
      <c s="6" t="s">
        <v>724</v>
      </c>
      <c s="36" t="s">
        <v>65</v>
      </c>
      <c s="37">
        <v>3</v>
      </c>
      <c s="36">
        <v>0</v>
      </c>
      <c s="36">
        <f>ROUND(G129*H129,6)</f>
      </c>
      <c r="L129" s="38">
        <v>0</v>
      </c>
      <c s="32">
        <f>ROUND(ROUND(L129,2)*ROUND(G129,3),2)</f>
      </c>
      <c s="36" t="s">
        <v>69</v>
      </c>
      <c>
        <f>(M129*21)/100</f>
      </c>
      <c t="s">
        <v>28</v>
      </c>
    </row>
    <row r="130" spans="1:5" ht="12.75">
      <c r="A130" s="35" t="s">
        <v>56</v>
      </c>
      <c r="E130" s="39" t="s">
        <v>724</v>
      </c>
    </row>
    <row r="131" spans="1:5" ht="12.75">
      <c r="A131" s="35" t="s">
        <v>58</v>
      </c>
      <c r="E131" s="40" t="s">
        <v>5</v>
      </c>
    </row>
    <row r="132" spans="1:5" ht="89.25">
      <c r="A132" t="s">
        <v>59</v>
      </c>
      <c r="E132" s="39" t="s">
        <v>725</v>
      </c>
    </row>
    <row r="133" spans="1:16" ht="12.75">
      <c r="A133" t="s">
        <v>50</v>
      </c>
      <c s="34" t="s">
        <v>180</v>
      </c>
      <c s="34" t="s">
        <v>114</v>
      </c>
      <c s="35" t="s">
        <v>5</v>
      </c>
      <c s="6" t="s">
        <v>726</v>
      </c>
      <c s="36" t="s">
        <v>65</v>
      </c>
      <c s="37">
        <v>3</v>
      </c>
      <c s="36">
        <v>0</v>
      </c>
      <c s="36">
        <f>ROUND(G133*H133,6)</f>
      </c>
      <c r="L133" s="38">
        <v>0</v>
      </c>
      <c s="32">
        <f>ROUND(ROUND(L133,2)*ROUND(G133,3),2)</f>
      </c>
      <c s="36" t="s">
        <v>69</v>
      </c>
      <c>
        <f>(M133*21)/100</f>
      </c>
      <c t="s">
        <v>28</v>
      </c>
    </row>
    <row r="134" spans="1:5" ht="12.75">
      <c r="A134" s="35" t="s">
        <v>56</v>
      </c>
      <c r="E134" s="39" t="s">
        <v>726</v>
      </c>
    </row>
    <row r="135" spans="1:5" ht="12.75">
      <c r="A135" s="35" t="s">
        <v>58</v>
      </c>
      <c r="E135" s="40" t="s">
        <v>5</v>
      </c>
    </row>
    <row r="136" spans="1:5" ht="89.25">
      <c r="A136" t="s">
        <v>59</v>
      </c>
      <c r="E136" s="39" t="s">
        <v>727</v>
      </c>
    </row>
    <row r="137" spans="1:16" ht="12.75">
      <c r="A137" t="s">
        <v>50</v>
      </c>
      <c s="34" t="s">
        <v>343</v>
      </c>
      <c s="34" t="s">
        <v>728</v>
      </c>
      <c s="35" t="s">
        <v>5</v>
      </c>
      <c s="6" t="s">
        <v>729</v>
      </c>
      <c s="36" t="s">
        <v>65</v>
      </c>
      <c s="37">
        <v>75</v>
      </c>
      <c s="36">
        <v>0</v>
      </c>
      <c s="36">
        <f>ROUND(G137*H137,6)</f>
      </c>
      <c r="L137" s="38">
        <v>0</v>
      </c>
      <c s="32">
        <f>ROUND(ROUND(L137,2)*ROUND(G137,3),2)</f>
      </c>
      <c s="36" t="s">
        <v>69</v>
      </c>
      <c>
        <f>(M137*21)/100</f>
      </c>
      <c t="s">
        <v>28</v>
      </c>
    </row>
    <row r="138" spans="1:5" ht="12.75">
      <c r="A138" s="35" t="s">
        <v>56</v>
      </c>
      <c r="E138" s="39" t="s">
        <v>729</v>
      </c>
    </row>
    <row r="139" spans="1:5" ht="12.75">
      <c r="A139" s="35" t="s">
        <v>58</v>
      </c>
      <c r="E139" s="40" t="s">
        <v>5</v>
      </c>
    </row>
    <row r="140" spans="1:5" ht="89.25">
      <c r="A140" t="s">
        <v>59</v>
      </c>
      <c r="E140" s="39" t="s">
        <v>730</v>
      </c>
    </row>
    <row r="141" spans="1:16" ht="12.75">
      <c r="A141" t="s">
        <v>50</v>
      </c>
      <c s="34" t="s">
        <v>349</v>
      </c>
      <c s="34" t="s">
        <v>731</v>
      </c>
      <c s="35" t="s">
        <v>5</v>
      </c>
      <c s="6" t="s">
        <v>732</v>
      </c>
      <c s="36" t="s">
        <v>65</v>
      </c>
      <c s="37">
        <v>35</v>
      </c>
      <c s="36">
        <v>0</v>
      </c>
      <c s="36">
        <f>ROUND(G141*H141,6)</f>
      </c>
      <c r="L141" s="38">
        <v>0</v>
      </c>
      <c s="32">
        <f>ROUND(ROUND(L141,2)*ROUND(G141,3),2)</f>
      </c>
      <c s="36" t="s">
        <v>69</v>
      </c>
      <c>
        <f>(M141*21)/100</f>
      </c>
      <c t="s">
        <v>28</v>
      </c>
    </row>
    <row r="142" spans="1:5" ht="12.75">
      <c r="A142" s="35" t="s">
        <v>56</v>
      </c>
      <c r="E142" s="39" t="s">
        <v>732</v>
      </c>
    </row>
    <row r="143" spans="1:5" ht="12.75">
      <c r="A143" s="35" t="s">
        <v>58</v>
      </c>
      <c r="E143" s="40" t="s">
        <v>5</v>
      </c>
    </row>
    <row r="144" spans="1:5" ht="89.25">
      <c r="A144" t="s">
        <v>59</v>
      </c>
      <c r="E144" s="39" t="s">
        <v>733</v>
      </c>
    </row>
    <row r="145" spans="1:16" ht="12.75">
      <c r="A145" t="s">
        <v>50</v>
      </c>
      <c s="34" t="s">
        <v>353</v>
      </c>
      <c s="34" t="s">
        <v>734</v>
      </c>
      <c s="35" t="s">
        <v>5</v>
      </c>
      <c s="6" t="s">
        <v>735</v>
      </c>
      <c s="36" t="s">
        <v>65</v>
      </c>
      <c s="37">
        <v>40</v>
      </c>
      <c s="36">
        <v>0</v>
      </c>
      <c s="36">
        <f>ROUND(G145*H145,6)</f>
      </c>
      <c r="L145" s="38">
        <v>0</v>
      </c>
      <c s="32">
        <f>ROUND(ROUND(L145,2)*ROUND(G145,3),2)</f>
      </c>
      <c s="36" t="s">
        <v>69</v>
      </c>
      <c>
        <f>(M145*21)/100</f>
      </c>
      <c t="s">
        <v>28</v>
      </c>
    </row>
    <row r="146" spans="1:5" ht="12.75">
      <c r="A146" s="35" t="s">
        <v>56</v>
      </c>
      <c r="E146" s="39" t="s">
        <v>735</v>
      </c>
    </row>
    <row r="147" spans="1:5" ht="12.75">
      <c r="A147" s="35" t="s">
        <v>58</v>
      </c>
      <c r="E147" s="40" t="s">
        <v>5</v>
      </c>
    </row>
    <row r="148" spans="1:5" ht="89.25">
      <c r="A148" t="s">
        <v>59</v>
      </c>
      <c r="E148" s="39" t="s">
        <v>736</v>
      </c>
    </row>
    <row r="149" spans="1:16" ht="12.75">
      <c r="A149" t="s">
        <v>50</v>
      </c>
      <c s="34" t="s">
        <v>361</v>
      </c>
      <c s="34" t="s">
        <v>737</v>
      </c>
      <c s="35" t="s">
        <v>5</v>
      </c>
      <c s="6" t="s">
        <v>738</v>
      </c>
      <c s="36" t="s">
        <v>65</v>
      </c>
      <c s="37">
        <v>85</v>
      </c>
      <c s="36">
        <v>0</v>
      </c>
      <c s="36">
        <f>ROUND(G149*H149,6)</f>
      </c>
      <c r="L149" s="38">
        <v>0</v>
      </c>
      <c s="32">
        <f>ROUND(ROUND(L149,2)*ROUND(G149,3),2)</f>
      </c>
      <c s="36" t="s">
        <v>55</v>
      </c>
      <c>
        <f>(M149*21)/100</f>
      </c>
      <c t="s">
        <v>28</v>
      </c>
    </row>
    <row r="150" spans="1:5" ht="12.75">
      <c r="A150" s="35" t="s">
        <v>56</v>
      </c>
      <c r="E150" s="39" t="s">
        <v>738</v>
      </c>
    </row>
    <row r="151" spans="1:5" ht="12.75">
      <c r="A151" s="35" t="s">
        <v>58</v>
      </c>
      <c r="E151" s="40" t="s">
        <v>5</v>
      </c>
    </row>
    <row r="152" spans="1:5" ht="191.25">
      <c r="A152" t="s">
        <v>59</v>
      </c>
      <c r="E152" s="39" t="s">
        <v>739</v>
      </c>
    </row>
    <row r="153" spans="1:13" ht="12.75">
      <c r="A153" t="s">
        <v>47</v>
      </c>
      <c r="C153" s="31" t="s">
        <v>204</v>
      </c>
      <c r="E153" s="33" t="s">
        <v>740</v>
      </c>
      <c r="J153" s="32">
        <f>0</f>
      </c>
      <c s="32">
        <f>0</f>
      </c>
      <c s="32">
        <f>0+L154+L158+L162+L166+L170+L174+L178+L182+L186</f>
      </c>
      <c s="32">
        <f>0+M154+M158+M162+M166+M170+M174+M178+M182+M186</f>
      </c>
    </row>
    <row r="154" spans="1:16" ht="12.75">
      <c r="A154" t="s">
        <v>50</v>
      </c>
      <c s="34" t="s">
        <v>184</v>
      </c>
      <c s="34" t="s">
        <v>741</v>
      </c>
      <c s="35" t="s">
        <v>5</v>
      </c>
      <c s="6" t="s">
        <v>742</v>
      </c>
      <c s="36" t="s">
        <v>65</v>
      </c>
      <c s="37">
        <v>1</v>
      </c>
      <c s="36">
        <v>0</v>
      </c>
      <c s="36">
        <f>ROUND(G154*H154,6)</f>
      </c>
      <c r="L154" s="38">
        <v>0</v>
      </c>
      <c s="32">
        <f>ROUND(ROUND(L154,2)*ROUND(G154,3),2)</f>
      </c>
      <c s="36" t="s">
        <v>55</v>
      </c>
      <c>
        <f>(M154*21)/100</f>
      </c>
      <c t="s">
        <v>28</v>
      </c>
    </row>
    <row r="155" spans="1:5" ht="12.75">
      <c r="A155" s="35" t="s">
        <v>56</v>
      </c>
      <c r="E155" s="39" t="s">
        <v>742</v>
      </c>
    </row>
    <row r="156" spans="1:5" ht="12.75">
      <c r="A156" s="35" t="s">
        <v>58</v>
      </c>
      <c r="E156" s="40" t="s">
        <v>5</v>
      </c>
    </row>
    <row r="157" spans="1:5" ht="153">
      <c r="A157" t="s">
        <v>59</v>
      </c>
      <c r="E157" s="39" t="s">
        <v>743</v>
      </c>
    </row>
    <row r="158" spans="1:16" ht="25.5">
      <c r="A158" t="s">
        <v>50</v>
      </c>
      <c s="34" t="s">
        <v>188</v>
      </c>
      <c s="34" t="s">
        <v>118</v>
      </c>
      <c s="35" t="s">
        <v>5</v>
      </c>
      <c s="6" t="s">
        <v>744</v>
      </c>
      <c s="36" t="s">
        <v>65</v>
      </c>
      <c s="37">
        <v>1</v>
      </c>
      <c s="36">
        <v>0</v>
      </c>
      <c s="36">
        <f>ROUND(G158*H158,6)</f>
      </c>
      <c r="L158" s="38">
        <v>0</v>
      </c>
      <c s="32">
        <f>ROUND(ROUND(L158,2)*ROUND(G158,3),2)</f>
      </c>
      <c s="36" t="s">
        <v>69</v>
      </c>
      <c>
        <f>(M158*21)/100</f>
      </c>
      <c t="s">
        <v>28</v>
      </c>
    </row>
    <row r="159" spans="1:5" ht="25.5">
      <c r="A159" s="35" t="s">
        <v>56</v>
      </c>
      <c r="E159" s="39" t="s">
        <v>744</v>
      </c>
    </row>
    <row r="160" spans="1:5" ht="12.75">
      <c r="A160" s="35" t="s">
        <v>58</v>
      </c>
      <c r="E160" s="40" t="s">
        <v>5</v>
      </c>
    </row>
    <row r="161" spans="1:5" ht="153">
      <c r="A161" t="s">
        <v>59</v>
      </c>
      <c r="E161" s="39" t="s">
        <v>745</v>
      </c>
    </row>
    <row r="162" spans="1:16" ht="12.75">
      <c r="A162" t="s">
        <v>50</v>
      </c>
      <c s="34" t="s">
        <v>192</v>
      </c>
      <c s="34" t="s">
        <v>746</v>
      </c>
      <c s="35" t="s">
        <v>5</v>
      </c>
      <c s="6" t="s">
        <v>747</v>
      </c>
      <c s="36" t="s">
        <v>65</v>
      </c>
      <c s="37">
        <v>4</v>
      </c>
      <c s="36">
        <v>0</v>
      </c>
      <c s="36">
        <f>ROUND(G162*H162,6)</f>
      </c>
      <c r="L162" s="38">
        <v>0</v>
      </c>
      <c s="32">
        <f>ROUND(ROUND(L162,2)*ROUND(G162,3),2)</f>
      </c>
      <c s="36" t="s">
        <v>69</v>
      </c>
      <c>
        <f>(M162*21)/100</f>
      </c>
      <c t="s">
        <v>28</v>
      </c>
    </row>
    <row r="163" spans="1:5" ht="12.75">
      <c r="A163" s="35" t="s">
        <v>56</v>
      </c>
      <c r="E163" s="39" t="s">
        <v>747</v>
      </c>
    </row>
    <row r="164" spans="1:5" ht="12.75">
      <c r="A164" s="35" t="s">
        <v>58</v>
      </c>
      <c r="E164" s="40" t="s">
        <v>5</v>
      </c>
    </row>
    <row r="165" spans="1:5" ht="89.25">
      <c r="A165" t="s">
        <v>59</v>
      </c>
      <c r="E165" s="39" t="s">
        <v>748</v>
      </c>
    </row>
    <row r="166" spans="1:16" ht="12.75">
      <c r="A166" t="s">
        <v>50</v>
      </c>
      <c s="34" t="s">
        <v>196</v>
      </c>
      <c s="34" t="s">
        <v>749</v>
      </c>
      <c s="35" t="s">
        <v>5</v>
      </c>
      <c s="6" t="s">
        <v>164</v>
      </c>
      <c s="36" t="s">
        <v>65</v>
      </c>
      <c s="37">
        <v>1</v>
      </c>
      <c s="36">
        <v>0</v>
      </c>
      <c s="36">
        <f>ROUND(G166*H166,6)</f>
      </c>
      <c r="L166" s="38">
        <v>0</v>
      </c>
      <c s="32">
        <f>ROUND(ROUND(L166,2)*ROUND(G166,3),2)</f>
      </c>
      <c s="36" t="s">
        <v>69</v>
      </c>
      <c>
        <f>(M166*21)/100</f>
      </c>
      <c t="s">
        <v>28</v>
      </c>
    </row>
    <row r="167" spans="1:5" ht="12.75">
      <c r="A167" s="35" t="s">
        <v>56</v>
      </c>
      <c r="E167" s="39" t="s">
        <v>164</v>
      </c>
    </row>
    <row r="168" spans="1:5" ht="12.75">
      <c r="A168" s="35" t="s">
        <v>58</v>
      </c>
      <c r="E168" s="40" t="s">
        <v>5</v>
      </c>
    </row>
    <row r="169" spans="1:5" ht="89.25">
      <c r="A169" t="s">
        <v>59</v>
      </c>
      <c r="E169" s="39" t="s">
        <v>165</v>
      </c>
    </row>
    <row r="170" spans="1:16" ht="12.75">
      <c r="A170" t="s">
        <v>50</v>
      </c>
      <c s="34" t="s">
        <v>200</v>
      </c>
      <c s="34" t="s">
        <v>750</v>
      </c>
      <c s="35" t="s">
        <v>5</v>
      </c>
      <c s="6" t="s">
        <v>751</v>
      </c>
      <c s="36" t="s">
        <v>251</v>
      </c>
      <c s="37">
        <v>2</v>
      </c>
      <c s="36">
        <v>0</v>
      </c>
      <c s="36">
        <f>ROUND(G170*H170,6)</f>
      </c>
      <c r="L170" s="38">
        <v>0</v>
      </c>
      <c s="32">
        <f>ROUND(ROUND(L170,2)*ROUND(G170,3),2)</f>
      </c>
      <c s="36" t="s">
        <v>69</v>
      </c>
      <c>
        <f>(M170*21)/100</f>
      </c>
      <c t="s">
        <v>28</v>
      </c>
    </row>
    <row r="171" spans="1:5" ht="12.75">
      <c r="A171" s="35" t="s">
        <v>56</v>
      </c>
      <c r="E171" s="39" t="s">
        <v>751</v>
      </c>
    </row>
    <row r="172" spans="1:5" ht="12.75">
      <c r="A172" s="35" t="s">
        <v>58</v>
      </c>
      <c r="E172" s="40" t="s">
        <v>5</v>
      </c>
    </row>
    <row r="173" spans="1:5" ht="89.25">
      <c r="A173" t="s">
        <v>59</v>
      </c>
      <c r="E173" s="39" t="s">
        <v>752</v>
      </c>
    </row>
    <row r="174" spans="1:16" ht="12.75">
      <c r="A174" t="s">
        <v>50</v>
      </c>
      <c s="34" t="s">
        <v>206</v>
      </c>
      <c s="34" t="s">
        <v>753</v>
      </c>
      <c s="35" t="s">
        <v>5</v>
      </c>
      <c s="6" t="s">
        <v>754</v>
      </c>
      <c s="36" t="s">
        <v>65</v>
      </c>
      <c s="37">
        <v>1</v>
      </c>
      <c s="36">
        <v>0</v>
      </c>
      <c s="36">
        <f>ROUND(G174*H174,6)</f>
      </c>
      <c r="L174" s="38">
        <v>0</v>
      </c>
      <c s="32">
        <f>ROUND(ROUND(L174,2)*ROUND(G174,3),2)</f>
      </c>
      <c s="36" t="s">
        <v>69</v>
      </c>
      <c>
        <f>(M174*21)/100</f>
      </c>
      <c t="s">
        <v>28</v>
      </c>
    </row>
    <row r="175" spans="1:5" ht="12.75">
      <c r="A175" s="35" t="s">
        <v>56</v>
      </c>
      <c r="E175" s="39" t="s">
        <v>754</v>
      </c>
    </row>
    <row r="176" spans="1:5" ht="12.75">
      <c r="A176" s="35" t="s">
        <v>58</v>
      </c>
      <c r="E176" s="40" t="s">
        <v>5</v>
      </c>
    </row>
    <row r="177" spans="1:5" ht="89.25">
      <c r="A177" t="s">
        <v>59</v>
      </c>
      <c r="E177" s="39" t="s">
        <v>755</v>
      </c>
    </row>
    <row r="178" spans="1:16" ht="12.75">
      <c r="A178" t="s">
        <v>50</v>
      </c>
      <c s="34" t="s">
        <v>211</v>
      </c>
      <c s="34" t="s">
        <v>110</v>
      </c>
      <c s="35" t="s">
        <v>5</v>
      </c>
      <c s="6" t="s">
        <v>111</v>
      </c>
      <c s="36" t="s">
        <v>65</v>
      </c>
      <c s="37">
        <v>5</v>
      </c>
      <c s="36">
        <v>0</v>
      </c>
      <c s="36">
        <f>ROUND(G178*H178,6)</f>
      </c>
      <c r="L178" s="38">
        <v>0</v>
      </c>
      <c s="32">
        <f>ROUND(ROUND(L178,2)*ROUND(G178,3),2)</f>
      </c>
      <c s="36" t="s">
        <v>55</v>
      </c>
      <c>
        <f>(M178*21)/100</f>
      </c>
      <c t="s">
        <v>28</v>
      </c>
    </row>
    <row r="179" spans="1:5" ht="12.75">
      <c r="A179" s="35" t="s">
        <v>56</v>
      </c>
      <c r="E179" s="39" t="s">
        <v>111</v>
      </c>
    </row>
    <row r="180" spans="1:5" ht="12.75">
      <c r="A180" s="35" t="s">
        <v>58</v>
      </c>
      <c r="E180" s="40" t="s">
        <v>5</v>
      </c>
    </row>
    <row r="181" spans="1:5" ht="204">
      <c r="A181" t="s">
        <v>59</v>
      </c>
      <c r="E181" s="39" t="s">
        <v>112</v>
      </c>
    </row>
    <row r="182" spans="1:16" ht="12.75">
      <c r="A182" t="s">
        <v>50</v>
      </c>
      <c s="34" t="s">
        <v>215</v>
      </c>
      <c s="34" t="s">
        <v>126</v>
      </c>
      <c s="35" t="s">
        <v>5</v>
      </c>
      <c s="6" t="s">
        <v>756</v>
      </c>
      <c s="36" t="s">
        <v>65</v>
      </c>
      <c s="37">
        <v>1</v>
      </c>
      <c s="36">
        <v>0</v>
      </c>
      <c s="36">
        <f>ROUND(G182*H182,6)</f>
      </c>
      <c r="L182" s="38">
        <v>0</v>
      </c>
      <c s="32">
        <f>ROUND(ROUND(L182,2)*ROUND(G182,3),2)</f>
      </c>
      <c s="36" t="s">
        <v>69</v>
      </c>
      <c>
        <f>(M182*21)/100</f>
      </c>
      <c t="s">
        <v>28</v>
      </c>
    </row>
    <row r="183" spans="1:5" ht="12.75">
      <c r="A183" s="35" t="s">
        <v>56</v>
      </c>
      <c r="E183" s="39" t="s">
        <v>756</v>
      </c>
    </row>
    <row r="184" spans="1:5" ht="12.75">
      <c r="A184" s="35" t="s">
        <v>58</v>
      </c>
      <c r="E184" s="40" t="s">
        <v>5</v>
      </c>
    </row>
    <row r="185" spans="1:5" ht="102">
      <c r="A185" t="s">
        <v>59</v>
      </c>
      <c r="E185" s="39" t="s">
        <v>757</v>
      </c>
    </row>
    <row r="186" spans="1:16" ht="12.75">
      <c r="A186" t="s">
        <v>50</v>
      </c>
      <c s="34" t="s">
        <v>219</v>
      </c>
      <c s="34" t="s">
        <v>134</v>
      </c>
      <c s="35" t="s">
        <v>5</v>
      </c>
      <c s="6" t="s">
        <v>758</v>
      </c>
      <c s="36" t="s">
        <v>65</v>
      </c>
      <c s="37">
        <v>4</v>
      </c>
      <c s="36">
        <v>0</v>
      </c>
      <c s="36">
        <f>ROUND(G186*H186,6)</f>
      </c>
      <c r="L186" s="38">
        <v>0</v>
      </c>
      <c s="32">
        <f>ROUND(ROUND(L186,2)*ROUND(G186,3),2)</f>
      </c>
      <c s="36" t="s">
        <v>69</v>
      </c>
      <c>
        <f>(M186*21)/100</f>
      </c>
      <c t="s">
        <v>28</v>
      </c>
    </row>
    <row r="187" spans="1:5" ht="12.75">
      <c r="A187" s="35" t="s">
        <v>56</v>
      </c>
      <c r="E187" s="39" t="s">
        <v>758</v>
      </c>
    </row>
    <row r="188" spans="1:5" ht="12.75">
      <c r="A188" s="35" t="s">
        <v>58</v>
      </c>
      <c r="E188" s="40" t="s">
        <v>5</v>
      </c>
    </row>
    <row r="189" spans="1:5" ht="89.25">
      <c r="A189" t="s">
        <v>59</v>
      </c>
      <c r="E189" s="39" t="s">
        <v>759</v>
      </c>
    </row>
    <row r="190" spans="1:13" ht="12.75">
      <c r="A190" t="s">
        <v>47</v>
      </c>
      <c r="C190" s="31" t="s">
        <v>347</v>
      </c>
      <c r="E190" s="33" t="s">
        <v>611</v>
      </c>
      <c r="J190" s="32">
        <f>0</f>
      </c>
      <c s="32">
        <f>0</f>
      </c>
      <c s="32">
        <f>0+L191+L195+L199+L203+L207+L211+L215+L219+L223+L227+L231+L235+L239+L243+L247</f>
      </c>
      <c s="32">
        <f>0+M191+M195+M199+M203+M207+M211+M215+M219+M223+M227+M231+M235+M239+M243+M247</f>
      </c>
    </row>
    <row r="191" spans="1:16" ht="25.5">
      <c r="A191" t="s">
        <v>50</v>
      </c>
      <c s="34" t="s">
        <v>223</v>
      </c>
      <c s="34" t="s">
        <v>350</v>
      </c>
      <c s="35" t="s">
        <v>5</v>
      </c>
      <c s="6" t="s">
        <v>351</v>
      </c>
      <c s="36" t="s">
        <v>65</v>
      </c>
      <c s="37">
        <v>10</v>
      </c>
      <c s="36">
        <v>0</v>
      </c>
      <c s="36">
        <f>ROUND(G191*H191,6)</f>
      </c>
      <c r="L191" s="38">
        <v>0</v>
      </c>
      <c s="32">
        <f>ROUND(ROUND(L191,2)*ROUND(G191,3),2)</f>
      </c>
      <c s="36" t="s">
        <v>55</v>
      </c>
      <c>
        <f>(M191*21)/100</f>
      </c>
      <c t="s">
        <v>28</v>
      </c>
    </row>
    <row r="192" spans="1:5" ht="25.5">
      <c r="A192" s="35" t="s">
        <v>56</v>
      </c>
      <c r="E192" s="39" t="s">
        <v>351</v>
      </c>
    </row>
    <row r="193" spans="1:5" ht="12.75">
      <c r="A193" s="35" t="s">
        <v>58</v>
      </c>
      <c r="E193" s="40" t="s">
        <v>5</v>
      </c>
    </row>
    <row r="194" spans="1:5" ht="216.75">
      <c r="A194" t="s">
        <v>59</v>
      </c>
      <c r="E194" s="39" t="s">
        <v>352</v>
      </c>
    </row>
    <row r="195" spans="1:16" ht="12.75">
      <c r="A195" t="s">
        <v>50</v>
      </c>
      <c s="34" t="s">
        <v>227</v>
      </c>
      <c s="34" t="s">
        <v>358</v>
      </c>
      <c s="35" t="s">
        <v>5</v>
      </c>
      <c s="6" t="s">
        <v>359</v>
      </c>
      <c s="36" t="s">
        <v>246</v>
      </c>
      <c s="37">
        <v>1</v>
      </c>
      <c s="36">
        <v>0</v>
      </c>
      <c s="36">
        <f>ROUND(G195*H195,6)</f>
      </c>
      <c r="L195" s="38">
        <v>0</v>
      </c>
      <c s="32">
        <f>ROUND(ROUND(L195,2)*ROUND(G195,3),2)</f>
      </c>
      <c s="36" t="s">
        <v>69</v>
      </c>
      <c>
        <f>(M195*21)/100</f>
      </c>
      <c t="s">
        <v>28</v>
      </c>
    </row>
    <row r="196" spans="1:5" ht="12.75">
      <c r="A196" s="35" t="s">
        <v>56</v>
      </c>
      <c r="E196" s="39" t="s">
        <v>359</v>
      </c>
    </row>
    <row r="197" spans="1:5" ht="12.75">
      <c r="A197" s="35" t="s">
        <v>58</v>
      </c>
      <c r="E197" s="40" t="s">
        <v>5</v>
      </c>
    </row>
    <row r="198" spans="1:5" ht="102">
      <c r="A198" t="s">
        <v>59</v>
      </c>
      <c r="E198" s="39" t="s">
        <v>360</v>
      </c>
    </row>
    <row r="199" spans="1:16" ht="12.75">
      <c r="A199" t="s">
        <v>50</v>
      </c>
      <c s="34" t="s">
        <v>231</v>
      </c>
      <c s="34" t="s">
        <v>362</v>
      </c>
      <c s="35" t="s">
        <v>5</v>
      </c>
      <c s="6" t="s">
        <v>363</v>
      </c>
      <c s="36" t="s">
        <v>209</v>
      </c>
      <c s="37">
        <v>1000</v>
      </c>
      <c s="36">
        <v>0</v>
      </c>
      <c s="36">
        <f>ROUND(G199*H199,6)</f>
      </c>
      <c r="L199" s="38">
        <v>0</v>
      </c>
      <c s="32">
        <f>ROUND(ROUND(L199,2)*ROUND(G199,3),2)</f>
      </c>
      <c s="36" t="s">
        <v>69</v>
      </c>
      <c>
        <f>(M199*21)/100</f>
      </c>
      <c t="s">
        <v>28</v>
      </c>
    </row>
    <row r="200" spans="1:5" ht="12.75">
      <c r="A200" s="35" t="s">
        <v>56</v>
      </c>
      <c r="E200" s="39" t="s">
        <v>363</v>
      </c>
    </row>
    <row r="201" spans="1:5" ht="12.75">
      <c r="A201" s="35" t="s">
        <v>58</v>
      </c>
      <c r="E201" s="40" t="s">
        <v>5</v>
      </c>
    </row>
    <row r="202" spans="1:5" ht="89.25">
      <c r="A202" t="s">
        <v>59</v>
      </c>
      <c r="E202" s="39" t="s">
        <v>364</v>
      </c>
    </row>
    <row r="203" spans="1:16" ht="12.75">
      <c r="A203" t="s">
        <v>50</v>
      </c>
      <c s="34" t="s">
        <v>235</v>
      </c>
      <c s="34" t="s">
        <v>366</v>
      </c>
      <c s="35" t="s">
        <v>5</v>
      </c>
      <c s="6" t="s">
        <v>367</v>
      </c>
      <c s="36" t="s">
        <v>209</v>
      </c>
      <c s="37">
        <v>1000</v>
      </c>
      <c s="36">
        <v>0</v>
      </c>
      <c s="36">
        <f>ROUND(G203*H203,6)</f>
      </c>
      <c r="L203" s="38">
        <v>0</v>
      </c>
      <c s="32">
        <f>ROUND(ROUND(L203,2)*ROUND(G203,3),2)</f>
      </c>
      <c s="36" t="s">
        <v>55</v>
      </c>
      <c>
        <f>(M203*21)/100</f>
      </c>
      <c t="s">
        <v>28</v>
      </c>
    </row>
    <row r="204" spans="1:5" ht="12.75">
      <c r="A204" s="35" t="s">
        <v>56</v>
      </c>
      <c r="E204" s="39" t="s">
        <v>367</v>
      </c>
    </row>
    <row r="205" spans="1:5" ht="12.75">
      <c r="A205" s="35" t="s">
        <v>58</v>
      </c>
      <c r="E205" s="40" t="s">
        <v>5</v>
      </c>
    </row>
    <row r="206" spans="1:5" ht="191.25">
      <c r="A206" t="s">
        <v>59</v>
      </c>
      <c r="E206" s="39" t="s">
        <v>368</v>
      </c>
    </row>
    <row r="207" spans="1:16" ht="12.75">
      <c r="A207" t="s">
        <v>50</v>
      </c>
      <c s="34" t="s">
        <v>239</v>
      </c>
      <c s="34" t="s">
        <v>374</v>
      </c>
      <c s="35" t="s">
        <v>5</v>
      </c>
      <c s="6" t="s">
        <v>375</v>
      </c>
      <c s="36" t="s">
        <v>251</v>
      </c>
      <c s="37">
        <v>20</v>
      </c>
      <c s="36">
        <v>0</v>
      </c>
      <c s="36">
        <f>ROUND(G207*H207,6)</f>
      </c>
      <c r="L207" s="38">
        <v>0</v>
      </c>
      <c s="32">
        <f>ROUND(ROUND(L207,2)*ROUND(G207,3),2)</f>
      </c>
      <c s="36" t="s">
        <v>69</v>
      </c>
      <c>
        <f>(M207*21)/100</f>
      </c>
      <c t="s">
        <v>28</v>
      </c>
    </row>
    <row r="208" spans="1:5" ht="12.75">
      <c r="A208" s="35" t="s">
        <v>56</v>
      </c>
      <c r="E208" s="39" t="s">
        <v>375</v>
      </c>
    </row>
    <row r="209" spans="1:5" ht="12.75">
      <c r="A209" s="35" t="s">
        <v>58</v>
      </c>
      <c r="E209" s="40" t="s">
        <v>5</v>
      </c>
    </row>
    <row r="210" spans="1:5" ht="89.25">
      <c r="A210" t="s">
        <v>59</v>
      </c>
      <c r="E210" s="39" t="s">
        <v>376</v>
      </c>
    </row>
    <row r="211" spans="1:16" ht="12.75">
      <c r="A211" t="s">
        <v>50</v>
      </c>
      <c s="34" t="s">
        <v>243</v>
      </c>
      <c s="34" t="s">
        <v>760</v>
      </c>
      <c s="35" t="s">
        <v>5</v>
      </c>
      <c s="6" t="s">
        <v>761</v>
      </c>
      <c s="36" t="s">
        <v>65</v>
      </c>
      <c s="37">
        <v>72</v>
      </c>
      <c s="36">
        <v>0</v>
      </c>
      <c s="36">
        <f>ROUND(G211*H211,6)</f>
      </c>
      <c r="L211" s="38">
        <v>0</v>
      </c>
      <c s="32">
        <f>ROUND(ROUND(L211,2)*ROUND(G211,3),2)</f>
      </c>
      <c s="36" t="s">
        <v>55</v>
      </c>
      <c>
        <f>(M211*21)/100</f>
      </c>
      <c t="s">
        <v>28</v>
      </c>
    </row>
    <row r="212" spans="1:5" ht="12.75">
      <c r="A212" s="35" t="s">
        <v>56</v>
      </c>
      <c r="E212" s="39" t="s">
        <v>761</v>
      </c>
    </row>
    <row r="213" spans="1:5" ht="12.75">
      <c r="A213" s="35" t="s">
        <v>58</v>
      </c>
      <c r="E213" s="40" t="s">
        <v>5</v>
      </c>
    </row>
    <row r="214" spans="1:5" ht="191.25">
      <c r="A214" t="s">
        <v>59</v>
      </c>
      <c r="E214" s="39" t="s">
        <v>762</v>
      </c>
    </row>
    <row r="215" spans="1:16" ht="12.75">
      <c r="A215" t="s">
        <v>50</v>
      </c>
      <c s="34" t="s">
        <v>248</v>
      </c>
      <c s="34" t="s">
        <v>763</v>
      </c>
      <c s="35" t="s">
        <v>5</v>
      </c>
      <c s="6" t="s">
        <v>764</v>
      </c>
      <c s="36" t="s">
        <v>65</v>
      </c>
      <c s="37">
        <v>10</v>
      </c>
      <c s="36">
        <v>0</v>
      </c>
      <c s="36">
        <f>ROUND(G215*H215,6)</f>
      </c>
      <c r="L215" s="38">
        <v>0</v>
      </c>
      <c s="32">
        <f>ROUND(ROUND(L215,2)*ROUND(G215,3),2)</f>
      </c>
      <c s="36" t="s">
        <v>55</v>
      </c>
      <c>
        <f>(M215*21)/100</f>
      </c>
      <c t="s">
        <v>28</v>
      </c>
    </row>
    <row r="216" spans="1:5" ht="12.75">
      <c r="A216" s="35" t="s">
        <v>56</v>
      </c>
      <c r="E216" s="39" t="s">
        <v>764</v>
      </c>
    </row>
    <row r="217" spans="1:5" ht="12.75">
      <c r="A217" s="35" t="s">
        <v>58</v>
      </c>
      <c r="E217" s="40" t="s">
        <v>5</v>
      </c>
    </row>
    <row r="218" spans="1:5" ht="153">
      <c r="A218" t="s">
        <v>59</v>
      </c>
      <c r="E218" s="39" t="s">
        <v>765</v>
      </c>
    </row>
    <row r="219" spans="1:16" ht="25.5">
      <c r="A219" t="s">
        <v>50</v>
      </c>
      <c s="34" t="s">
        <v>253</v>
      </c>
      <c s="34" t="s">
        <v>766</v>
      </c>
      <c s="35" t="s">
        <v>5</v>
      </c>
      <c s="6" t="s">
        <v>767</v>
      </c>
      <c s="36" t="s">
        <v>65</v>
      </c>
      <c s="37">
        <v>10</v>
      </c>
      <c s="36">
        <v>0</v>
      </c>
      <c s="36">
        <f>ROUND(G219*H219,6)</f>
      </c>
      <c r="L219" s="38">
        <v>0</v>
      </c>
      <c s="32">
        <f>ROUND(ROUND(L219,2)*ROUND(G219,3),2)</f>
      </c>
      <c s="36" t="s">
        <v>55</v>
      </c>
      <c>
        <f>(M219*21)/100</f>
      </c>
      <c t="s">
        <v>28</v>
      </c>
    </row>
    <row r="220" spans="1:5" ht="25.5">
      <c r="A220" s="35" t="s">
        <v>56</v>
      </c>
      <c r="E220" s="39" t="s">
        <v>767</v>
      </c>
    </row>
    <row r="221" spans="1:5" ht="12.75">
      <c r="A221" s="35" t="s">
        <v>58</v>
      </c>
      <c r="E221" s="40" t="s">
        <v>5</v>
      </c>
    </row>
    <row r="222" spans="1:5" ht="153">
      <c r="A222" t="s">
        <v>59</v>
      </c>
      <c r="E222" s="39" t="s">
        <v>768</v>
      </c>
    </row>
    <row r="223" spans="1:16" ht="12.75">
      <c r="A223" t="s">
        <v>50</v>
      </c>
      <c s="34" t="s">
        <v>257</v>
      </c>
      <c s="34" t="s">
        <v>769</v>
      </c>
      <c s="35" t="s">
        <v>5</v>
      </c>
      <c s="6" t="s">
        <v>770</v>
      </c>
      <c s="36" t="s">
        <v>246</v>
      </c>
      <c s="37">
        <v>1</v>
      </c>
      <c s="36">
        <v>0</v>
      </c>
      <c s="36">
        <f>ROUND(G223*H223,6)</f>
      </c>
      <c r="L223" s="38">
        <v>0</v>
      </c>
      <c s="32">
        <f>ROUND(ROUND(L223,2)*ROUND(G223,3),2)</f>
      </c>
      <c s="36" t="s">
        <v>69</v>
      </c>
      <c>
        <f>(M223*21)/100</f>
      </c>
      <c t="s">
        <v>28</v>
      </c>
    </row>
    <row r="224" spans="1:5" ht="12.75">
      <c r="A224" s="35" t="s">
        <v>56</v>
      </c>
      <c r="E224" s="39" t="s">
        <v>770</v>
      </c>
    </row>
    <row r="225" spans="1:5" ht="12.75">
      <c r="A225" s="35" t="s">
        <v>58</v>
      </c>
      <c r="E225" s="40" t="s">
        <v>5</v>
      </c>
    </row>
    <row r="226" spans="1:5" ht="89.25">
      <c r="A226" t="s">
        <v>59</v>
      </c>
      <c r="E226" s="39" t="s">
        <v>771</v>
      </c>
    </row>
    <row r="227" spans="1:16" ht="12.75">
      <c r="A227" t="s">
        <v>50</v>
      </c>
      <c s="34" t="s">
        <v>261</v>
      </c>
      <c s="34" t="s">
        <v>772</v>
      </c>
      <c s="35" t="s">
        <v>5</v>
      </c>
      <c s="6" t="s">
        <v>773</v>
      </c>
      <c s="36" t="s">
        <v>246</v>
      </c>
      <c s="37">
        <v>1</v>
      </c>
      <c s="36">
        <v>0</v>
      </c>
      <c s="36">
        <f>ROUND(G227*H227,6)</f>
      </c>
      <c r="L227" s="38">
        <v>0</v>
      </c>
      <c s="32">
        <f>ROUND(ROUND(L227,2)*ROUND(G227,3),2)</f>
      </c>
      <c s="36" t="s">
        <v>69</v>
      </c>
      <c>
        <f>(M227*21)/100</f>
      </c>
      <c t="s">
        <v>28</v>
      </c>
    </row>
    <row r="228" spans="1:5" ht="12.75">
      <c r="A228" s="35" t="s">
        <v>56</v>
      </c>
      <c r="E228" s="39" t="s">
        <v>773</v>
      </c>
    </row>
    <row r="229" spans="1:5" ht="12.75">
      <c r="A229" s="35" t="s">
        <v>58</v>
      </c>
      <c r="E229" s="40" t="s">
        <v>5</v>
      </c>
    </row>
    <row r="230" spans="1:5" ht="89.25">
      <c r="A230" t="s">
        <v>59</v>
      </c>
      <c r="E230" s="39" t="s">
        <v>774</v>
      </c>
    </row>
    <row r="231" spans="1:16" ht="12.75">
      <c r="A231" t="s">
        <v>50</v>
      </c>
      <c s="34" t="s">
        <v>262</v>
      </c>
      <c s="34" t="s">
        <v>775</v>
      </c>
      <c s="35" t="s">
        <v>5</v>
      </c>
      <c s="6" t="s">
        <v>383</v>
      </c>
      <c s="36" t="s">
        <v>638</v>
      </c>
      <c s="37">
        <v>24</v>
      </c>
      <c s="36">
        <v>0</v>
      </c>
      <c s="36">
        <f>ROUND(G231*H231,6)</f>
      </c>
      <c r="L231" s="38">
        <v>0</v>
      </c>
      <c s="32">
        <f>ROUND(ROUND(L231,2)*ROUND(G231,3),2)</f>
      </c>
      <c s="36" t="s">
        <v>69</v>
      </c>
      <c>
        <f>(M231*21)/100</f>
      </c>
      <c t="s">
        <v>28</v>
      </c>
    </row>
    <row r="232" spans="1:5" ht="12.75">
      <c r="A232" s="35" t="s">
        <v>56</v>
      </c>
      <c r="E232" s="39" t="s">
        <v>383</v>
      </c>
    </row>
    <row r="233" spans="1:5" ht="12.75">
      <c r="A233" s="35" t="s">
        <v>58</v>
      </c>
      <c r="E233" s="40" t="s">
        <v>5</v>
      </c>
    </row>
    <row r="234" spans="1:5" ht="89.25">
      <c r="A234" t="s">
        <v>59</v>
      </c>
      <c r="E234" s="39" t="s">
        <v>384</v>
      </c>
    </row>
    <row r="235" spans="1:16" ht="12.75">
      <c r="A235" t="s">
        <v>50</v>
      </c>
      <c s="34" t="s">
        <v>263</v>
      </c>
      <c s="34" t="s">
        <v>639</v>
      </c>
      <c s="35" t="s">
        <v>5</v>
      </c>
      <c s="6" t="s">
        <v>387</v>
      </c>
      <c s="36" t="s">
        <v>246</v>
      </c>
      <c s="37">
        <v>1</v>
      </c>
      <c s="36">
        <v>0</v>
      </c>
      <c s="36">
        <f>ROUND(G235*H235,6)</f>
      </c>
      <c r="L235" s="38">
        <v>0</v>
      </c>
      <c s="32">
        <f>ROUND(ROUND(L235,2)*ROUND(G235,3),2)</f>
      </c>
      <c s="36" t="s">
        <v>69</v>
      </c>
      <c>
        <f>(M235*21)/100</f>
      </c>
      <c t="s">
        <v>28</v>
      </c>
    </row>
    <row r="236" spans="1:5" ht="12.75">
      <c r="A236" s="35" t="s">
        <v>56</v>
      </c>
      <c r="E236" s="39" t="s">
        <v>387</v>
      </c>
    </row>
    <row r="237" spans="1:5" ht="12.75">
      <c r="A237" s="35" t="s">
        <v>58</v>
      </c>
      <c r="E237" s="40" t="s">
        <v>5</v>
      </c>
    </row>
    <row r="238" spans="1:5" ht="102">
      <c r="A238" t="s">
        <v>59</v>
      </c>
      <c r="E238" s="39" t="s">
        <v>388</v>
      </c>
    </row>
    <row r="239" spans="1:16" ht="12.75">
      <c r="A239" t="s">
        <v>50</v>
      </c>
      <c s="34" t="s">
        <v>275</v>
      </c>
      <c s="34" t="s">
        <v>390</v>
      </c>
      <c s="35" t="s">
        <v>5</v>
      </c>
      <c s="6" t="s">
        <v>645</v>
      </c>
      <c s="36" t="s">
        <v>646</v>
      </c>
      <c s="37">
        <v>1</v>
      </c>
      <c s="36">
        <v>0</v>
      </c>
      <c s="36">
        <f>ROUND(G239*H239,6)</f>
      </c>
      <c r="L239" s="38">
        <v>0</v>
      </c>
      <c s="32">
        <f>ROUND(ROUND(L239,2)*ROUND(G239,3),2)</f>
      </c>
      <c s="36" t="s">
        <v>69</v>
      </c>
      <c>
        <f>(M239*21)/100</f>
      </c>
      <c t="s">
        <v>28</v>
      </c>
    </row>
    <row r="240" spans="1:5" ht="12.75">
      <c r="A240" s="35" t="s">
        <v>56</v>
      </c>
      <c r="E240" s="39" t="s">
        <v>645</v>
      </c>
    </row>
    <row r="241" spans="1:5" ht="12.75">
      <c r="A241" s="35" t="s">
        <v>58</v>
      </c>
      <c r="E241" s="40" t="s">
        <v>5</v>
      </c>
    </row>
    <row r="242" spans="1:5" ht="89.25">
      <c r="A242" t="s">
        <v>59</v>
      </c>
      <c r="E242" s="39" t="s">
        <v>647</v>
      </c>
    </row>
    <row r="243" spans="1:16" ht="12.75">
      <c r="A243" t="s">
        <v>50</v>
      </c>
      <c s="34" t="s">
        <v>365</v>
      </c>
      <c s="34" t="s">
        <v>649</v>
      </c>
      <c s="35" t="s">
        <v>5</v>
      </c>
      <c s="6" t="s">
        <v>776</v>
      </c>
      <c s="36" t="s">
        <v>246</v>
      </c>
      <c s="37">
        <v>1</v>
      </c>
      <c s="36">
        <v>0</v>
      </c>
      <c s="36">
        <f>ROUND(G243*H243,6)</f>
      </c>
      <c r="L243" s="38">
        <v>0</v>
      </c>
      <c s="32">
        <f>ROUND(ROUND(L243,2)*ROUND(G243,3),2)</f>
      </c>
      <c s="36" t="s">
        <v>69</v>
      </c>
      <c>
        <f>(M243*21)/100</f>
      </c>
      <c t="s">
        <v>28</v>
      </c>
    </row>
    <row r="244" spans="1:5" ht="12.75">
      <c r="A244" s="35" t="s">
        <v>56</v>
      </c>
      <c r="E244" s="39" t="s">
        <v>776</v>
      </c>
    </row>
    <row r="245" spans="1:5" ht="12.75">
      <c r="A245" s="35" t="s">
        <v>58</v>
      </c>
      <c r="E245" s="40" t="s">
        <v>5</v>
      </c>
    </row>
    <row r="246" spans="1:5" ht="89.25">
      <c r="A246" t="s">
        <v>59</v>
      </c>
      <c r="E246" s="39" t="s">
        <v>777</v>
      </c>
    </row>
    <row r="247" spans="1:16" ht="12.75">
      <c r="A247" t="s">
        <v>50</v>
      </c>
      <c s="34" t="s">
        <v>369</v>
      </c>
      <c s="34" t="s">
        <v>651</v>
      </c>
      <c s="35" t="s">
        <v>5</v>
      </c>
      <c s="6" t="s">
        <v>652</v>
      </c>
      <c s="36" t="s">
        <v>246</v>
      </c>
      <c s="37">
        <v>1</v>
      </c>
      <c s="36">
        <v>0</v>
      </c>
      <c s="36">
        <f>ROUND(G247*H247,6)</f>
      </c>
      <c r="L247" s="38">
        <v>0</v>
      </c>
      <c s="32">
        <f>ROUND(ROUND(L247,2)*ROUND(G247,3),2)</f>
      </c>
      <c s="36" t="s">
        <v>69</v>
      </c>
      <c>
        <f>(M247*21)/100</f>
      </c>
      <c t="s">
        <v>28</v>
      </c>
    </row>
    <row r="248" spans="1:5" ht="12.75">
      <c r="A248" s="35" t="s">
        <v>56</v>
      </c>
      <c r="E248" s="39" t="s">
        <v>652</v>
      </c>
    </row>
    <row r="249" spans="1:5" ht="12.75">
      <c r="A249" s="35" t="s">
        <v>58</v>
      </c>
      <c r="E249" s="40" t="s">
        <v>5</v>
      </c>
    </row>
    <row r="250" spans="1:5" ht="89.25">
      <c r="A250" t="s">
        <v>59</v>
      </c>
      <c r="E250" s="39" t="s">
        <v>653</v>
      </c>
    </row>
    <row r="251" spans="1:13" ht="12.75">
      <c r="A251" t="s">
        <v>47</v>
      </c>
      <c r="C251" s="31" t="s">
        <v>610</v>
      </c>
      <c r="E251" s="33" t="s">
        <v>778</v>
      </c>
      <c r="J251" s="32">
        <f>0</f>
      </c>
      <c s="32">
        <f>0</f>
      </c>
      <c s="32">
        <f>0+L252+L256+L260+L264+L268+L272+L276+L280+L284+L288+L292+L296+L300+L304+L308+L312+L316+L320+L324</f>
      </c>
      <c s="32">
        <f>0+M252+M256+M260+M264+M268+M272+M276+M280+M284+M288+M292+M296+M300+M304+M308+M312+M316+M320+M324</f>
      </c>
    </row>
    <row r="252" spans="1:16" ht="12.75">
      <c r="A252" t="s">
        <v>50</v>
      </c>
      <c s="34" t="s">
        <v>279</v>
      </c>
      <c s="34" t="s">
        <v>659</v>
      </c>
      <c s="35" t="s">
        <v>5</v>
      </c>
      <c s="6" t="s">
        <v>660</v>
      </c>
      <c s="36" t="s">
        <v>65</v>
      </c>
      <c s="37">
        <v>1</v>
      </c>
      <c s="36">
        <v>0</v>
      </c>
      <c s="36">
        <f>ROUND(G252*H252,6)</f>
      </c>
      <c r="L252" s="38">
        <v>0</v>
      </c>
      <c s="32">
        <f>ROUND(ROUND(L252,2)*ROUND(G252,3),2)</f>
      </c>
      <c s="36" t="s">
        <v>55</v>
      </c>
      <c>
        <f>(M252*21)/100</f>
      </c>
      <c t="s">
        <v>28</v>
      </c>
    </row>
    <row r="253" spans="1:5" ht="12.75">
      <c r="A253" s="35" t="s">
        <v>56</v>
      </c>
      <c r="E253" s="39" t="s">
        <v>660</v>
      </c>
    </row>
    <row r="254" spans="1:5" ht="12.75">
      <c r="A254" s="35" t="s">
        <v>58</v>
      </c>
      <c r="E254" s="40" t="s">
        <v>5</v>
      </c>
    </row>
    <row r="255" spans="1:5" ht="153">
      <c r="A255" t="s">
        <v>59</v>
      </c>
      <c r="E255" s="39" t="s">
        <v>661</v>
      </c>
    </row>
    <row r="256" spans="1:16" ht="12.75">
      <c r="A256" t="s">
        <v>50</v>
      </c>
      <c s="34" t="s">
        <v>283</v>
      </c>
      <c s="34" t="s">
        <v>159</v>
      </c>
      <c s="35" t="s">
        <v>5</v>
      </c>
      <c s="6" t="s">
        <v>779</v>
      </c>
      <c s="36" t="s">
        <v>65</v>
      </c>
      <c s="37">
        <v>1</v>
      </c>
      <c s="36">
        <v>0</v>
      </c>
      <c s="36">
        <f>ROUND(G256*H256,6)</f>
      </c>
      <c r="L256" s="38">
        <v>0</v>
      </c>
      <c s="32">
        <f>ROUND(ROUND(L256,2)*ROUND(G256,3),2)</f>
      </c>
      <c s="36" t="s">
        <v>69</v>
      </c>
      <c>
        <f>(M256*21)/100</f>
      </c>
      <c t="s">
        <v>28</v>
      </c>
    </row>
    <row r="257" spans="1:5" ht="12.75">
      <c r="A257" s="35" t="s">
        <v>56</v>
      </c>
      <c r="E257" s="39" t="s">
        <v>779</v>
      </c>
    </row>
    <row r="258" spans="1:5" ht="12.75">
      <c r="A258" s="35" t="s">
        <v>58</v>
      </c>
      <c r="E258" s="40" t="s">
        <v>5</v>
      </c>
    </row>
    <row r="259" spans="1:5" ht="242.25">
      <c r="A259" t="s">
        <v>59</v>
      </c>
      <c r="E259" s="39" t="s">
        <v>780</v>
      </c>
    </row>
    <row r="260" spans="1:16" ht="12.75">
      <c r="A260" t="s">
        <v>50</v>
      </c>
      <c s="34" t="s">
        <v>287</v>
      </c>
      <c s="34" t="s">
        <v>781</v>
      </c>
      <c s="35" t="s">
        <v>5</v>
      </c>
      <c s="6" t="s">
        <v>782</v>
      </c>
      <c s="36" t="s">
        <v>65</v>
      </c>
      <c s="37">
        <v>1</v>
      </c>
      <c s="36">
        <v>0</v>
      </c>
      <c s="36">
        <f>ROUND(G260*H260,6)</f>
      </c>
      <c r="L260" s="38">
        <v>0</v>
      </c>
      <c s="32">
        <f>ROUND(ROUND(L260,2)*ROUND(G260,3),2)</f>
      </c>
      <c s="36" t="s">
        <v>55</v>
      </c>
      <c>
        <f>(M260*21)/100</f>
      </c>
      <c t="s">
        <v>28</v>
      </c>
    </row>
    <row r="261" spans="1:5" ht="12.75">
      <c r="A261" s="35" t="s">
        <v>56</v>
      </c>
      <c r="E261" s="39" t="s">
        <v>782</v>
      </c>
    </row>
    <row r="262" spans="1:5" ht="12.75">
      <c r="A262" s="35" t="s">
        <v>58</v>
      </c>
      <c r="E262" s="40" t="s">
        <v>5</v>
      </c>
    </row>
    <row r="263" spans="1:5" ht="102">
      <c r="A263" t="s">
        <v>59</v>
      </c>
      <c r="E263" s="39" t="s">
        <v>783</v>
      </c>
    </row>
    <row r="264" spans="1:16" ht="12.75">
      <c r="A264" t="s">
        <v>50</v>
      </c>
      <c s="34" t="s">
        <v>291</v>
      </c>
      <c s="34" t="s">
        <v>678</v>
      </c>
      <c s="35" t="s">
        <v>5</v>
      </c>
      <c s="6" t="s">
        <v>679</v>
      </c>
      <c s="36" t="s">
        <v>65</v>
      </c>
      <c s="37">
        <v>3</v>
      </c>
      <c s="36">
        <v>0</v>
      </c>
      <c s="36">
        <f>ROUND(G264*H264,6)</f>
      </c>
      <c r="L264" s="38">
        <v>0</v>
      </c>
      <c s="32">
        <f>ROUND(ROUND(L264,2)*ROUND(G264,3),2)</f>
      </c>
      <c s="36" t="s">
        <v>55</v>
      </c>
      <c>
        <f>(M264*21)/100</f>
      </c>
      <c t="s">
        <v>28</v>
      </c>
    </row>
    <row r="265" spans="1:5" ht="12.75">
      <c r="A265" s="35" t="s">
        <v>56</v>
      </c>
      <c r="E265" s="39" t="s">
        <v>679</v>
      </c>
    </row>
    <row r="266" spans="1:5" ht="12.75">
      <c r="A266" s="35" t="s">
        <v>58</v>
      </c>
      <c r="E266" s="40" t="s">
        <v>5</v>
      </c>
    </row>
    <row r="267" spans="1:5" ht="140.25">
      <c r="A267" t="s">
        <v>59</v>
      </c>
      <c r="E267" s="39" t="s">
        <v>680</v>
      </c>
    </row>
    <row r="268" spans="1:16" ht="25.5">
      <c r="A268" t="s">
        <v>50</v>
      </c>
      <c s="34" t="s">
        <v>295</v>
      </c>
      <c s="34" t="s">
        <v>784</v>
      </c>
      <c s="35" t="s">
        <v>5</v>
      </c>
      <c s="6" t="s">
        <v>785</v>
      </c>
      <c s="36" t="s">
        <v>65</v>
      </c>
      <c s="37">
        <v>3</v>
      </c>
      <c s="36">
        <v>0</v>
      </c>
      <c s="36">
        <f>ROUND(G268*H268,6)</f>
      </c>
      <c r="L268" s="38">
        <v>0</v>
      </c>
      <c s="32">
        <f>ROUND(ROUND(L268,2)*ROUND(G268,3),2)</f>
      </c>
      <c s="36" t="s">
        <v>55</v>
      </c>
      <c>
        <f>(M268*21)/100</f>
      </c>
      <c t="s">
        <v>28</v>
      </c>
    </row>
    <row r="269" spans="1:5" ht="25.5">
      <c r="A269" s="35" t="s">
        <v>56</v>
      </c>
      <c r="E269" s="39" t="s">
        <v>785</v>
      </c>
    </row>
    <row r="270" spans="1:5" ht="12.75">
      <c r="A270" s="35" t="s">
        <v>58</v>
      </c>
      <c r="E270" s="40" t="s">
        <v>5</v>
      </c>
    </row>
    <row r="271" spans="1:5" ht="153">
      <c r="A271" t="s">
        <v>59</v>
      </c>
      <c r="E271" s="39" t="s">
        <v>786</v>
      </c>
    </row>
    <row r="272" spans="1:16" ht="12.75">
      <c r="A272" t="s">
        <v>50</v>
      </c>
      <c s="34" t="s">
        <v>299</v>
      </c>
      <c s="34" t="s">
        <v>224</v>
      </c>
      <c s="35" t="s">
        <v>5</v>
      </c>
      <c s="6" t="s">
        <v>225</v>
      </c>
      <c s="36" t="s">
        <v>209</v>
      </c>
      <c s="37">
        <v>70</v>
      </c>
      <c s="36">
        <v>0</v>
      </c>
      <c s="36">
        <f>ROUND(G272*H272,6)</f>
      </c>
      <c r="L272" s="38">
        <v>0</v>
      </c>
      <c s="32">
        <f>ROUND(ROUND(L272,2)*ROUND(G272,3),2)</f>
      </c>
      <c s="36" t="s">
        <v>55</v>
      </c>
      <c>
        <f>(M272*21)/100</f>
      </c>
      <c t="s">
        <v>28</v>
      </c>
    </row>
    <row r="273" spans="1:5" ht="12.75">
      <c r="A273" s="35" t="s">
        <v>56</v>
      </c>
      <c r="E273" s="39" t="s">
        <v>225</v>
      </c>
    </row>
    <row r="274" spans="1:5" ht="12.75">
      <c r="A274" s="35" t="s">
        <v>58</v>
      </c>
      <c r="E274" s="40" t="s">
        <v>5</v>
      </c>
    </row>
    <row r="275" spans="1:5" ht="153">
      <c r="A275" t="s">
        <v>59</v>
      </c>
      <c r="E275" s="39" t="s">
        <v>226</v>
      </c>
    </row>
    <row r="276" spans="1:16" ht="12.75">
      <c r="A276" t="s">
        <v>50</v>
      </c>
      <c s="34" t="s">
        <v>303</v>
      </c>
      <c s="34" t="s">
        <v>163</v>
      </c>
      <c s="35" t="s">
        <v>5</v>
      </c>
      <c s="6" t="s">
        <v>787</v>
      </c>
      <c s="36" t="s">
        <v>209</v>
      </c>
      <c s="37">
        <v>84</v>
      </c>
      <c s="36">
        <v>0</v>
      </c>
      <c s="36">
        <f>ROUND(G276*H276,6)</f>
      </c>
      <c r="L276" s="38">
        <v>0</v>
      </c>
      <c s="32">
        <f>ROUND(ROUND(L276,2)*ROUND(G276,3),2)</f>
      </c>
      <c s="36" t="s">
        <v>69</v>
      </c>
      <c>
        <f>(M276*21)/100</f>
      </c>
      <c t="s">
        <v>28</v>
      </c>
    </row>
    <row r="277" spans="1:5" ht="12.75">
      <c r="A277" s="35" t="s">
        <v>56</v>
      </c>
      <c r="E277" s="39" t="s">
        <v>787</v>
      </c>
    </row>
    <row r="278" spans="1:5" ht="12.75">
      <c r="A278" s="35" t="s">
        <v>58</v>
      </c>
      <c r="E278" s="40" t="s">
        <v>5</v>
      </c>
    </row>
    <row r="279" spans="1:5" ht="89.25">
      <c r="A279" t="s">
        <v>59</v>
      </c>
      <c r="E279" s="39" t="s">
        <v>788</v>
      </c>
    </row>
    <row r="280" spans="1:16" ht="12.75">
      <c r="A280" t="s">
        <v>50</v>
      </c>
      <c s="34" t="s">
        <v>307</v>
      </c>
      <c s="34" t="s">
        <v>789</v>
      </c>
      <c s="35" t="s">
        <v>5</v>
      </c>
      <c s="6" t="s">
        <v>790</v>
      </c>
      <c s="36" t="s">
        <v>65</v>
      </c>
      <c s="37">
        <v>3</v>
      </c>
      <c s="36">
        <v>0</v>
      </c>
      <c s="36">
        <f>ROUND(G280*H280,6)</f>
      </c>
      <c r="L280" s="38">
        <v>0</v>
      </c>
      <c s="32">
        <f>ROUND(ROUND(L280,2)*ROUND(G280,3),2)</f>
      </c>
      <c s="36" t="s">
        <v>55</v>
      </c>
      <c>
        <f>(M280*21)/100</f>
      </c>
      <c t="s">
        <v>28</v>
      </c>
    </row>
    <row r="281" spans="1:5" ht="12.75">
      <c r="A281" s="35" t="s">
        <v>56</v>
      </c>
      <c r="E281" s="39" t="s">
        <v>790</v>
      </c>
    </row>
    <row r="282" spans="1:5" ht="12.75">
      <c r="A282" s="35" t="s">
        <v>58</v>
      </c>
      <c r="E282" s="40" t="s">
        <v>5</v>
      </c>
    </row>
    <row r="283" spans="1:5" ht="153">
      <c r="A283" t="s">
        <v>59</v>
      </c>
      <c r="E283" s="39" t="s">
        <v>791</v>
      </c>
    </row>
    <row r="284" spans="1:16" ht="12.75">
      <c r="A284" t="s">
        <v>50</v>
      </c>
      <c s="34" t="s">
        <v>311</v>
      </c>
      <c s="34" t="s">
        <v>792</v>
      </c>
      <c s="35" t="s">
        <v>5</v>
      </c>
      <c s="6" t="s">
        <v>793</v>
      </c>
      <c s="36" t="s">
        <v>65</v>
      </c>
      <c s="37">
        <v>3</v>
      </c>
      <c s="36">
        <v>0</v>
      </c>
      <c s="36">
        <f>ROUND(G284*H284,6)</f>
      </c>
      <c r="L284" s="38">
        <v>0</v>
      </c>
      <c s="32">
        <f>ROUND(ROUND(L284,2)*ROUND(G284,3),2)</f>
      </c>
      <c s="36" t="s">
        <v>55</v>
      </c>
      <c>
        <f>(M284*21)/100</f>
      </c>
      <c t="s">
        <v>28</v>
      </c>
    </row>
    <row r="285" spans="1:5" ht="12.75">
      <c r="A285" s="35" t="s">
        <v>56</v>
      </c>
      <c r="E285" s="39" t="s">
        <v>793</v>
      </c>
    </row>
    <row r="286" spans="1:5" ht="12.75">
      <c r="A286" s="35" t="s">
        <v>58</v>
      </c>
      <c r="E286" s="40" t="s">
        <v>5</v>
      </c>
    </row>
    <row r="287" spans="1:5" ht="102">
      <c r="A287" t="s">
        <v>59</v>
      </c>
      <c r="E287" s="39" t="s">
        <v>794</v>
      </c>
    </row>
    <row r="288" spans="1:16" ht="12.75">
      <c r="A288" t="s">
        <v>50</v>
      </c>
      <c s="34" t="s">
        <v>315</v>
      </c>
      <c s="34" t="s">
        <v>795</v>
      </c>
      <c s="35" t="s">
        <v>5</v>
      </c>
      <c s="6" t="s">
        <v>796</v>
      </c>
      <c s="36" t="s">
        <v>251</v>
      </c>
      <c s="37">
        <v>3</v>
      </c>
      <c s="36">
        <v>0</v>
      </c>
      <c s="36">
        <f>ROUND(G288*H288,6)</f>
      </c>
      <c r="L288" s="38">
        <v>0</v>
      </c>
      <c s="32">
        <f>ROUND(ROUND(L288,2)*ROUND(G288,3),2)</f>
      </c>
      <c s="36" t="s">
        <v>69</v>
      </c>
      <c>
        <f>(M288*21)/100</f>
      </c>
      <c t="s">
        <v>28</v>
      </c>
    </row>
    <row r="289" spans="1:5" ht="12.75">
      <c r="A289" s="35" t="s">
        <v>56</v>
      </c>
      <c r="E289" s="39" t="s">
        <v>796</v>
      </c>
    </row>
    <row r="290" spans="1:5" ht="12.75">
      <c r="A290" s="35" t="s">
        <v>58</v>
      </c>
      <c r="E290" s="40" t="s">
        <v>5</v>
      </c>
    </row>
    <row r="291" spans="1:5" ht="89.25">
      <c r="A291" t="s">
        <v>59</v>
      </c>
      <c r="E291" s="39" t="s">
        <v>797</v>
      </c>
    </row>
    <row r="292" spans="1:16" ht="12.75">
      <c r="A292" t="s">
        <v>50</v>
      </c>
      <c s="34" t="s">
        <v>319</v>
      </c>
      <c s="34" t="s">
        <v>798</v>
      </c>
      <c s="35" t="s">
        <v>5</v>
      </c>
      <c s="6" t="s">
        <v>799</v>
      </c>
      <c s="36" t="s">
        <v>251</v>
      </c>
      <c s="37">
        <v>3</v>
      </c>
      <c s="36">
        <v>0</v>
      </c>
      <c s="36">
        <f>ROUND(G292*H292,6)</f>
      </c>
      <c r="L292" s="38">
        <v>0</v>
      </c>
      <c s="32">
        <f>ROUND(ROUND(L292,2)*ROUND(G292,3),2)</f>
      </c>
      <c s="36" t="s">
        <v>69</v>
      </c>
      <c>
        <f>(M292*21)/100</f>
      </c>
      <c t="s">
        <v>28</v>
      </c>
    </row>
    <row r="293" spans="1:5" ht="12.75">
      <c r="A293" s="35" t="s">
        <v>56</v>
      </c>
      <c r="E293" s="39" t="s">
        <v>799</v>
      </c>
    </row>
    <row r="294" spans="1:5" ht="12.75">
      <c r="A294" s="35" t="s">
        <v>58</v>
      </c>
      <c r="E294" s="40" t="s">
        <v>5</v>
      </c>
    </row>
    <row r="295" spans="1:5" ht="89.25">
      <c r="A295" t="s">
        <v>59</v>
      </c>
      <c r="E295" s="39" t="s">
        <v>800</v>
      </c>
    </row>
    <row r="296" spans="1:16" ht="12.75">
      <c r="A296" t="s">
        <v>50</v>
      </c>
      <c s="34" t="s">
        <v>323</v>
      </c>
      <c s="34" t="s">
        <v>583</v>
      </c>
      <c s="35" t="s">
        <v>5</v>
      </c>
      <c s="6" t="s">
        <v>584</v>
      </c>
      <c s="36" t="s">
        <v>209</v>
      </c>
      <c s="37">
        <v>40</v>
      </c>
      <c s="36">
        <v>0</v>
      </c>
      <c s="36">
        <f>ROUND(G296*H296,6)</f>
      </c>
      <c r="L296" s="38">
        <v>0</v>
      </c>
      <c s="32">
        <f>ROUND(ROUND(L296,2)*ROUND(G296,3),2)</f>
      </c>
      <c s="36" t="s">
        <v>55</v>
      </c>
      <c>
        <f>(M296*21)/100</f>
      </c>
      <c t="s">
        <v>28</v>
      </c>
    </row>
    <row r="297" spans="1:5" ht="12.75">
      <c r="A297" s="35" t="s">
        <v>56</v>
      </c>
      <c r="E297" s="39" t="s">
        <v>584</v>
      </c>
    </row>
    <row r="298" spans="1:5" ht="12.75">
      <c r="A298" s="35" t="s">
        <v>58</v>
      </c>
      <c r="E298" s="40" t="s">
        <v>5</v>
      </c>
    </row>
    <row r="299" spans="1:5" ht="140.25">
      <c r="A299" t="s">
        <v>59</v>
      </c>
      <c r="E299" s="39" t="s">
        <v>585</v>
      </c>
    </row>
    <row r="300" spans="1:16" ht="12.75">
      <c r="A300" t="s">
        <v>50</v>
      </c>
      <c s="34" t="s">
        <v>327</v>
      </c>
      <c s="34" t="s">
        <v>607</v>
      </c>
      <c s="35" t="s">
        <v>5</v>
      </c>
      <c s="6" t="s">
        <v>801</v>
      </c>
      <c s="36" t="s">
        <v>209</v>
      </c>
      <c s="37">
        <v>42</v>
      </c>
      <c s="36">
        <v>0</v>
      </c>
      <c s="36">
        <f>ROUND(G300*H300,6)</f>
      </c>
      <c r="L300" s="38">
        <v>0</v>
      </c>
      <c s="32">
        <f>ROUND(ROUND(L300,2)*ROUND(G300,3),2)</f>
      </c>
      <c s="36" t="s">
        <v>55</v>
      </c>
      <c>
        <f>(M300*21)/100</f>
      </c>
      <c t="s">
        <v>28</v>
      </c>
    </row>
    <row r="301" spans="1:5" ht="12.75">
      <c r="A301" s="35" t="s">
        <v>56</v>
      </c>
      <c r="E301" s="39" t="s">
        <v>801</v>
      </c>
    </row>
    <row r="302" spans="1:5" ht="12.75">
      <c r="A302" s="35" t="s">
        <v>58</v>
      </c>
      <c r="E302" s="40" t="s">
        <v>5</v>
      </c>
    </row>
    <row r="303" spans="1:5" ht="102">
      <c r="A303" t="s">
        <v>59</v>
      </c>
      <c r="E303" s="39" t="s">
        <v>802</v>
      </c>
    </row>
    <row r="304" spans="1:16" ht="12.75">
      <c r="A304" t="s">
        <v>50</v>
      </c>
      <c s="34" t="s">
        <v>331</v>
      </c>
      <c s="34" t="s">
        <v>728</v>
      </c>
      <c s="35" t="s">
        <v>5</v>
      </c>
      <c s="6" t="s">
        <v>729</v>
      </c>
      <c s="36" t="s">
        <v>65</v>
      </c>
      <c s="37">
        <v>4</v>
      </c>
      <c s="36">
        <v>0</v>
      </c>
      <c s="36">
        <f>ROUND(G304*H304,6)</f>
      </c>
      <c r="L304" s="38">
        <v>0</v>
      </c>
      <c s="32">
        <f>ROUND(ROUND(L304,2)*ROUND(G304,3),2)</f>
      </c>
      <c s="36" t="s">
        <v>69</v>
      </c>
      <c>
        <f>(M304*21)/100</f>
      </c>
      <c t="s">
        <v>28</v>
      </c>
    </row>
    <row r="305" spans="1:5" ht="12.75">
      <c r="A305" s="35" t="s">
        <v>56</v>
      </c>
      <c r="E305" s="39" t="s">
        <v>729</v>
      </c>
    </row>
    <row r="306" spans="1:5" ht="12.75">
      <c r="A306" s="35" t="s">
        <v>58</v>
      </c>
      <c r="E306" s="40" t="s">
        <v>5</v>
      </c>
    </row>
    <row r="307" spans="1:5" ht="89.25">
      <c r="A307" t="s">
        <v>59</v>
      </c>
      <c r="E307" s="39" t="s">
        <v>730</v>
      </c>
    </row>
    <row r="308" spans="1:16" ht="12.75">
      <c r="A308" t="s">
        <v>50</v>
      </c>
      <c s="34" t="s">
        <v>335</v>
      </c>
      <c s="34" t="s">
        <v>731</v>
      </c>
      <c s="35" t="s">
        <v>5</v>
      </c>
      <c s="6" t="s">
        <v>732</v>
      </c>
      <c s="36" t="s">
        <v>65</v>
      </c>
      <c s="37">
        <v>2</v>
      </c>
      <c s="36">
        <v>0</v>
      </c>
      <c s="36">
        <f>ROUND(G308*H308,6)</f>
      </c>
      <c r="L308" s="38">
        <v>0</v>
      </c>
      <c s="32">
        <f>ROUND(ROUND(L308,2)*ROUND(G308,3),2)</f>
      </c>
      <c s="36" t="s">
        <v>69</v>
      </c>
      <c>
        <f>(M308*21)/100</f>
      </c>
      <c t="s">
        <v>28</v>
      </c>
    </row>
    <row r="309" spans="1:5" ht="12.75">
      <c r="A309" s="35" t="s">
        <v>56</v>
      </c>
      <c r="E309" s="39" t="s">
        <v>732</v>
      </c>
    </row>
    <row r="310" spans="1:5" ht="12.75">
      <c r="A310" s="35" t="s">
        <v>58</v>
      </c>
      <c r="E310" s="40" t="s">
        <v>5</v>
      </c>
    </row>
    <row r="311" spans="1:5" ht="89.25">
      <c r="A311" t="s">
        <v>59</v>
      </c>
      <c r="E311" s="39" t="s">
        <v>733</v>
      </c>
    </row>
    <row r="312" spans="1:16" ht="12.75">
      <c r="A312" t="s">
        <v>50</v>
      </c>
      <c s="34" t="s">
        <v>339</v>
      </c>
      <c s="34" t="s">
        <v>734</v>
      </c>
      <c s="35" t="s">
        <v>5</v>
      </c>
      <c s="6" t="s">
        <v>735</v>
      </c>
      <c s="36" t="s">
        <v>65</v>
      </c>
      <c s="37">
        <v>2</v>
      </c>
      <c s="36">
        <v>0</v>
      </c>
      <c s="36">
        <f>ROUND(G312*H312,6)</f>
      </c>
      <c r="L312" s="38">
        <v>0</v>
      </c>
      <c s="32">
        <f>ROUND(ROUND(L312,2)*ROUND(G312,3),2)</f>
      </c>
      <c s="36" t="s">
        <v>69</v>
      </c>
      <c>
        <f>(M312*21)/100</f>
      </c>
      <c t="s">
        <v>28</v>
      </c>
    </row>
    <row r="313" spans="1:5" ht="12.75">
      <c r="A313" s="35" t="s">
        <v>56</v>
      </c>
      <c r="E313" s="39" t="s">
        <v>735</v>
      </c>
    </row>
    <row r="314" spans="1:5" ht="12.75">
      <c r="A314" s="35" t="s">
        <v>58</v>
      </c>
      <c r="E314" s="40" t="s">
        <v>5</v>
      </c>
    </row>
    <row r="315" spans="1:5" ht="89.25">
      <c r="A315" t="s">
        <v>59</v>
      </c>
      <c r="E315" s="39" t="s">
        <v>736</v>
      </c>
    </row>
    <row r="316" spans="1:16" ht="12.75">
      <c r="A316" t="s">
        <v>50</v>
      </c>
      <c s="34" t="s">
        <v>357</v>
      </c>
      <c s="34" t="s">
        <v>803</v>
      </c>
      <c s="35" t="s">
        <v>5</v>
      </c>
      <c s="6" t="s">
        <v>804</v>
      </c>
      <c s="36" t="s">
        <v>246</v>
      </c>
      <c s="37">
        <v>1</v>
      </c>
      <c s="36">
        <v>0</v>
      </c>
      <c s="36">
        <f>ROUND(G316*H316,6)</f>
      </c>
      <c r="L316" s="38">
        <v>0</v>
      </c>
      <c s="32">
        <f>ROUND(ROUND(L316,2)*ROUND(G316,3),2)</f>
      </c>
      <c s="36" t="s">
        <v>69</v>
      </c>
      <c>
        <f>(M316*21)/100</f>
      </c>
      <c t="s">
        <v>28</v>
      </c>
    </row>
    <row r="317" spans="1:5" ht="12.75">
      <c r="A317" s="35" t="s">
        <v>56</v>
      </c>
      <c r="E317" s="39" t="s">
        <v>804</v>
      </c>
    </row>
    <row r="318" spans="1:5" ht="12.75">
      <c r="A318" s="35" t="s">
        <v>58</v>
      </c>
      <c r="E318" s="40" t="s">
        <v>5</v>
      </c>
    </row>
    <row r="319" spans="1:5" ht="102">
      <c r="A319" t="s">
        <v>59</v>
      </c>
      <c r="E319" s="39" t="s">
        <v>805</v>
      </c>
    </row>
    <row r="320" spans="1:16" ht="38.25">
      <c r="A320" t="s">
        <v>50</v>
      </c>
      <c s="34" t="s">
        <v>377</v>
      </c>
      <c s="34" t="s">
        <v>410</v>
      </c>
      <c s="35" t="s">
        <v>5</v>
      </c>
      <c s="6" t="s">
        <v>411</v>
      </c>
      <c s="36" t="s">
        <v>412</v>
      </c>
      <c s="37">
        <v>3</v>
      </c>
      <c s="36">
        <v>0</v>
      </c>
      <c s="36">
        <f>ROUND(G320*H320,6)</f>
      </c>
      <c r="L320" s="38">
        <v>0</v>
      </c>
      <c s="32">
        <f>ROUND(ROUND(L320,2)*ROUND(G320,3),2)</f>
      </c>
      <c s="36" t="s">
        <v>413</v>
      </c>
      <c>
        <f>(M320*21)/100</f>
      </c>
      <c t="s">
        <v>28</v>
      </c>
    </row>
    <row r="321" spans="1:5" ht="51">
      <c r="A321" s="35" t="s">
        <v>56</v>
      </c>
      <c r="E321" s="39" t="s">
        <v>414</v>
      </c>
    </row>
    <row r="322" spans="1:5" ht="12.75">
      <c r="A322" s="35" t="s">
        <v>58</v>
      </c>
      <c r="E322" s="40" t="s">
        <v>5</v>
      </c>
    </row>
    <row r="323" spans="1:5" ht="229.5">
      <c r="A323" t="s">
        <v>59</v>
      </c>
      <c r="E323" s="39" t="s">
        <v>415</v>
      </c>
    </row>
    <row r="324" spans="1:16" ht="25.5">
      <c r="A324" t="s">
        <v>50</v>
      </c>
      <c s="34" t="s">
        <v>381</v>
      </c>
      <c s="34" t="s">
        <v>417</v>
      </c>
      <c s="35" t="s">
        <v>5</v>
      </c>
      <c s="6" t="s">
        <v>418</v>
      </c>
      <c s="36" t="s">
        <v>412</v>
      </c>
      <c s="37">
        <v>3</v>
      </c>
      <c s="36">
        <v>0</v>
      </c>
      <c s="36">
        <f>ROUND(G324*H324,6)</f>
      </c>
      <c r="L324" s="38">
        <v>0</v>
      </c>
      <c s="32">
        <f>ROUND(ROUND(L324,2)*ROUND(G324,3),2)</f>
      </c>
      <c s="36" t="s">
        <v>413</v>
      </c>
      <c>
        <f>(M324*21)/100</f>
      </c>
      <c t="s">
        <v>28</v>
      </c>
    </row>
    <row r="325" spans="1:5" ht="25.5">
      <c r="A325" s="35" t="s">
        <v>56</v>
      </c>
      <c r="E325" s="39" t="s">
        <v>418</v>
      </c>
    </row>
    <row r="326" spans="1:5" ht="12.75">
      <c r="A326" s="35" t="s">
        <v>58</v>
      </c>
      <c r="E326" s="40" t="s">
        <v>5</v>
      </c>
    </row>
    <row r="327" spans="1:5" ht="204">
      <c r="A327" t="s">
        <v>59</v>
      </c>
      <c r="E327" s="39" t="s">
        <v>419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xml><?xml version="1.0" encoding="utf-8"?>
<worksheet xmlns="http://schemas.openxmlformats.org/spreadsheetml/2006/main" xmlns:r="http://schemas.openxmlformats.org/officeDocument/2006/relationships">
  <dimension ref="A1:T10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COUNTIFS(L8:L101,"=0",A8:A101,"P")+COUNTIFS(L8:L101,"",A8:A101,"P")+SUM(Q8:Q101)</f>
      </c>
    </row>
    <row r="8" spans="1:13" ht="12.75">
      <c r="A8" t="s">
        <v>45</v>
      </c>
      <c r="C8" s="28" t="s">
        <v>808</v>
      </c>
      <c r="E8" s="30" t="s">
        <v>807</v>
      </c>
      <c r="J8" s="29">
        <f>0+J9+J14+J35+J56</f>
      </c>
      <c s="29">
        <f>0+K9+K14+K35+K56</f>
      </c>
      <c s="29">
        <f>0+L9+L14+L35+L56</f>
      </c>
      <c s="29">
        <f>0+M9+M14+M35+M56</f>
      </c>
    </row>
    <row r="9" spans="1:13" ht="12.75">
      <c r="A9" t="s">
        <v>47</v>
      </c>
      <c r="C9" s="31" t="s">
        <v>48</v>
      </c>
      <c r="E9" s="33" t="s">
        <v>49</v>
      </c>
      <c r="J9" s="32">
        <f>0</f>
      </c>
      <c s="32">
        <f>0</f>
      </c>
      <c s="32">
        <f>0+L10</f>
      </c>
      <c s="32">
        <f>0+M10</f>
      </c>
    </row>
    <row r="10" spans="1:16" ht="12.75">
      <c r="A10" t="s">
        <v>50</v>
      </c>
      <c s="34" t="s">
        <v>151</v>
      </c>
      <c s="34" t="s">
        <v>52</v>
      </c>
      <c s="35" t="s">
        <v>5</v>
      </c>
      <c s="6" t="s">
        <v>53</v>
      </c>
      <c s="36" t="s">
        <v>54</v>
      </c>
      <c s="37">
        <v>0</v>
      </c>
      <c s="36">
        <v>0</v>
      </c>
      <c s="36">
        <f>ROUND(G10*H10,6)</f>
      </c>
      <c r="L10" s="38">
        <v>0</v>
      </c>
      <c s="32">
        <f>ROUND(ROUND(L10,2)*ROUND(G10,3),2)</f>
      </c>
      <c s="36" t="s">
        <v>55</v>
      </c>
      <c>
        <f>(M10*21)/100</f>
      </c>
      <c t="s">
        <v>28</v>
      </c>
    </row>
    <row r="11" spans="1:5" ht="25.5">
      <c r="A11" s="35" t="s">
        <v>56</v>
      </c>
      <c r="E11" s="39" t="s">
        <v>57</v>
      </c>
    </row>
    <row r="12" spans="1:5" ht="12.75">
      <c r="A12" s="35" t="s">
        <v>58</v>
      </c>
      <c r="E12" s="40" t="s">
        <v>5</v>
      </c>
    </row>
    <row r="13" spans="1:5" ht="12.75">
      <c r="A13" t="s">
        <v>59</v>
      </c>
      <c r="E13" s="39" t="s">
        <v>5</v>
      </c>
    </row>
    <row r="14" spans="1:13" ht="12.75">
      <c r="A14" t="s">
        <v>47</v>
      </c>
      <c r="C14" s="31" t="s">
        <v>60</v>
      </c>
      <c r="E14" s="33" t="s">
        <v>809</v>
      </c>
      <c r="J14" s="32">
        <f>0</f>
      </c>
      <c s="32">
        <f>0</f>
      </c>
      <c s="32">
        <f>0+L15+L19+L23+L27+L31</f>
      </c>
      <c s="32">
        <f>0+M15+M19+M23+M27+M31</f>
      </c>
    </row>
    <row r="15" spans="1:16" ht="25.5">
      <c r="A15" t="s">
        <v>50</v>
      </c>
      <c s="34" t="s">
        <v>62</v>
      </c>
      <c s="34" t="s">
        <v>810</v>
      </c>
      <c s="35" t="s">
        <v>5</v>
      </c>
      <c s="6" t="s">
        <v>811</v>
      </c>
      <c s="36" t="s">
        <v>251</v>
      </c>
      <c s="37">
        <v>4</v>
      </c>
      <c s="36">
        <v>0</v>
      </c>
      <c s="36">
        <f>ROUND(G15*H15,6)</f>
      </c>
      <c r="L15" s="38">
        <v>0</v>
      </c>
      <c s="32">
        <f>ROUND(ROUND(L15,2)*ROUND(G15,3),2)</f>
      </c>
      <c s="36" t="s">
        <v>69</v>
      </c>
      <c>
        <f>(M15*21)/100</f>
      </c>
      <c t="s">
        <v>28</v>
      </c>
    </row>
    <row r="16" spans="1:5" ht="25.5">
      <c r="A16" s="35" t="s">
        <v>56</v>
      </c>
      <c r="E16" s="39" t="s">
        <v>811</v>
      </c>
    </row>
    <row r="17" spans="1:5" ht="12.75">
      <c r="A17" s="35" t="s">
        <v>58</v>
      </c>
      <c r="E17" s="40" t="s">
        <v>5</v>
      </c>
    </row>
    <row r="18" spans="1:5" ht="165.75">
      <c r="A18" t="s">
        <v>59</v>
      </c>
      <c r="E18" s="39" t="s">
        <v>812</v>
      </c>
    </row>
    <row r="19" spans="1:16" ht="25.5">
      <c r="A19" t="s">
        <v>50</v>
      </c>
      <c s="34" t="s">
        <v>28</v>
      </c>
      <c s="34" t="s">
        <v>813</v>
      </c>
      <c s="35" t="s">
        <v>5</v>
      </c>
      <c s="6" t="s">
        <v>814</v>
      </c>
      <c s="36" t="s">
        <v>65</v>
      </c>
      <c s="37">
        <v>4</v>
      </c>
      <c s="36">
        <v>0</v>
      </c>
      <c s="36">
        <f>ROUND(G19*H19,6)</f>
      </c>
      <c r="L19" s="38">
        <v>0</v>
      </c>
      <c s="32">
        <f>ROUND(ROUND(L19,2)*ROUND(G19,3),2)</f>
      </c>
      <c s="36" t="s">
        <v>55</v>
      </c>
      <c>
        <f>(M19*21)/100</f>
      </c>
      <c t="s">
        <v>28</v>
      </c>
    </row>
    <row r="20" spans="1:5" ht="25.5">
      <c r="A20" s="35" t="s">
        <v>56</v>
      </c>
      <c r="E20" s="39" t="s">
        <v>814</v>
      </c>
    </row>
    <row r="21" spans="1:5" ht="12.75">
      <c r="A21" s="35" t="s">
        <v>58</v>
      </c>
      <c r="E21" s="40" t="s">
        <v>5</v>
      </c>
    </row>
    <row r="22" spans="1:5" ht="204">
      <c r="A22" t="s">
        <v>59</v>
      </c>
      <c r="E22" s="39" t="s">
        <v>815</v>
      </c>
    </row>
    <row r="23" spans="1:16" ht="12.75">
      <c r="A23" t="s">
        <v>50</v>
      </c>
      <c s="34" t="s">
        <v>26</v>
      </c>
      <c s="34" t="s">
        <v>816</v>
      </c>
      <c s="35" t="s">
        <v>5</v>
      </c>
      <c s="6" t="s">
        <v>817</v>
      </c>
      <c s="36" t="s">
        <v>65</v>
      </c>
      <c s="37">
        <v>4</v>
      </c>
      <c s="36">
        <v>0</v>
      </c>
      <c s="36">
        <f>ROUND(G23*H23,6)</f>
      </c>
      <c r="L23" s="38">
        <v>0</v>
      </c>
      <c s="32">
        <f>ROUND(ROUND(L23,2)*ROUND(G23,3),2)</f>
      </c>
      <c s="36" t="s">
        <v>55</v>
      </c>
      <c>
        <f>(M23*21)/100</f>
      </c>
      <c t="s">
        <v>28</v>
      </c>
    </row>
    <row r="24" spans="1:5" ht="12.75">
      <c r="A24" s="35" t="s">
        <v>56</v>
      </c>
      <c r="E24" s="39" t="s">
        <v>817</v>
      </c>
    </row>
    <row r="25" spans="1:5" ht="12.75">
      <c r="A25" s="35" t="s">
        <v>58</v>
      </c>
      <c r="E25" s="40" t="s">
        <v>5</v>
      </c>
    </row>
    <row r="26" spans="1:5" ht="153">
      <c r="A26" t="s">
        <v>59</v>
      </c>
      <c r="E26" s="39" t="s">
        <v>818</v>
      </c>
    </row>
    <row r="27" spans="1:16" ht="25.5">
      <c r="A27" t="s">
        <v>50</v>
      </c>
      <c s="34" t="s">
        <v>74</v>
      </c>
      <c s="34" t="s">
        <v>819</v>
      </c>
      <c s="35" t="s">
        <v>5</v>
      </c>
      <c s="6" t="s">
        <v>820</v>
      </c>
      <c s="36" t="s">
        <v>65</v>
      </c>
      <c s="37">
        <v>4</v>
      </c>
      <c s="36">
        <v>0</v>
      </c>
      <c s="36">
        <f>ROUND(G27*H27,6)</f>
      </c>
      <c r="L27" s="38">
        <v>0</v>
      </c>
      <c s="32">
        <f>ROUND(ROUND(L27,2)*ROUND(G27,3),2)</f>
      </c>
      <c s="36" t="s">
        <v>55</v>
      </c>
      <c>
        <f>(M27*21)/100</f>
      </c>
      <c t="s">
        <v>28</v>
      </c>
    </row>
    <row r="28" spans="1:5" ht="25.5">
      <c r="A28" s="35" t="s">
        <v>56</v>
      </c>
      <c r="E28" s="39" t="s">
        <v>820</v>
      </c>
    </row>
    <row r="29" spans="1:5" ht="12.75">
      <c r="A29" s="35" t="s">
        <v>58</v>
      </c>
      <c r="E29" s="40" t="s">
        <v>5</v>
      </c>
    </row>
    <row r="30" spans="1:5" ht="204">
      <c r="A30" t="s">
        <v>59</v>
      </c>
      <c r="E30" s="39" t="s">
        <v>821</v>
      </c>
    </row>
    <row r="31" spans="1:16" ht="12.75">
      <c r="A31" t="s">
        <v>50</v>
      </c>
      <c s="34" t="s">
        <v>78</v>
      </c>
      <c s="34" t="s">
        <v>822</v>
      </c>
      <c s="35" t="s">
        <v>5</v>
      </c>
      <c s="6" t="s">
        <v>823</v>
      </c>
      <c s="36" t="s">
        <v>65</v>
      </c>
      <c s="37">
        <v>4</v>
      </c>
      <c s="36">
        <v>0</v>
      </c>
      <c s="36">
        <f>ROUND(G31*H31,6)</f>
      </c>
      <c r="L31" s="38">
        <v>0</v>
      </c>
      <c s="32">
        <f>ROUND(ROUND(L31,2)*ROUND(G31,3),2)</f>
      </c>
      <c s="36" t="s">
        <v>55</v>
      </c>
      <c>
        <f>(M31*21)/100</f>
      </c>
      <c t="s">
        <v>28</v>
      </c>
    </row>
    <row r="32" spans="1:5" ht="12.75">
      <c r="A32" s="35" t="s">
        <v>56</v>
      </c>
      <c r="E32" s="39" t="s">
        <v>823</v>
      </c>
    </row>
    <row r="33" spans="1:5" ht="12.75">
      <c r="A33" s="35" t="s">
        <v>58</v>
      </c>
      <c r="E33" s="40" t="s">
        <v>5</v>
      </c>
    </row>
    <row r="34" spans="1:5" ht="153">
      <c r="A34" t="s">
        <v>59</v>
      </c>
      <c r="E34" s="39" t="s">
        <v>824</v>
      </c>
    </row>
    <row r="35" spans="1:13" ht="12.75">
      <c r="A35" t="s">
        <v>47</v>
      </c>
      <c r="C35" s="31" t="s">
        <v>137</v>
      </c>
      <c r="E35" s="33" t="s">
        <v>825</v>
      </c>
      <c r="J35" s="32">
        <f>0</f>
      </c>
      <c s="32">
        <f>0</f>
      </c>
      <c s="32">
        <f>0+L36+L40+L44+L48+L52</f>
      </c>
      <c s="32">
        <f>0+M36+M40+M44+M48+M52</f>
      </c>
    </row>
    <row r="36" spans="1:16" ht="12.75">
      <c r="A36" t="s">
        <v>50</v>
      </c>
      <c s="34" t="s">
        <v>27</v>
      </c>
      <c s="34" t="s">
        <v>826</v>
      </c>
      <c s="35" t="s">
        <v>5</v>
      </c>
      <c s="6" t="s">
        <v>827</v>
      </c>
      <c s="36" t="s">
        <v>209</v>
      </c>
      <c s="37">
        <v>80</v>
      </c>
      <c s="36">
        <v>0</v>
      </c>
      <c s="36">
        <f>ROUND(G36*H36,6)</f>
      </c>
      <c r="L36" s="38">
        <v>0</v>
      </c>
      <c s="32">
        <f>ROUND(ROUND(L36,2)*ROUND(G36,3),2)</f>
      </c>
      <c s="36" t="s">
        <v>69</v>
      </c>
      <c>
        <f>(M36*21)/100</f>
      </c>
      <c t="s">
        <v>28</v>
      </c>
    </row>
    <row r="37" spans="1:5" ht="12.75">
      <c r="A37" s="35" t="s">
        <v>56</v>
      </c>
      <c r="E37" s="39" t="s">
        <v>827</v>
      </c>
    </row>
    <row r="38" spans="1:5" ht="12.75">
      <c r="A38" s="35" t="s">
        <v>58</v>
      </c>
      <c r="E38" s="40" t="s">
        <v>5</v>
      </c>
    </row>
    <row r="39" spans="1:5" ht="89.25">
      <c r="A39" t="s">
        <v>59</v>
      </c>
      <c r="E39" s="39" t="s">
        <v>828</v>
      </c>
    </row>
    <row r="40" spans="1:16" ht="12.75">
      <c r="A40" t="s">
        <v>50</v>
      </c>
      <c s="34" t="s">
        <v>85</v>
      </c>
      <c s="34" t="s">
        <v>224</v>
      </c>
      <c s="35" t="s">
        <v>5</v>
      </c>
      <c s="6" t="s">
        <v>225</v>
      </c>
      <c s="36" t="s">
        <v>209</v>
      </c>
      <c s="37">
        <v>80</v>
      </c>
      <c s="36">
        <v>0</v>
      </c>
      <c s="36">
        <f>ROUND(G40*H40,6)</f>
      </c>
      <c r="L40" s="38">
        <v>0</v>
      </c>
      <c s="32">
        <f>ROUND(ROUND(L40,2)*ROUND(G40,3),2)</f>
      </c>
      <c s="36" t="s">
        <v>55</v>
      </c>
      <c>
        <f>(M40*21)/100</f>
      </c>
      <c t="s">
        <v>28</v>
      </c>
    </row>
    <row r="41" spans="1:5" ht="12.75">
      <c r="A41" s="35" t="s">
        <v>56</v>
      </c>
      <c r="E41" s="39" t="s">
        <v>225</v>
      </c>
    </row>
    <row r="42" spans="1:5" ht="12.75">
      <c r="A42" s="35" t="s">
        <v>58</v>
      </c>
      <c r="E42" s="40" t="s">
        <v>5</v>
      </c>
    </row>
    <row r="43" spans="1:5" ht="153">
      <c r="A43" t="s">
        <v>59</v>
      </c>
      <c r="E43" s="39" t="s">
        <v>226</v>
      </c>
    </row>
    <row r="44" spans="1:16" ht="12.75">
      <c r="A44" t="s">
        <v>50</v>
      </c>
      <c s="34" t="s">
        <v>89</v>
      </c>
      <c s="34" t="s">
        <v>829</v>
      </c>
      <c s="35" t="s">
        <v>5</v>
      </c>
      <c s="6" t="s">
        <v>830</v>
      </c>
      <c s="36" t="s">
        <v>251</v>
      </c>
      <c s="37">
        <v>4</v>
      </c>
      <c s="36">
        <v>0</v>
      </c>
      <c s="36">
        <f>ROUND(G44*H44,6)</f>
      </c>
      <c r="L44" s="38">
        <v>0</v>
      </c>
      <c s="32">
        <f>ROUND(ROUND(L44,2)*ROUND(G44,3),2)</f>
      </c>
      <c s="36" t="s">
        <v>69</v>
      </c>
      <c>
        <f>(M44*21)/100</f>
      </c>
      <c t="s">
        <v>28</v>
      </c>
    </row>
    <row r="45" spans="1:5" ht="12.75">
      <c r="A45" s="35" t="s">
        <v>56</v>
      </c>
      <c r="E45" s="39" t="s">
        <v>830</v>
      </c>
    </row>
    <row r="46" spans="1:5" ht="12.75">
      <c r="A46" s="35" t="s">
        <v>58</v>
      </c>
      <c r="E46" s="40" t="s">
        <v>5</v>
      </c>
    </row>
    <row r="47" spans="1:5" ht="89.25">
      <c r="A47" t="s">
        <v>59</v>
      </c>
      <c r="E47" s="39" t="s">
        <v>831</v>
      </c>
    </row>
    <row r="48" spans="1:16" ht="12.75">
      <c r="A48" t="s">
        <v>50</v>
      </c>
      <c s="34" t="s">
        <v>93</v>
      </c>
      <c s="34" t="s">
        <v>832</v>
      </c>
      <c s="35" t="s">
        <v>5</v>
      </c>
      <c s="6" t="s">
        <v>833</v>
      </c>
      <c s="36" t="s">
        <v>251</v>
      </c>
      <c s="37">
        <v>8</v>
      </c>
      <c s="36">
        <v>0</v>
      </c>
      <c s="36">
        <f>ROUND(G48*H48,6)</f>
      </c>
      <c r="L48" s="38">
        <v>0</v>
      </c>
      <c s="32">
        <f>ROUND(ROUND(L48,2)*ROUND(G48,3),2)</f>
      </c>
      <c s="36" t="s">
        <v>69</v>
      </c>
      <c>
        <f>(M48*21)/100</f>
      </c>
      <c t="s">
        <v>28</v>
      </c>
    </row>
    <row r="49" spans="1:5" ht="12.75">
      <c r="A49" s="35" t="s">
        <v>56</v>
      </c>
      <c r="E49" s="39" t="s">
        <v>833</v>
      </c>
    </row>
    <row r="50" spans="1:5" ht="12.75">
      <c r="A50" s="35" t="s">
        <v>58</v>
      </c>
      <c r="E50" s="40" t="s">
        <v>5</v>
      </c>
    </row>
    <row r="51" spans="1:5" ht="89.25">
      <c r="A51" t="s">
        <v>59</v>
      </c>
      <c r="E51" s="39" t="s">
        <v>834</v>
      </c>
    </row>
    <row r="52" spans="1:16" ht="12.75">
      <c r="A52" t="s">
        <v>50</v>
      </c>
      <c s="34" t="s">
        <v>97</v>
      </c>
      <c s="34" t="s">
        <v>835</v>
      </c>
      <c s="35" t="s">
        <v>5</v>
      </c>
      <c s="6" t="s">
        <v>836</v>
      </c>
      <c s="36" t="s">
        <v>65</v>
      </c>
      <c s="37">
        <v>12</v>
      </c>
      <c s="36">
        <v>0</v>
      </c>
      <c s="36">
        <f>ROUND(G52*H52,6)</f>
      </c>
      <c r="L52" s="38">
        <v>0</v>
      </c>
      <c s="32">
        <f>ROUND(ROUND(L52,2)*ROUND(G52,3),2)</f>
      </c>
      <c s="36" t="s">
        <v>55</v>
      </c>
      <c>
        <f>(M52*21)/100</f>
      </c>
      <c t="s">
        <v>28</v>
      </c>
    </row>
    <row r="53" spans="1:5" ht="12.75">
      <c r="A53" s="35" t="s">
        <v>56</v>
      </c>
      <c r="E53" s="39" t="s">
        <v>836</v>
      </c>
    </row>
    <row r="54" spans="1:5" ht="12.75">
      <c r="A54" s="35" t="s">
        <v>58</v>
      </c>
      <c r="E54" s="40" t="s">
        <v>5</v>
      </c>
    </row>
    <row r="55" spans="1:5" ht="153">
      <c r="A55" t="s">
        <v>59</v>
      </c>
      <c r="E55" s="39" t="s">
        <v>837</v>
      </c>
    </row>
    <row r="56" spans="1:13" ht="12.75">
      <c r="A56" t="s">
        <v>47</v>
      </c>
      <c r="C56" s="31" t="s">
        <v>174</v>
      </c>
      <c r="E56" s="33" t="s">
        <v>348</v>
      </c>
      <c r="J56" s="32">
        <f>0</f>
      </c>
      <c s="32">
        <f>0</f>
      </c>
      <c s="32">
        <f>0+L57+L61+L65+L69+L73+L77+L81+L85+L89+L93+L97+L101</f>
      </c>
      <c s="32">
        <f>0+M57+M61+M65+M69+M73+M77+M81+M85+M89+M93+M97+M101</f>
      </c>
    </row>
    <row r="57" spans="1:16" ht="12.75">
      <c r="A57" t="s">
        <v>50</v>
      </c>
      <c s="34" t="s">
        <v>101</v>
      </c>
      <c s="34" t="s">
        <v>366</v>
      </c>
      <c s="35" t="s">
        <v>5</v>
      </c>
      <c s="6" t="s">
        <v>367</v>
      </c>
      <c s="36" t="s">
        <v>209</v>
      </c>
      <c s="37">
        <v>60</v>
      </c>
      <c s="36">
        <v>0</v>
      </c>
      <c s="36">
        <f>ROUND(G57*H57,6)</f>
      </c>
      <c r="L57" s="38">
        <v>0</v>
      </c>
      <c s="32">
        <f>ROUND(ROUND(L57,2)*ROUND(G57,3),2)</f>
      </c>
      <c s="36" t="s">
        <v>55</v>
      </c>
      <c>
        <f>(M57*21)/100</f>
      </c>
      <c t="s">
        <v>28</v>
      </c>
    </row>
    <row r="58" spans="1:5" ht="12.75">
      <c r="A58" s="35" t="s">
        <v>56</v>
      </c>
      <c r="E58" s="39" t="s">
        <v>367</v>
      </c>
    </row>
    <row r="59" spans="1:5" ht="12.75">
      <c r="A59" s="35" t="s">
        <v>58</v>
      </c>
      <c r="E59" s="40" t="s">
        <v>5</v>
      </c>
    </row>
    <row r="60" spans="1:5" ht="191.25">
      <c r="A60" t="s">
        <v>59</v>
      </c>
      <c r="E60" s="39" t="s">
        <v>368</v>
      </c>
    </row>
    <row r="61" spans="1:16" ht="12.75">
      <c r="A61" t="s">
        <v>50</v>
      </c>
      <c s="34" t="s">
        <v>105</v>
      </c>
      <c s="34" t="s">
        <v>838</v>
      </c>
      <c s="35" t="s">
        <v>5</v>
      </c>
      <c s="6" t="s">
        <v>363</v>
      </c>
      <c s="36" t="s">
        <v>209</v>
      </c>
      <c s="37">
        <v>60</v>
      </c>
      <c s="36">
        <v>0</v>
      </c>
      <c s="36">
        <f>ROUND(G61*H61,6)</f>
      </c>
      <c r="L61" s="38">
        <v>0</v>
      </c>
      <c s="32">
        <f>ROUND(ROUND(L61,2)*ROUND(G61,3),2)</f>
      </c>
      <c s="36" t="s">
        <v>69</v>
      </c>
      <c>
        <f>(M61*21)/100</f>
      </c>
      <c t="s">
        <v>28</v>
      </c>
    </row>
    <row r="62" spans="1:5" ht="12.75">
      <c r="A62" s="35" t="s">
        <v>56</v>
      </c>
      <c r="E62" s="39" t="s">
        <v>363</v>
      </c>
    </row>
    <row r="63" spans="1:5" ht="12.75">
      <c r="A63" s="35" t="s">
        <v>58</v>
      </c>
      <c r="E63" s="40" t="s">
        <v>5</v>
      </c>
    </row>
    <row r="64" spans="1:5" ht="89.25">
      <c r="A64" t="s">
        <v>59</v>
      </c>
      <c r="E64" s="39" t="s">
        <v>364</v>
      </c>
    </row>
    <row r="65" spans="1:16" ht="12.75">
      <c r="A65" t="s">
        <v>50</v>
      </c>
      <c s="34" t="s">
        <v>109</v>
      </c>
      <c s="34" t="s">
        <v>769</v>
      </c>
      <c s="35" t="s">
        <v>5</v>
      </c>
      <c s="6" t="s">
        <v>770</v>
      </c>
      <c s="36" t="s">
        <v>246</v>
      </c>
      <c s="37">
        <v>1</v>
      </c>
      <c s="36">
        <v>0</v>
      </c>
      <c s="36">
        <f>ROUND(G65*H65,6)</f>
      </c>
      <c r="L65" s="38">
        <v>0</v>
      </c>
      <c s="32">
        <f>ROUND(ROUND(L65,2)*ROUND(G65,3),2)</f>
      </c>
      <c s="36" t="s">
        <v>69</v>
      </c>
      <c>
        <f>(M65*21)/100</f>
      </c>
      <c t="s">
        <v>28</v>
      </c>
    </row>
    <row r="66" spans="1:5" ht="12.75">
      <c r="A66" s="35" t="s">
        <v>56</v>
      </c>
      <c r="E66" s="39" t="s">
        <v>770</v>
      </c>
    </row>
    <row r="67" spans="1:5" ht="12.75">
      <c r="A67" s="35" t="s">
        <v>58</v>
      </c>
      <c r="E67" s="40" t="s">
        <v>5</v>
      </c>
    </row>
    <row r="68" spans="1:5" ht="89.25">
      <c r="A68" t="s">
        <v>59</v>
      </c>
      <c r="E68" s="39" t="s">
        <v>771</v>
      </c>
    </row>
    <row r="69" spans="1:16" ht="12.75">
      <c r="A69" t="s">
        <v>50</v>
      </c>
      <c s="34" t="s">
        <v>113</v>
      </c>
      <c s="34" t="s">
        <v>772</v>
      </c>
      <c s="35" t="s">
        <v>5</v>
      </c>
      <c s="6" t="s">
        <v>773</v>
      </c>
      <c s="36" t="s">
        <v>246</v>
      </c>
      <c s="37">
        <v>1</v>
      </c>
      <c s="36">
        <v>0</v>
      </c>
      <c s="36">
        <f>ROUND(G69*H69,6)</f>
      </c>
      <c r="L69" s="38">
        <v>0</v>
      </c>
      <c s="32">
        <f>ROUND(ROUND(L69,2)*ROUND(G69,3),2)</f>
      </c>
      <c s="36" t="s">
        <v>69</v>
      </c>
      <c>
        <f>(M69*21)/100</f>
      </c>
      <c t="s">
        <v>28</v>
      </c>
    </row>
    <row r="70" spans="1:5" ht="12.75">
      <c r="A70" s="35" t="s">
        <v>56</v>
      </c>
      <c r="E70" s="39" t="s">
        <v>773</v>
      </c>
    </row>
    <row r="71" spans="1:5" ht="12.75">
      <c r="A71" s="35" t="s">
        <v>58</v>
      </c>
      <c r="E71" s="40" t="s">
        <v>5</v>
      </c>
    </row>
    <row r="72" spans="1:5" ht="89.25">
      <c r="A72" t="s">
        <v>59</v>
      </c>
      <c r="E72" s="39" t="s">
        <v>774</v>
      </c>
    </row>
    <row r="73" spans="1:16" ht="12.75">
      <c r="A73" t="s">
        <v>50</v>
      </c>
      <c s="34" t="s">
        <v>117</v>
      </c>
      <c s="34" t="s">
        <v>775</v>
      </c>
      <c s="35" t="s">
        <v>5</v>
      </c>
      <c s="6" t="s">
        <v>383</v>
      </c>
      <c s="36" t="s">
        <v>246</v>
      </c>
      <c s="37">
        <v>4</v>
      </c>
      <c s="36">
        <v>0</v>
      </c>
      <c s="36">
        <f>ROUND(G73*H73,6)</f>
      </c>
      <c r="L73" s="38">
        <v>0</v>
      </c>
      <c s="32">
        <f>ROUND(ROUND(L73,2)*ROUND(G73,3),2)</f>
      </c>
      <c s="36" t="s">
        <v>69</v>
      </c>
      <c>
        <f>(M73*21)/100</f>
      </c>
      <c t="s">
        <v>28</v>
      </c>
    </row>
    <row r="74" spans="1:5" ht="12.75">
      <c r="A74" s="35" t="s">
        <v>56</v>
      </c>
      <c r="E74" s="39" t="s">
        <v>383</v>
      </c>
    </row>
    <row r="75" spans="1:5" ht="12.75">
      <c r="A75" s="35" t="s">
        <v>58</v>
      </c>
      <c r="E75" s="40" t="s">
        <v>5</v>
      </c>
    </row>
    <row r="76" spans="1:5" ht="89.25">
      <c r="A76" t="s">
        <v>59</v>
      </c>
      <c r="E76" s="39" t="s">
        <v>384</v>
      </c>
    </row>
    <row r="77" spans="1:16" ht="12.75">
      <c r="A77" t="s">
        <v>50</v>
      </c>
      <c s="34" t="s">
        <v>121</v>
      </c>
      <c s="34" t="s">
        <v>839</v>
      </c>
      <c s="35" t="s">
        <v>5</v>
      </c>
      <c s="6" t="s">
        <v>840</v>
      </c>
      <c s="36" t="s">
        <v>246</v>
      </c>
      <c s="37">
        <v>4</v>
      </c>
      <c s="36">
        <v>0</v>
      </c>
      <c s="36">
        <f>ROUND(G77*H77,6)</f>
      </c>
      <c r="L77" s="38">
        <v>0</v>
      </c>
      <c s="32">
        <f>ROUND(ROUND(L77,2)*ROUND(G77,3),2)</f>
      </c>
      <c s="36" t="s">
        <v>69</v>
      </c>
      <c>
        <f>(M77*21)/100</f>
      </c>
      <c t="s">
        <v>28</v>
      </c>
    </row>
    <row r="78" spans="1:5" ht="12.75">
      <c r="A78" s="35" t="s">
        <v>56</v>
      </c>
      <c r="E78" s="39" t="s">
        <v>840</v>
      </c>
    </row>
    <row r="79" spans="1:5" ht="12.75">
      <c r="A79" s="35" t="s">
        <v>58</v>
      </c>
      <c r="E79" s="40" t="s">
        <v>5</v>
      </c>
    </row>
    <row r="80" spans="1:5" ht="89.25">
      <c r="A80" t="s">
        <v>59</v>
      </c>
      <c r="E80" s="39" t="s">
        <v>841</v>
      </c>
    </row>
    <row r="81" spans="1:16" ht="12.75">
      <c r="A81" t="s">
        <v>50</v>
      </c>
      <c s="34" t="s">
        <v>125</v>
      </c>
      <c s="34" t="s">
        <v>639</v>
      </c>
      <c s="35" t="s">
        <v>5</v>
      </c>
      <c s="6" t="s">
        <v>387</v>
      </c>
      <c s="36" t="s">
        <v>246</v>
      </c>
      <c s="37">
        <v>1</v>
      </c>
      <c s="36">
        <v>0</v>
      </c>
      <c s="36">
        <f>ROUND(G81*H81,6)</f>
      </c>
      <c r="L81" s="38">
        <v>0</v>
      </c>
      <c s="32">
        <f>ROUND(ROUND(L81,2)*ROUND(G81,3),2)</f>
      </c>
      <c s="36" t="s">
        <v>69</v>
      </c>
      <c>
        <f>(M81*21)/100</f>
      </c>
      <c t="s">
        <v>28</v>
      </c>
    </row>
    <row r="82" spans="1:5" ht="12.75">
      <c r="A82" s="35" t="s">
        <v>56</v>
      </c>
      <c r="E82" s="39" t="s">
        <v>387</v>
      </c>
    </row>
    <row r="83" spans="1:5" ht="12.75">
      <c r="A83" s="35" t="s">
        <v>58</v>
      </c>
      <c r="E83" s="40" t="s">
        <v>5</v>
      </c>
    </row>
    <row r="84" spans="1:5" ht="102">
      <c r="A84" t="s">
        <v>59</v>
      </c>
      <c r="E84" s="39" t="s">
        <v>388</v>
      </c>
    </row>
    <row r="85" spans="1:16" ht="12.75">
      <c r="A85" t="s">
        <v>50</v>
      </c>
      <c s="34" t="s">
        <v>129</v>
      </c>
      <c s="34" t="s">
        <v>641</v>
      </c>
      <c s="35" t="s">
        <v>5</v>
      </c>
      <c s="6" t="s">
        <v>642</v>
      </c>
      <c s="36" t="s">
        <v>246</v>
      </c>
      <c s="37">
        <v>1</v>
      </c>
      <c s="36">
        <v>0</v>
      </c>
      <c s="36">
        <f>ROUND(G85*H85,6)</f>
      </c>
      <c r="L85" s="38">
        <v>0</v>
      </c>
      <c s="32">
        <f>ROUND(ROUND(L85,2)*ROUND(G85,3),2)</f>
      </c>
      <c s="36" t="s">
        <v>69</v>
      </c>
      <c>
        <f>(M85*21)/100</f>
      </c>
      <c t="s">
        <v>28</v>
      </c>
    </row>
    <row r="86" spans="1:5" ht="12.75">
      <c r="A86" s="35" t="s">
        <v>56</v>
      </c>
      <c r="E86" s="39" t="s">
        <v>642</v>
      </c>
    </row>
    <row r="87" spans="1:5" ht="12.75">
      <c r="A87" s="35" t="s">
        <v>58</v>
      </c>
      <c r="E87" s="40" t="s">
        <v>5</v>
      </c>
    </row>
    <row r="88" spans="1:5" ht="89.25">
      <c r="A88" t="s">
        <v>59</v>
      </c>
      <c r="E88" s="39" t="s">
        <v>643</v>
      </c>
    </row>
    <row r="89" spans="1:16" ht="12.75">
      <c r="A89" t="s">
        <v>50</v>
      </c>
      <c s="34" t="s">
        <v>143</v>
      </c>
      <c s="34" t="s">
        <v>390</v>
      </c>
      <c s="35" t="s">
        <v>5</v>
      </c>
      <c s="6" t="s">
        <v>645</v>
      </c>
      <c s="36" t="s">
        <v>646</v>
      </c>
      <c s="37">
        <v>1</v>
      </c>
      <c s="36">
        <v>0</v>
      </c>
      <c s="36">
        <f>ROUND(G89*H89,6)</f>
      </c>
      <c r="L89" s="38">
        <v>0</v>
      </c>
      <c s="32">
        <f>ROUND(ROUND(L89,2)*ROUND(G89,3),2)</f>
      </c>
      <c s="36" t="s">
        <v>69</v>
      </c>
      <c>
        <f>(M89*21)/100</f>
      </c>
      <c t="s">
        <v>28</v>
      </c>
    </row>
    <row r="90" spans="1:5" ht="12.75">
      <c r="A90" s="35" t="s">
        <v>56</v>
      </c>
      <c r="E90" s="39" t="s">
        <v>645</v>
      </c>
    </row>
    <row r="91" spans="1:5" ht="12.75">
      <c r="A91" s="35" t="s">
        <v>58</v>
      </c>
      <c r="E91" s="40" t="s">
        <v>5</v>
      </c>
    </row>
    <row r="92" spans="1:5" ht="89.25">
      <c r="A92" t="s">
        <v>59</v>
      </c>
      <c r="E92" s="39" t="s">
        <v>647</v>
      </c>
    </row>
    <row r="93" spans="1:16" ht="12.75">
      <c r="A93" t="s">
        <v>50</v>
      </c>
      <c s="34" t="s">
        <v>147</v>
      </c>
      <c s="34" t="s">
        <v>649</v>
      </c>
      <c s="35" t="s">
        <v>5</v>
      </c>
      <c s="6" t="s">
        <v>395</v>
      </c>
      <c s="36" t="s">
        <v>246</v>
      </c>
      <c s="37">
        <v>1</v>
      </c>
      <c s="36">
        <v>0</v>
      </c>
      <c s="36">
        <f>ROUND(G93*H93,6)</f>
      </c>
      <c r="L93" s="38">
        <v>0</v>
      </c>
      <c s="32">
        <f>ROUND(ROUND(L93,2)*ROUND(G93,3),2)</f>
      </c>
      <c s="36" t="s">
        <v>69</v>
      </c>
      <c>
        <f>(M93*21)/100</f>
      </c>
      <c t="s">
        <v>28</v>
      </c>
    </row>
    <row r="94" spans="1:5" ht="12.75">
      <c r="A94" s="35" t="s">
        <v>56</v>
      </c>
      <c r="E94" s="39" t="s">
        <v>395</v>
      </c>
    </row>
    <row r="95" spans="1:5" ht="12.75">
      <c r="A95" s="35" t="s">
        <v>58</v>
      </c>
      <c r="E95" s="40" t="s">
        <v>5</v>
      </c>
    </row>
    <row r="96" spans="1:5" ht="89.25">
      <c r="A96" t="s">
        <v>59</v>
      </c>
      <c r="E96" s="39" t="s">
        <v>396</v>
      </c>
    </row>
    <row r="97" spans="1:16" ht="38.25">
      <c r="A97" t="s">
        <v>50</v>
      </c>
      <c s="34" t="s">
        <v>155</v>
      </c>
      <c s="34" t="s">
        <v>410</v>
      </c>
      <c s="35" t="s">
        <v>5</v>
      </c>
      <c s="6" t="s">
        <v>411</v>
      </c>
      <c s="36" t="s">
        <v>412</v>
      </c>
      <c s="37">
        <v>0.18</v>
      </c>
      <c s="36">
        <v>0</v>
      </c>
      <c s="36">
        <f>ROUND(G97*H97,6)</f>
      </c>
      <c r="L97" s="38">
        <v>0</v>
      </c>
      <c s="32">
        <f>ROUND(ROUND(L97,2)*ROUND(G97,3),2)</f>
      </c>
      <c s="36" t="s">
        <v>413</v>
      </c>
      <c>
        <f>(M97*21)/100</f>
      </c>
      <c t="s">
        <v>28</v>
      </c>
    </row>
    <row r="98" spans="1:5" ht="51">
      <c r="A98" s="35" t="s">
        <v>56</v>
      </c>
      <c r="E98" s="39" t="s">
        <v>414</v>
      </c>
    </row>
    <row r="99" spans="1:5" ht="12.75">
      <c r="A99" s="35" t="s">
        <v>58</v>
      </c>
      <c r="E99" s="40" t="s">
        <v>5</v>
      </c>
    </row>
    <row r="100" spans="1:5" ht="229.5">
      <c r="A100" t="s">
        <v>59</v>
      </c>
      <c r="E100" s="39" t="s">
        <v>415</v>
      </c>
    </row>
    <row r="101" spans="1:16" ht="25.5">
      <c r="A101" t="s">
        <v>50</v>
      </c>
      <c s="34" t="s">
        <v>158</v>
      </c>
      <c s="34" t="s">
        <v>417</v>
      </c>
      <c s="35" t="s">
        <v>5</v>
      </c>
      <c s="6" t="s">
        <v>418</v>
      </c>
      <c s="36" t="s">
        <v>412</v>
      </c>
      <c s="37">
        <v>0.18</v>
      </c>
      <c s="36">
        <v>0</v>
      </c>
      <c s="36">
        <f>ROUND(G101*H101,6)</f>
      </c>
      <c r="L101" s="38">
        <v>0</v>
      </c>
      <c s="32">
        <f>ROUND(ROUND(L101,2)*ROUND(G101,3),2)</f>
      </c>
      <c s="36" t="s">
        <v>413</v>
      </c>
      <c>
        <f>(M101*21)/100</f>
      </c>
      <c t="s">
        <v>28</v>
      </c>
    </row>
    <row r="102" spans="1:5" ht="25.5">
      <c r="A102" s="35" t="s">
        <v>56</v>
      </c>
      <c r="E102" s="39" t="s">
        <v>418</v>
      </c>
    </row>
    <row r="103" spans="1:5" ht="12.75">
      <c r="A103" s="35" t="s">
        <v>58</v>
      </c>
      <c r="E103" s="40" t="s">
        <v>5</v>
      </c>
    </row>
    <row r="104" spans="1:5" ht="204">
      <c r="A104" t="s">
        <v>59</v>
      </c>
      <c r="E104" s="39" t="s">
        <v>419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xml><?xml version="1.0" encoding="utf-8"?>
<worksheet xmlns="http://schemas.openxmlformats.org/spreadsheetml/2006/main" xmlns:r="http://schemas.openxmlformats.org/officeDocument/2006/relationships">
  <dimension ref="A1:T170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COUNTIFS(L8:L1706,"=0",A8:A1706,"P")+COUNTIFS(L8:L1706,"",A8:A1706,"P")+SUM(Q8:Q1706)</f>
      </c>
    </row>
    <row r="8" spans="1:13" ht="12.75">
      <c r="A8" t="s">
        <v>45</v>
      </c>
      <c r="C8" s="28" t="s">
        <v>844</v>
      </c>
      <c r="E8" s="30" t="s">
        <v>843</v>
      </c>
      <c r="J8" s="29">
        <f>0+J9+J14+J163+J216+J297+J330+J407+J476+J517+J542+J639+J708+J777+J846+J915+J984+J1053+J1150+J1219+J1288+J1357+J1426+J1523+J1592+J1661</f>
      </c>
      <c s="29">
        <f>0+K9+K14+K163+K216+K297+K330+K407+K476+K517+K542+K639+K708+K777+K846+K915+K984+K1053+K1150+K1219+K1288+K1357+K1426+K1523+K1592+K1661</f>
      </c>
      <c s="29">
        <f>0+L9+L14+L163+L216+L297+L330+L407+L476+L517+L542+L639+L708+L777+L846+L915+L984+L1053+L1150+L1219+L1288+L1357+L1426+L1523+L1592+L1661</f>
      </c>
      <c s="29">
        <f>0+M9+M14+M163+M216+M297+M330+M407+M476+M517+M542+M639+M708+M777+M846+M915+M984+M1053+M1150+M1219+M1288+M1357+M1426+M1523+M1592+M1661</f>
      </c>
    </row>
    <row r="9" spans="1:13" ht="12.75">
      <c r="A9" t="s">
        <v>47</v>
      </c>
      <c r="C9" s="31" t="s">
        <v>48</v>
      </c>
      <c r="E9" s="33" t="s">
        <v>49</v>
      </c>
      <c r="J9" s="32">
        <f>0</f>
      </c>
      <c s="32">
        <f>0</f>
      </c>
      <c s="32">
        <f>0+L10</f>
      </c>
      <c s="32">
        <f>0+M10</f>
      </c>
    </row>
    <row r="10" spans="1:16" ht="12.75">
      <c r="A10" t="s">
        <v>50</v>
      </c>
      <c s="34" t="s">
        <v>845</v>
      </c>
      <c s="34" t="s">
        <v>52</v>
      </c>
      <c s="35" t="s">
        <v>5</v>
      </c>
      <c s="6" t="s">
        <v>53</v>
      </c>
      <c s="36" t="s">
        <v>54</v>
      </c>
      <c s="37">
        <v>0</v>
      </c>
      <c s="36">
        <v>0</v>
      </c>
      <c s="36">
        <f>ROUND(G10*H10,6)</f>
      </c>
      <c r="L10" s="38">
        <v>0</v>
      </c>
      <c s="32">
        <f>ROUND(ROUND(L10,2)*ROUND(G10,3),2)</f>
      </c>
      <c s="36" t="s">
        <v>55</v>
      </c>
      <c>
        <f>(M10*21)/100</f>
      </c>
      <c t="s">
        <v>28</v>
      </c>
    </row>
    <row r="11" spans="1:5" ht="25.5">
      <c r="A11" s="35" t="s">
        <v>56</v>
      </c>
      <c r="E11" s="39" t="s">
        <v>57</v>
      </c>
    </row>
    <row r="12" spans="1:5" ht="12.75">
      <c r="A12" s="35" t="s">
        <v>58</v>
      </c>
      <c r="E12" s="40" t="s">
        <v>5</v>
      </c>
    </row>
    <row r="13" spans="1:5" ht="12.75">
      <c r="A13" t="s">
        <v>59</v>
      </c>
      <c r="E13" s="39" t="s">
        <v>5</v>
      </c>
    </row>
    <row r="14" spans="1:13" ht="12.75">
      <c r="A14" t="s">
        <v>47</v>
      </c>
      <c r="C14" s="31" t="s">
        <v>60</v>
      </c>
      <c r="E14" s="33" t="s">
        <v>486</v>
      </c>
      <c r="J14" s="32">
        <f>0</f>
      </c>
      <c s="32">
        <f>0</f>
      </c>
      <c s="32">
        <f>0+L15+L19+L23+L27+L31+L35+L39+L43+L47+L51+L55+L59+L63+L67+L71+L75+L79+L83+L87+L91+L95+L99+L103+L107+L111+L115+L119+L123+L127+L131+L135+L139+L143+L147+L151+L155+L159</f>
      </c>
      <c s="32">
        <f>0+M15+M19+M23+M27+M31+M35+M39+M43+M47+M51+M55+M59+M63+M67+M71+M75+M79+M83+M87+M91+M95+M99+M103+M107+M111+M115+M119+M123+M127+M131+M135+M139+M143+M147+M151+M155+M159</f>
      </c>
    </row>
    <row r="15" spans="1:16" ht="12.75">
      <c r="A15" t="s">
        <v>50</v>
      </c>
      <c s="34" t="s">
        <v>62</v>
      </c>
      <c s="34" t="s">
        <v>224</v>
      </c>
      <c s="35" t="s">
        <v>5</v>
      </c>
      <c s="6" t="s">
        <v>225</v>
      </c>
      <c s="36" t="s">
        <v>209</v>
      </c>
      <c s="37">
        <v>90000</v>
      </c>
      <c s="36">
        <v>0</v>
      </c>
      <c s="36">
        <f>ROUND(G15*H15,6)</f>
      </c>
      <c r="L15" s="38">
        <v>0</v>
      </c>
      <c s="32">
        <f>ROUND(ROUND(L15,2)*ROUND(G15,3),2)</f>
      </c>
      <c s="36" t="s">
        <v>55</v>
      </c>
      <c>
        <f>(M15*21)/100</f>
      </c>
      <c t="s">
        <v>28</v>
      </c>
    </row>
    <row r="16" spans="1:5" ht="12.75">
      <c r="A16" s="35" t="s">
        <v>56</v>
      </c>
      <c r="E16" s="39" t="s">
        <v>225</v>
      </c>
    </row>
    <row r="17" spans="1:5" ht="12.75">
      <c r="A17" s="35" t="s">
        <v>58</v>
      </c>
      <c r="E17" s="40" t="s">
        <v>5</v>
      </c>
    </row>
    <row r="18" spans="1:5" ht="153">
      <c r="A18" t="s">
        <v>59</v>
      </c>
      <c r="E18" s="39" t="s">
        <v>226</v>
      </c>
    </row>
    <row r="19" spans="1:16" ht="12.75">
      <c r="A19" t="s">
        <v>50</v>
      </c>
      <c s="34" t="s">
        <v>28</v>
      </c>
      <c s="34" t="s">
        <v>846</v>
      </c>
      <c s="35" t="s">
        <v>5</v>
      </c>
      <c s="6" t="s">
        <v>847</v>
      </c>
      <c s="36" t="s">
        <v>209</v>
      </c>
      <c s="37">
        <v>90000</v>
      </c>
      <c s="36">
        <v>0</v>
      </c>
      <c s="36">
        <f>ROUND(G19*H19,6)</f>
      </c>
      <c r="L19" s="38">
        <v>0</v>
      </c>
      <c s="32">
        <f>ROUND(ROUND(L19,2)*ROUND(G19,3),2)</f>
      </c>
      <c s="36" t="s">
        <v>69</v>
      </c>
      <c>
        <f>(M19*21)/100</f>
      </c>
      <c t="s">
        <v>28</v>
      </c>
    </row>
    <row r="20" spans="1:5" ht="12.75">
      <c r="A20" s="35" t="s">
        <v>56</v>
      </c>
      <c r="E20" s="39" t="s">
        <v>847</v>
      </c>
    </row>
    <row r="21" spans="1:5" ht="12.75">
      <c r="A21" s="35" t="s">
        <v>58</v>
      </c>
      <c r="E21" s="40" t="s">
        <v>5</v>
      </c>
    </row>
    <row r="22" spans="1:5" ht="89.25">
      <c r="A22" t="s">
        <v>59</v>
      </c>
      <c r="E22" s="39" t="s">
        <v>848</v>
      </c>
    </row>
    <row r="23" spans="1:16" ht="12.75">
      <c r="A23" t="s">
        <v>50</v>
      </c>
      <c s="34" t="s">
        <v>26</v>
      </c>
      <c s="34" t="s">
        <v>849</v>
      </c>
      <c s="35" t="s">
        <v>5</v>
      </c>
      <c s="6" t="s">
        <v>850</v>
      </c>
      <c s="36" t="s">
        <v>65</v>
      </c>
      <c s="37">
        <v>1315</v>
      </c>
      <c s="36">
        <v>0</v>
      </c>
      <c s="36">
        <f>ROUND(G23*H23,6)</f>
      </c>
      <c r="L23" s="38">
        <v>0</v>
      </c>
      <c s="32">
        <f>ROUND(ROUND(L23,2)*ROUND(G23,3),2)</f>
      </c>
      <c s="36" t="s">
        <v>55</v>
      </c>
      <c>
        <f>(M23*21)/100</f>
      </c>
      <c t="s">
        <v>28</v>
      </c>
    </row>
    <row r="24" spans="1:5" ht="12.75">
      <c r="A24" s="35" t="s">
        <v>56</v>
      </c>
      <c r="E24" s="39" t="s">
        <v>850</v>
      </c>
    </row>
    <row r="25" spans="1:5" ht="12.75">
      <c r="A25" s="35" t="s">
        <v>58</v>
      </c>
      <c r="E25" s="40" t="s">
        <v>5</v>
      </c>
    </row>
    <row r="26" spans="1:5" ht="153">
      <c r="A26" t="s">
        <v>59</v>
      </c>
      <c r="E26" s="39" t="s">
        <v>851</v>
      </c>
    </row>
    <row r="27" spans="1:16" ht="12.75">
      <c r="A27" t="s">
        <v>50</v>
      </c>
      <c s="34" t="s">
        <v>74</v>
      </c>
      <c s="34" t="s">
        <v>852</v>
      </c>
      <c s="35" t="s">
        <v>5</v>
      </c>
      <c s="6" t="s">
        <v>853</v>
      </c>
      <c s="36" t="s">
        <v>65</v>
      </c>
      <c s="37">
        <v>1315</v>
      </c>
      <c s="36">
        <v>0</v>
      </c>
      <c s="36">
        <f>ROUND(G27*H27,6)</f>
      </c>
      <c r="L27" s="38">
        <v>0</v>
      </c>
      <c s="32">
        <f>ROUND(ROUND(L27,2)*ROUND(G27,3),2)</f>
      </c>
      <c s="36" t="s">
        <v>69</v>
      </c>
      <c>
        <f>(M27*21)/100</f>
      </c>
      <c t="s">
        <v>28</v>
      </c>
    </row>
    <row r="28" spans="1:5" ht="12.75">
      <c r="A28" s="35" t="s">
        <v>56</v>
      </c>
      <c r="E28" s="39" t="s">
        <v>853</v>
      </c>
    </row>
    <row r="29" spans="1:5" ht="12.75">
      <c r="A29" s="35" t="s">
        <v>58</v>
      </c>
      <c r="E29" s="40" t="s">
        <v>5</v>
      </c>
    </row>
    <row r="30" spans="1:5" ht="89.25">
      <c r="A30" t="s">
        <v>59</v>
      </c>
      <c r="E30" s="39" t="s">
        <v>854</v>
      </c>
    </row>
    <row r="31" spans="1:16" ht="12.75">
      <c r="A31" t="s">
        <v>50</v>
      </c>
      <c s="34" t="s">
        <v>78</v>
      </c>
      <c s="34" t="s">
        <v>855</v>
      </c>
      <c s="35" t="s">
        <v>5</v>
      </c>
      <c s="6" t="s">
        <v>856</v>
      </c>
      <c s="36" t="s">
        <v>251</v>
      </c>
      <c s="37">
        <v>1315</v>
      </c>
      <c s="36">
        <v>0</v>
      </c>
      <c s="36">
        <f>ROUND(G31*H31,6)</f>
      </c>
      <c r="L31" s="38">
        <v>0</v>
      </c>
      <c s="32">
        <f>ROUND(ROUND(L31,2)*ROUND(G31,3),2)</f>
      </c>
      <c s="36" t="s">
        <v>69</v>
      </c>
      <c>
        <f>(M31*21)/100</f>
      </c>
      <c t="s">
        <v>28</v>
      </c>
    </row>
    <row r="32" spans="1:5" ht="12.75">
      <c r="A32" s="35" t="s">
        <v>56</v>
      </c>
      <c r="E32" s="39" t="s">
        <v>856</v>
      </c>
    </row>
    <row r="33" spans="1:5" ht="12.75">
      <c r="A33" s="35" t="s">
        <v>58</v>
      </c>
      <c r="E33" s="40" t="s">
        <v>5</v>
      </c>
    </row>
    <row r="34" spans="1:5" ht="102">
      <c r="A34" t="s">
        <v>59</v>
      </c>
      <c r="E34" s="39" t="s">
        <v>857</v>
      </c>
    </row>
    <row r="35" spans="1:16" ht="12.75">
      <c r="A35" t="s">
        <v>50</v>
      </c>
      <c s="34" t="s">
        <v>27</v>
      </c>
      <c s="34" t="s">
        <v>280</v>
      </c>
      <c s="35" t="s">
        <v>5</v>
      </c>
      <c s="6" t="s">
        <v>281</v>
      </c>
      <c s="36" t="s">
        <v>65</v>
      </c>
      <c s="37">
        <v>1315</v>
      </c>
      <c s="36">
        <v>0</v>
      </c>
      <c s="36">
        <f>ROUND(G35*H35,6)</f>
      </c>
      <c r="L35" s="38">
        <v>0</v>
      </c>
      <c s="32">
        <f>ROUND(ROUND(L35,2)*ROUND(G35,3),2)</f>
      </c>
      <c s="36" t="s">
        <v>55</v>
      </c>
      <c>
        <f>(M35*21)/100</f>
      </c>
      <c t="s">
        <v>28</v>
      </c>
    </row>
    <row r="36" spans="1:5" ht="12.75">
      <c r="A36" s="35" t="s">
        <v>56</v>
      </c>
      <c r="E36" s="39" t="s">
        <v>281</v>
      </c>
    </row>
    <row r="37" spans="1:5" ht="12.75">
      <c r="A37" s="35" t="s">
        <v>58</v>
      </c>
      <c r="E37" s="40" t="s">
        <v>5</v>
      </c>
    </row>
    <row r="38" spans="1:5" ht="153">
      <c r="A38" t="s">
        <v>59</v>
      </c>
      <c r="E38" s="39" t="s">
        <v>282</v>
      </c>
    </row>
    <row r="39" spans="1:16" ht="12.75">
      <c r="A39" t="s">
        <v>50</v>
      </c>
      <c s="34" t="s">
        <v>85</v>
      </c>
      <c s="34" t="s">
        <v>858</v>
      </c>
      <c s="35" t="s">
        <v>5</v>
      </c>
      <c s="6" t="s">
        <v>859</v>
      </c>
      <c s="36" t="s">
        <v>209</v>
      </c>
      <c s="37">
        <v>3000</v>
      </c>
      <c s="36">
        <v>0</v>
      </c>
      <c s="36">
        <f>ROUND(G39*H39,6)</f>
      </c>
      <c r="L39" s="38">
        <v>0</v>
      </c>
      <c s="32">
        <f>ROUND(ROUND(L39,2)*ROUND(G39,3),2)</f>
      </c>
      <c s="36" t="s">
        <v>55</v>
      </c>
      <c>
        <f>(M39*21)/100</f>
      </c>
      <c t="s">
        <v>28</v>
      </c>
    </row>
    <row r="40" spans="1:5" ht="12.75">
      <c r="A40" s="35" t="s">
        <v>56</v>
      </c>
      <c r="E40" s="39" t="s">
        <v>859</v>
      </c>
    </row>
    <row r="41" spans="1:5" ht="12.75">
      <c r="A41" s="35" t="s">
        <v>58</v>
      </c>
      <c r="E41" s="40" t="s">
        <v>5</v>
      </c>
    </row>
    <row r="42" spans="1:5" ht="153">
      <c r="A42" t="s">
        <v>59</v>
      </c>
      <c r="E42" s="39" t="s">
        <v>860</v>
      </c>
    </row>
    <row r="43" spans="1:16" ht="25.5">
      <c r="A43" t="s">
        <v>50</v>
      </c>
      <c s="34" t="s">
        <v>89</v>
      </c>
      <c s="34" t="s">
        <v>861</v>
      </c>
      <c s="35" t="s">
        <v>5</v>
      </c>
      <c s="6" t="s">
        <v>862</v>
      </c>
      <c s="36" t="s">
        <v>209</v>
      </c>
      <c s="37">
        <v>3000</v>
      </c>
      <c s="36">
        <v>0</v>
      </c>
      <c s="36">
        <f>ROUND(G43*H43,6)</f>
      </c>
      <c r="L43" s="38">
        <v>0</v>
      </c>
      <c s="32">
        <f>ROUND(ROUND(L43,2)*ROUND(G43,3),2)</f>
      </c>
      <c s="36" t="s">
        <v>55</v>
      </c>
      <c>
        <f>(M43*21)/100</f>
      </c>
      <c t="s">
        <v>28</v>
      </c>
    </row>
    <row r="44" spans="1:5" ht="25.5">
      <c r="A44" s="35" t="s">
        <v>56</v>
      </c>
      <c r="E44" s="39" t="s">
        <v>862</v>
      </c>
    </row>
    <row r="45" spans="1:5" ht="12.75">
      <c r="A45" s="35" t="s">
        <v>58</v>
      </c>
      <c r="E45" s="40" t="s">
        <v>5</v>
      </c>
    </row>
    <row r="46" spans="1:5" ht="165.75">
      <c r="A46" t="s">
        <v>59</v>
      </c>
      <c r="E46" s="39" t="s">
        <v>863</v>
      </c>
    </row>
    <row r="47" spans="1:16" ht="12.75">
      <c r="A47" t="s">
        <v>50</v>
      </c>
      <c s="34" t="s">
        <v>93</v>
      </c>
      <c s="34" t="s">
        <v>240</v>
      </c>
      <c s="35" t="s">
        <v>5</v>
      </c>
      <c s="6" t="s">
        <v>241</v>
      </c>
      <c s="36" t="s">
        <v>209</v>
      </c>
      <c s="37">
        <v>3000</v>
      </c>
      <c s="36">
        <v>0</v>
      </c>
      <c s="36">
        <f>ROUND(G47*H47,6)</f>
      </c>
      <c r="L47" s="38">
        <v>0</v>
      </c>
      <c s="32">
        <f>ROUND(ROUND(L47,2)*ROUND(G47,3),2)</f>
      </c>
      <c s="36" t="s">
        <v>55</v>
      </c>
      <c>
        <f>(M47*21)/100</f>
      </c>
      <c t="s">
        <v>28</v>
      </c>
    </row>
    <row r="48" spans="1:5" ht="12.75">
      <c r="A48" s="35" t="s">
        <v>56</v>
      </c>
      <c r="E48" s="39" t="s">
        <v>241</v>
      </c>
    </row>
    <row r="49" spans="1:5" ht="12.75">
      <c r="A49" s="35" t="s">
        <v>58</v>
      </c>
      <c r="E49" s="40" t="s">
        <v>5</v>
      </c>
    </row>
    <row r="50" spans="1:5" ht="153">
      <c r="A50" t="s">
        <v>59</v>
      </c>
      <c r="E50" s="39" t="s">
        <v>242</v>
      </c>
    </row>
    <row r="51" spans="1:16" ht="12.75">
      <c r="A51" t="s">
        <v>50</v>
      </c>
      <c s="34" t="s">
        <v>97</v>
      </c>
      <c s="34" t="s">
        <v>181</v>
      </c>
      <c s="35" t="s">
        <v>5</v>
      </c>
      <c s="6" t="s">
        <v>864</v>
      </c>
      <c s="36" t="s">
        <v>209</v>
      </c>
      <c s="37">
        <v>3600</v>
      </c>
      <c s="36">
        <v>0</v>
      </c>
      <c s="36">
        <f>ROUND(G51*H51,6)</f>
      </c>
      <c r="L51" s="38">
        <v>0</v>
      </c>
      <c s="32">
        <f>ROUND(ROUND(L51,2)*ROUND(G51,3),2)</f>
      </c>
      <c s="36" t="s">
        <v>69</v>
      </c>
      <c>
        <f>(M51*21)/100</f>
      </c>
      <c t="s">
        <v>28</v>
      </c>
    </row>
    <row r="52" spans="1:5" ht="12.75">
      <c r="A52" s="35" t="s">
        <v>56</v>
      </c>
      <c r="E52" s="39" t="s">
        <v>864</v>
      </c>
    </row>
    <row r="53" spans="1:5" ht="12.75">
      <c r="A53" s="35" t="s">
        <v>58</v>
      </c>
      <c r="E53" s="40" t="s">
        <v>5</v>
      </c>
    </row>
    <row r="54" spans="1:5" ht="89.25">
      <c r="A54" t="s">
        <v>59</v>
      </c>
      <c r="E54" s="39" t="s">
        <v>865</v>
      </c>
    </row>
    <row r="55" spans="1:16" ht="12.75">
      <c r="A55" t="s">
        <v>50</v>
      </c>
      <c s="34" t="s">
        <v>101</v>
      </c>
      <c s="34" t="s">
        <v>866</v>
      </c>
      <c s="35" t="s">
        <v>5</v>
      </c>
      <c s="6" t="s">
        <v>867</v>
      </c>
      <c s="36" t="s">
        <v>65</v>
      </c>
      <c s="37">
        <v>528</v>
      </c>
      <c s="36">
        <v>0</v>
      </c>
      <c s="36">
        <f>ROUND(G55*H55,6)</f>
      </c>
      <c r="L55" s="38">
        <v>0</v>
      </c>
      <c s="32">
        <f>ROUND(ROUND(L55,2)*ROUND(G55,3),2)</f>
      </c>
      <c s="36" t="s">
        <v>55</v>
      </c>
      <c>
        <f>(M55*21)/100</f>
      </c>
      <c t="s">
        <v>28</v>
      </c>
    </row>
    <row r="56" spans="1:5" ht="12.75">
      <c r="A56" s="35" t="s">
        <v>56</v>
      </c>
      <c r="E56" s="39" t="s">
        <v>867</v>
      </c>
    </row>
    <row r="57" spans="1:5" ht="12.75">
      <c r="A57" s="35" t="s">
        <v>58</v>
      </c>
      <c r="E57" s="40" t="s">
        <v>5</v>
      </c>
    </row>
    <row r="58" spans="1:5" ht="153">
      <c r="A58" t="s">
        <v>59</v>
      </c>
      <c r="E58" s="39" t="s">
        <v>868</v>
      </c>
    </row>
    <row r="59" spans="1:16" ht="25.5">
      <c r="A59" t="s">
        <v>50</v>
      </c>
      <c s="34" t="s">
        <v>105</v>
      </c>
      <c s="34" t="s">
        <v>869</v>
      </c>
      <c s="35" t="s">
        <v>5</v>
      </c>
      <c s="6" t="s">
        <v>870</v>
      </c>
      <c s="36" t="s">
        <v>65</v>
      </c>
      <c s="37">
        <v>22</v>
      </c>
      <c s="36">
        <v>0</v>
      </c>
      <c s="36">
        <f>ROUND(G59*H59,6)</f>
      </c>
      <c r="L59" s="38">
        <v>0</v>
      </c>
      <c s="32">
        <f>ROUND(ROUND(L59,2)*ROUND(G59,3),2)</f>
      </c>
      <c s="36" t="s">
        <v>55</v>
      </c>
      <c>
        <f>(M59*21)/100</f>
      </c>
      <c t="s">
        <v>28</v>
      </c>
    </row>
    <row r="60" spans="1:5" ht="25.5">
      <c r="A60" s="35" t="s">
        <v>56</v>
      </c>
      <c r="E60" s="39" t="s">
        <v>870</v>
      </c>
    </row>
    <row r="61" spans="1:5" ht="12.75">
      <c r="A61" s="35" t="s">
        <v>58</v>
      </c>
      <c r="E61" s="40" t="s">
        <v>5</v>
      </c>
    </row>
    <row r="62" spans="1:5" ht="204">
      <c r="A62" t="s">
        <v>59</v>
      </c>
      <c r="E62" s="39" t="s">
        <v>871</v>
      </c>
    </row>
    <row r="63" spans="1:16" ht="12.75">
      <c r="A63" t="s">
        <v>50</v>
      </c>
      <c s="34" t="s">
        <v>109</v>
      </c>
      <c s="34" t="s">
        <v>872</v>
      </c>
      <c s="35" t="s">
        <v>5</v>
      </c>
      <c s="6" t="s">
        <v>873</v>
      </c>
      <c s="36" t="s">
        <v>251</v>
      </c>
      <c s="37">
        <v>45</v>
      </c>
      <c s="36">
        <v>0</v>
      </c>
      <c s="36">
        <f>ROUND(G63*H63,6)</f>
      </c>
      <c r="L63" s="38">
        <v>0</v>
      </c>
      <c s="32">
        <f>ROUND(ROUND(L63,2)*ROUND(G63,3),2)</f>
      </c>
      <c s="36" t="s">
        <v>69</v>
      </c>
      <c>
        <f>(M63*21)/100</f>
      </c>
      <c t="s">
        <v>28</v>
      </c>
    </row>
    <row r="64" spans="1:5" ht="12.75">
      <c r="A64" s="35" t="s">
        <v>56</v>
      </c>
      <c r="E64" s="39" t="s">
        <v>873</v>
      </c>
    </row>
    <row r="65" spans="1:5" ht="12.75">
      <c r="A65" s="35" t="s">
        <v>58</v>
      </c>
      <c r="E65" s="40" t="s">
        <v>5</v>
      </c>
    </row>
    <row r="66" spans="1:5" ht="89.25">
      <c r="A66" t="s">
        <v>59</v>
      </c>
      <c r="E66" s="39" t="s">
        <v>874</v>
      </c>
    </row>
    <row r="67" spans="1:16" ht="12.75">
      <c r="A67" t="s">
        <v>50</v>
      </c>
      <c s="34" t="s">
        <v>113</v>
      </c>
      <c s="34" t="s">
        <v>875</v>
      </c>
      <c s="35" t="s">
        <v>5</v>
      </c>
      <c s="6" t="s">
        <v>876</v>
      </c>
      <c s="36" t="s">
        <v>209</v>
      </c>
      <c s="37">
        <v>45</v>
      </c>
      <c s="36">
        <v>0</v>
      </c>
      <c s="36">
        <f>ROUND(G67*H67,6)</f>
      </c>
      <c r="L67" s="38">
        <v>0</v>
      </c>
      <c s="32">
        <f>ROUND(ROUND(L67,2)*ROUND(G67,3),2)</f>
      </c>
      <c s="36" t="s">
        <v>69</v>
      </c>
      <c>
        <f>(M67*21)/100</f>
      </c>
      <c t="s">
        <v>28</v>
      </c>
    </row>
    <row r="68" spans="1:5" ht="12.75">
      <c r="A68" s="35" t="s">
        <v>56</v>
      </c>
      <c r="E68" s="39" t="s">
        <v>876</v>
      </c>
    </row>
    <row r="69" spans="1:5" ht="12.75">
      <c r="A69" s="35" t="s">
        <v>58</v>
      </c>
      <c r="E69" s="40" t="s">
        <v>5</v>
      </c>
    </row>
    <row r="70" spans="1:5" ht="89.25">
      <c r="A70" t="s">
        <v>59</v>
      </c>
      <c r="E70" s="39" t="s">
        <v>877</v>
      </c>
    </row>
    <row r="71" spans="1:16" ht="12.75">
      <c r="A71" t="s">
        <v>50</v>
      </c>
      <c s="34" t="s">
        <v>117</v>
      </c>
      <c s="34" t="s">
        <v>595</v>
      </c>
      <c s="35" t="s">
        <v>5</v>
      </c>
      <c s="6" t="s">
        <v>596</v>
      </c>
      <c s="36" t="s">
        <v>209</v>
      </c>
      <c s="37">
        <v>3000</v>
      </c>
      <c s="36">
        <v>0</v>
      </c>
      <c s="36">
        <f>ROUND(G71*H71,6)</f>
      </c>
      <c r="L71" s="38">
        <v>0</v>
      </c>
      <c s="32">
        <f>ROUND(ROUND(L71,2)*ROUND(G71,3),2)</f>
      </c>
      <c s="36" t="s">
        <v>55</v>
      </c>
      <c>
        <f>(M71*21)/100</f>
      </c>
      <c t="s">
        <v>28</v>
      </c>
    </row>
    <row r="72" spans="1:5" ht="12.75">
      <c r="A72" s="35" t="s">
        <v>56</v>
      </c>
      <c r="E72" s="39" t="s">
        <v>596</v>
      </c>
    </row>
    <row r="73" spans="1:5" ht="12.75">
      <c r="A73" s="35" t="s">
        <v>58</v>
      </c>
      <c r="E73" s="40" t="s">
        <v>5</v>
      </c>
    </row>
    <row r="74" spans="1:5" ht="204">
      <c r="A74" t="s">
        <v>59</v>
      </c>
      <c r="E74" s="39" t="s">
        <v>597</v>
      </c>
    </row>
    <row r="75" spans="1:16" ht="12.75">
      <c r="A75" t="s">
        <v>50</v>
      </c>
      <c s="34" t="s">
        <v>121</v>
      </c>
      <c s="34" t="s">
        <v>67</v>
      </c>
      <c s="35" t="s">
        <v>5</v>
      </c>
      <c s="6" t="s">
        <v>878</v>
      </c>
      <c s="36" t="s">
        <v>209</v>
      </c>
      <c s="37">
        <v>3000</v>
      </c>
      <c s="36">
        <v>0</v>
      </c>
      <c s="36">
        <f>ROUND(G75*H75,6)</f>
      </c>
      <c r="L75" s="38">
        <v>0</v>
      </c>
      <c s="32">
        <f>ROUND(ROUND(L75,2)*ROUND(G75,3),2)</f>
      </c>
      <c s="36" t="s">
        <v>69</v>
      </c>
      <c>
        <f>(M75*21)/100</f>
      </c>
      <c t="s">
        <v>28</v>
      </c>
    </row>
    <row r="76" spans="1:5" ht="12.75">
      <c r="A76" s="35" t="s">
        <v>56</v>
      </c>
      <c r="E76" s="39" t="s">
        <v>878</v>
      </c>
    </row>
    <row r="77" spans="1:5" ht="12.75">
      <c r="A77" s="35" t="s">
        <v>58</v>
      </c>
      <c r="E77" s="40" t="s">
        <v>5</v>
      </c>
    </row>
    <row r="78" spans="1:5" ht="89.25">
      <c r="A78" t="s">
        <v>59</v>
      </c>
      <c r="E78" s="39" t="s">
        <v>879</v>
      </c>
    </row>
    <row r="79" spans="1:16" ht="12.75">
      <c r="A79" t="s">
        <v>50</v>
      </c>
      <c s="34" t="s">
        <v>125</v>
      </c>
      <c s="34" t="s">
        <v>71</v>
      </c>
      <c s="35" t="s">
        <v>5</v>
      </c>
      <c s="6" t="s">
        <v>880</v>
      </c>
      <c s="36" t="s">
        <v>251</v>
      </c>
      <c s="37">
        <v>45</v>
      </c>
      <c s="36">
        <v>0</v>
      </c>
      <c s="36">
        <f>ROUND(G79*H79,6)</f>
      </c>
      <c r="L79" s="38">
        <v>0</v>
      </c>
      <c s="32">
        <f>ROUND(ROUND(L79,2)*ROUND(G79,3),2)</f>
      </c>
      <c s="36" t="s">
        <v>69</v>
      </c>
      <c>
        <f>(M79*21)/100</f>
      </c>
      <c t="s">
        <v>28</v>
      </c>
    </row>
    <row r="80" spans="1:5" ht="12.75">
      <c r="A80" s="35" t="s">
        <v>56</v>
      </c>
      <c r="E80" s="39" t="s">
        <v>880</v>
      </c>
    </row>
    <row r="81" spans="1:5" ht="12.75">
      <c r="A81" s="35" t="s">
        <v>58</v>
      </c>
      <c r="E81" s="40" t="s">
        <v>5</v>
      </c>
    </row>
    <row r="82" spans="1:5" ht="89.25">
      <c r="A82" t="s">
        <v>59</v>
      </c>
      <c r="E82" s="39" t="s">
        <v>881</v>
      </c>
    </row>
    <row r="83" spans="1:16" ht="12.75">
      <c r="A83" t="s">
        <v>50</v>
      </c>
      <c s="34" t="s">
        <v>129</v>
      </c>
      <c s="34" t="s">
        <v>86</v>
      </c>
      <c s="35" t="s">
        <v>5</v>
      </c>
      <c s="6" t="s">
        <v>882</v>
      </c>
      <c s="36" t="s">
        <v>251</v>
      </c>
      <c s="37">
        <v>850</v>
      </c>
      <c s="36">
        <v>0</v>
      </c>
      <c s="36">
        <f>ROUND(G83*H83,6)</f>
      </c>
      <c r="L83" s="38">
        <v>0</v>
      </c>
      <c s="32">
        <f>ROUND(ROUND(L83,2)*ROUND(G83,3),2)</f>
      </c>
      <c s="36" t="s">
        <v>69</v>
      </c>
      <c>
        <f>(M83*21)/100</f>
      </c>
      <c t="s">
        <v>28</v>
      </c>
    </row>
    <row r="84" spans="1:5" ht="12.75">
      <c r="A84" s="35" t="s">
        <v>56</v>
      </c>
      <c r="E84" s="39" t="s">
        <v>882</v>
      </c>
    </row>
    <row r="85" spans="1:5" ht="12.75">
      <c r="A85" s="35" t="s">
        <v>58</v>
      </c>
      <c r="E85" s="40" t="s">
        <v>5</v>
      </c>
    </row>
    <row r="86" spans="1:5" ht="89.25">
      <c r="A86" t="s">
        <v>59</v>
      </c>
      <c r="E86" s="39" t="s">
        <v>883</v>
      </c>
    </row>
    <row r="87" spans="1:16" ht="12.75">
      <c r="A87" t="s">
        <v>50</v>
      </c>
      <c s="34" t="s">
        <v>133</v>
      </c>
      <c s="34" t="s">
        <v>884</v>
      </c>
      <c s="35" t="s">
        <v>5</v>
      </c>
      <c s="6" t="s">
        <v>885</v>
      </c>
      <c s="36" t="s">
        <v>251</v>
      </c>
      <c s="37">
        <v>9</v>
      </c>
      <c s="36">
        <v>0</v>
      </c>
      <c s="36">
        <f>ROUND(G87*H87,6)</f>
      </c>
      <c r="L87" s="38">
        <v>0</v>
      </c>
      <c s="32">
        <f>ROUND(ROUND(L87,2)*ROUND(G87,3),2)</f>
      </c>
      <c s="36" t="s">
        <v>69</v>
      </c>
      <c>
        <f>(M87*21)/100</f>
      </c>
      <c t="s">
        <v>28</v>
      </c>
    </row>
    <row r="88" spans="1:5" ht="12.75">
      <c r="A88" s="35" t="s">
        <v>56</v>
      </c>
      <c r="E88" s="39" t="s">
        <v>885</v>
      </c>
    </row>
    <row r="89" spans="1:5" ht="12.75">
      <c r="A89" s="35" t="s">
        <v>58</v>
      </c>
      <c r="E89" s="40" t="s">
        <v>5</v>
      </c>
    </row>
    <row r="90" spans="1:5" ht="89.25">
      <c r="A90" t="s">
        <v>59</v>
      </c>
      <c r="E90" s="39" t="s">
        <v>886</v>
      </c>
    </row>
    <row r="91" spans="1:16" ht="12.75">
      <c r="A91" t="s">
        <v>50</v>
      </c>
      <c s="34" t="s">
        <v>139</v>
      </c>
      <c s="34" t="s">
        <v>887</v>
      </c>
      <c s="35" t="s">
        <v>5</v>
      </c>
      <c s="6" t="s">
        <v>888</v>
      </c>
      <c s="36" t="s">
        <v>251</v>
      </c>
      <c s="37">
        <v>216</v>
      </c>
      <c s="36">
        <v>0</v>
      </c>
      <c s="36">
        <f>ROUND(G91*H91,6)</f>
      </c>
      <c r="L91" s="38">
        <v>0</v>
      </c>
      <c s="32">
        <f>ROUND(ROUND(L91,2)*ROUND(G91,3),2)</f>
      </c>
      <c s="36" t="s">
        <v>69</v>
      </c>
      <c>
        <f>(M91*21)/100</f>
      </c>
      <c t="s">
        <v>28</v>
      </c>
    </row>
    <row r="92" spans="1:5" ht="12.75">
      <c r="A92" s="35" t="s">
        <v>56</v>
      </c>
      <c r="E92" s="39" t="s">
        <v>888</v>
      </c>
    </row>
    <row r="93" spans="1:5" ht="12.75">
      <c r="A93" s="35" t="s">
        <v>58</v>
      </c>
      <c r="E93" s="40" t="s">
        <v>5</v>
      </c>
    </row>
    <row r="94" spans="1:5" ht="89.25">
      <c r="A94" t="s">
        <v>59</v>
      </c>
      <c r="E94" s="39" t="s">
        <v>889</v>
      </c>
    </row>
    <row r="95" spans="1:16" ht="12.75">
      <c r="A95" t="s">
        <v>50</v>
      </c>
      <c s="34" t="s">
        <v>143</v>
      </c>
      <c s="34" t="s">
        <v>890</v>
      </c>
      <c s="35" t="s">
        <v>5</v>
      </c>
      <c s="6" t="s">
        <v>891</v>
      </c>
      <c s="36" t="s">
        <v>209</v>
      </c>
      <c s="37">
        <v>3600</v>
      </c>
      <c s="36">
        <v>0</v>
      </c>
      <c s="36">
        <f>ROUND(G95*H95,6)</f>
      </c>
      <c r="L95" s="38">
        <v>0</v>
      </c>
      <c s="32">
        <f>ROUND(ROUND(L95,2)*ROUND(G95,3),2)</f>
      </c>
      <c s="36" t="s">
        <v>55</v>
      </c>
      <c>
        <f>(M95*21)/100</f>
      </c>
      <c t="s">
        <v>28</v>
      </c>
    </row>
    <row r="96" spans="1:5" ht="12.75">
      <c r="A96" s="35" t="s">
        <v>56</v>
      </c>
      <c r="E96" s="39" t="s">
        <v>891</v>
      </c>
    </row>
    <row r="97" spans="1:5" ht="12.75">
      <c r="A97" s="35" t="s">
        <v>58</v>
      </c>
      <c r="E97" s="40" t="s">
        <v>5</v>
      </c>
    </row>
    <row r="98" spans="1:5" ht="153">
      <c r="A98" t="s">
        <v>59</v>
      </c>
      <c r="E98" s="39" t="s">
        <v>892</v>
      </c>
    </row>
    <row r="99" spans="1:16" ht="12.75">
      <c r="A99" t="s">
        <v>50</v>
      </c>
      <c s="34" t="s">
        <v>147</v>
      </c>
      <c s="34" t="s">
        <v>893</v>
      </c>
      <c s="35" t="s">
        <v>5</v>
      </c>
      <c s="6" t="s">
        <v>894</v>
      </c>
      <c s="36" t="s">
        <v>209</v>
      </c>
      <c s="37">
        <v>3600</v>
      </c>
      <c s="36">
        <v>0</v>
      </c>
      <c s="36">
        <f>ROUND(G99*H99,6)</f>
      </c>
      <c r="L99" s="38">
        <v>0</v>
      </c>
      <c s="32">
        <f>ROUND(ROUND(L99,2)*ROUND(G99,3),2)</f>
      </c>
      <c s="36" t="s">
        <v>55</v>
      </c>
      <c>
        <f>(M99*21)/100</f>
      </c>
      <c t="s">
        <v>28</v>
      </c>
    </row>
    <row r="100" spans="1:5" ht="12.75">
      <c r="A100" s="35" t="s">
        <v>56</v>
      </c>
      <c r="E100" s="39" t="s">
        <v>894</v>
      </c>
    </row>
    <row r="101" spans="1:5" ht="12.75">
      <c r="A101" s="35" t="s">
        <v>58</v>
      </c>
      <c r="E101" s="40" t="s">
        <v>5</v>
      </c>
    </row>
    <row r="102" spans="1:5" ht="114.75">
      <c r="A102" t="s">
        <v>59</v>
      </c>
      <c r="E102" s="39" t="s">
        <v>895</v>
      </c>
    </row>
    <row r="103" spans="1:16" ht="12.75">
      <c r="A103" t="s">
        <v>50</v>
      </c>
      <c s="34" t="s">
        <v>151</v>
      </c>
      <c s="34" t="s">
        <v>896</v>
      </c>
      <c s="35" t="s">
        <v>5</v>
      </c>
      <c s="6" t="s">
        <v>897</v>
      </c>
      <c s="36" t="s">
        <v>65</v>
      </c>
      <c s="37">
        <v>216</v>
      </c>
      <c s="36">
        <v>0</v>
      </c>
      <c s="36">
        <f>ROUND(G103*H103,6)</f>
      </c>
      <c r="L103" s="38">
        <v>0</v>
      </c>
      <c s="32">
        <f>ROUND(ROUND(L103,2)*ROUND(G103,3),2)</f>
      </c>
      <c s="36" t="s">
        <v>55</v>
      </c>
      <c>
        <f>(M103*21)/100</f>
      </c>
      <c t="s">
        <v>28</v>
      </c>
    </row>
    <row r="104" spans="1:5" ht="12.75">
      <c r="A104" s="35" t="s">
        <v>56</v>
      </c>
      <c r="E104" s="39" t="s">
        <v>897</v>
      </c>
    </row>
    <row r="105" spans="1:5" ht="12.75">
      <c r="A105" s="35" t="s">
        <v>58</v>
      </c>
      <c r="E105" s="40" t="s">
        <v>5</v>
      </c>
    </row>
    <row r="106" spans="1:5" ht="153">
      <c r="A106" t="s">
        <v>59</v>
      </c>
      <c r="E106" s="39" t="s">
        <v>898</v>
      </c>
    </row>
    <row r="107" spans="1:16" ht="25.5">
      <c r="A107" t="s">
        <v>50</v>
      </c>
      <c s="34" t="s">
        <v>155</v>
      </c>
      <c s="34" t="s">
        <v>899</v>
      </c>
      <c s="35" t="s">
        <v>5</v>
      </c>
      <c s="6" t="s">
        <v>900</v>
      </c>
      <c s="36" t="s">
        <v>65</v>
      </c>
      <c s="37">
        <v>216</v>
      </c>
      <c s="36">
        <v>0</v>
      </c>
      <c s="36">
        <f>ROUND(G107*H107,6)</f>
      </c>
      <c r="L107" s="38">
        <v>0</v>
      </c>
      <c s="32">
        <f>ROUND(ROUND(L107,2)*ROUND(G107,3),2)</f>
      </c>
      <c s="36" t="s">
        <v>55</v>
      </c>
      <c>
        <f>(M107*21)/100</f>
      </c>
      <c t="s">
        <v>28</v>
      </c>
    </row>
    <row r="108" spans="1:5" ht="25.5">
      <c r="A108" s="35" t="s">
        <v>56</v>
      </c>
      <c r="E108" s="39" t="s">
        <v>900</v>
      </c>
    </row>
    <row r="109" spans="1:5" ht="12.75">
      <c r="A109" s="35" t="s">
        <v>58</v>
      </c>
      <c r="E109" s="40" t="s">
        <v>5</v>
      </c>
    </row>
    <row r="110" spans="1:5" ht="204">
      <c r="A110" t="s">
        <v>59</v>
      </c>
      <c r="E110" s="39" t="s">
        <v>901</v>
      </c>
    </row>
    <row r="111" spans="1:16" ht="12.75">
      <c r="A111" t="s">
        <v>50</v>
      </c>
      <c s="34" t="s">
        <v>158</v>
      </c>
      <c s="34" t="s">
        <v>902</v>
      </c>
      <c s="35" t="s">
        <v>5</v>
      </c>
      <c s="6" t="s">
        <v>903</v>
      </c>
      <c s="36" t="s">
        <v>246</v>
      </c>
      <c s="37">
        <v>5</v>
      </c>
      <c s="36">
        <v>0</v>
      </c>
      <c s="36">
        <f>ROUND(G111*H111,6)</f>
      </c>
      <c r="L111" s="38">
        <v>0</v>
      </c>
      <c s="32">
        <f>ROUND(ROUND(L111,2)*ROUND(G111,3),2)</f>
      </c>
      <c s="36" t="s">
        <v>69</v>
      </c>
      <c>
        <f>(M111*21)/100</f>
      </c>
      <c t="s">
        <v>28</v>
      </c>
    </row>
    <row r="112" spans="1:5" ht="12.75">
      <c r="A112" s="35" t="s">
        <v>56</v>
      </c>
      <c r="E112" s="39" t="s">
        <v>903</v>
      </c>
    </row>
    <row r="113" spans="1:5" ht="12.75">
      <c r="A113" s="35" t="s">
        <v>58</v>
      </c>
      <c r="E113" s="40" t="s">
        <v>5</v>
      </c>
    </row>
    <row r="114" spans="1:5" ht="89.25">
      <c r="A114" t="s">
        <v>59</v>
      </c>
      <c r="E114" s="39" t="s">
        <v>904</v>
      </c>
    </row>
    <row r="115" spans="1:16" ht="12.75">
      <c r="A115" t="s">
        <v>50</v>
      </c>
      <c s="34" t="s">
        <v>162</v>
      </c>
      <c s="34" t="s">
        <v>292</v>
      </c>
      <c s="35" t="s">
        <v>5</v>
      </c>
      <c s="6" t="s">
        <v>293</v>
      </c>
      <c s="36" t="s">
        <v>251</v>
      </c>
      <c s="37">
        <v>1290</v>
      </c>
      <c s="36">
        <v>0</v>
      </c>
      <c s="36">
        <f>ROUND(G115*H115,6)</f>
      </c>
      <c r="L115" s="38">
        <v>0</v>
      </c>
      <c s="32">
        <f>ROUND(ROUND(L115,2)*ROUND(G115,3),2)</f>
      </c>
      <c s="36" t="s">
        <v>69</v>
      </c>
      <c>
        <f>(M115*21)/100</f>
      </c>
      <c t="s">
        <v>28</v>
      </c>
    </row>
    <row r="116" spans="1:5" ht="12.75">
      <c r="A116" s="35" t="s">
        <v>56</v>
      </c>
      <c r="E116" s="39" t="s">
        <v>293</v>
      </c>
    </row>
    <row r="117" spans="1:5" ht="12.75">
      <c r="A117" s="35" t="s">
        <v>58</v>
      </c>
      <c r="E117" s="40" t="s">
        <v>5</v>
      </c>
    </row>
    <row r="118" spans="1:5" ht="89.25">
      <c r="A118" t="s">
        <v>59</v>
      </c>
      <c r="E118" s="39" t="s">
        <v>294</v>
      </c>
    </row>
    <row r="119" spans="1:16" ht="12.75">
      <c r="A119" t="s">
        <v>50</v>
      </c>
      <c s="34" t="s">
        <v>166</v>
      </c>
      <c s="34" t="s">
        <v>296</v>
      </c>
      <c s="35" t="s">
        <v>5</v>
      </c>
      <c s="6" t="s">
        <v>297</v>
      </c>
      <c s="36" t="s">
        <v>251</v>
      </c>
      <c s="37">
        <v>350</v>
      </c>
      <c s="36">
        <v>0</v>
      </c>
      <c s="36">
        <f>ROUND(G119*H119,6)</f>
      </c>
      <c r="L119" s="38">
        <v>0</v>
      </c>
      <c s="32">
        <f>ROUND(ROUND(L119,2)*ROUND(G119,3),2)</f>
      </c>
      <c s="36" t="s">
        <v>69</v>
      </c>
      <c>
        <f>(M119*21)/100</f>
      </c>
      <c t="s">
        <v>28</v>
      </c>
    </row>
    <row r="120" spans="1:5" ht="12.75">
      <c r="A120" s="35" t="s">
        <v>56</v>
      </c>
      <c r="E120" s="39" t="s">
        <v>297</v>
      </c>
    </row>
    <row r="121" spans="1:5" ht="12.75">
      <c r="A121" s="35" t="s">
        <v>58</v>
      </c>
      <c r="E121" s="40" t="s">
        <v>5</v>
      </c>
    </row>
    <row r="122" spans="1:5" ht="89.25">
      <c r="A122" t="s">
        <v>59</v>
      </c>
      <c r="E122" s="39" t="s">
        <v>298</v>
      </c>
    </row>
    <row r="123" spans="1:16" ht="12.75">
      <c r="A123" t="s">
        <v>50</v>
      </c>
      <c s="34" t="s">
        <v>170</v>
      </c>
      <c s="34" t="s">
        <v>300</v>
      </c>
      <c s="35" t="s">
        <v>5</v>
      </c>
      <c s="6" t="s">
        <v>301</v>
      </c>
      <c s="36" t="s">
        <v>251</v>
      </c>
      <c s="37">
        <v>450</v>
      </c>
      <c s="36">
        <v>0</v>
      </c>
      <c s="36">
        <f>ROUND(G123*H123,6)</f>
      </c>
      <c r="L123" s="38">
        <v>0</v>
      </c>
      <c s="32">
        <f>ROUND(ROUND(L123,2)*ROUND(G123,3),2)</f>
      </c>
      <c s="36" t="s">
        <v>69</v>
      </c>
      <c>
        <f>(M123*21)/100</f>
      </c>
      <c t="s">
        <v>28</v>
      </c>
    </row>
    <row r="124" spans="1:5" ht="12.75">
      <c r="A124" s="35" t="s">
        <v>56</v>
      </c>
      <c r="E124" s="39" t="s">
        <v>301</v>
      </c>
    </row>
    <row r="125" spans="1:5" ht="12.75">
      <c r="A125" s="35" t="s">
        <v>58</v>
      </c>
      <c r="E125" s="40" t="s">
        <v>5</v>
      </c>
    </row>
    <row r="126" spans="1:5" ht="89.25">
      <c r="A126" t="s">
        <v>59</v>
      </c>
      <c r="E126" s="39" t="s">
        <v>302</v>
      </c>
    </row>
    <row r="127" spans="1:16" ht="12.75">
      <c r="A127" t="s">
        <v>50</v>
      </c>
      <c s="34" t="s">
        <v>176</v>
      </c>
      <c s="34" t="s">
        <v>304</v>
      </c>
      <c s="35" t="s">
        <v>5</v>
      </c>
      <c s="6" t="s">
        <v>305</v>
      </c>
      <c s="36" t="s">
        <v>251</v>
      </c>
      <c s="37">
        <v>450</v>
      </c>
      <c s="36">
        <v>0</v>
      </c>
      <c s="36">
        <f>ROUND(G127*H127,6)</f>
      </c>
      <c r="L127" s="38">
        <v>0</v>
      </c>
      <c s="32">
        <f>ROUND(ROUND(L127,2)*ROUND(G127,3),2)</f>
      </c>
      <c s="36" t="s">
        <v>69</v>
      </c>
      <c>
        <f>(M127*21)/100</f>
      </c>
      <c t="s">
        <v>28</v>
      </c>
    </row>
    <row r="128" spans="1:5" ht="12.75">
      <c r="A128" s="35" t="s">
        <v>56</v>
      </c>
      <c r="E128" s="39" t="s">
        <v>305</v>
      </c>
    </row>
    <row r="129" spans="1:5" ht="12.75">
      <c r="A129" s="35" t="s">
        <v>58</v>
      </c>
      <c r="E129" s="40" t="s">
        <v>5</v>
      </c>
    </row>
    <row r="130" spans="1:5" ht="89.25">
      <c r="A130" t="s">
        <v>59</v>
      </c>
      <c r="E130" s="39" t="s">
        <v>306</v>
      </c>
    </row>
    <row r="131" spans="1:16" ht="12.75">
      <c r="A131" t="s">
        <v>50</v>
      </c>
      <c s="34" t="s">
        <v>180</v>
      </c>
      <c s="34" t="s">
        <v>308</v>
      </c>
      <c s="35" t="s">
        <v>5</v>
      </c>
      <c s="6" t="s">
        <v>905</v>
      </c>
      <c s="36" t="s">
        <v>251</v>
      </c>
      <c s="37">
        <v>20</v>
      </c>
      <c s="36">
        <v>0</v>
      </c>
      <c s="36">
        <f>ROUND(G131*H131,6)</f>
      </c>
      <c r="L131" s="38">
        <v>0</v>
      </c>
      <c s="32">
        <f>ROUND(ROUND(L131,2)*ROUND(G131,3),2)</f>
      </c>
      <c s="36" t="s">
        <v>69</v>
      </c>
      <c>
        <f>(M131*21)/100</f>
      </c>
      <c t="s">
        <v>28</v>
      </c>
    </row>
    <row r="132" spans="1:5" ht="12.75">
      <c r="A132" s="35" t="s">
        <v>56</v>
      </c>
      <c r="E132" s="39" t="s">
        <v>905</v>
      </c>
    </row>
    <row r="133" spans="1:5" ht="12.75">
      <c r="A133" s="35" t="s">
        <v>58</v>
      </c>
      <c r="E133" s="40" t="s">
        <v>5</v>
      </c>
    </row>
    <row r="134" spans="1:5" ht="102">
      <c r="A134" t="s">
        <v>59</v>
      </c>
      <c r="E134" s="39" t="s">
        <v>906</v>
      </c>
    </row>
    <row r="135" spans="1:16" ht="12.75">
      <c r="A135" t="s">
        <v>50</v>
      </c>
      <c s="34" t="s">
        <v>184</v>
      </c>
      <c s="34" t="s">
        <v>907</v>
      </c>
      <c s="35" t="s">
        <v>5</v>
      </c>
      <c s="6" t="s">
        <v>908</v>
      </c>
      <c s="36" t="s">
        <v>251</v>
      </c>
      <c s="37">
        <v>20</v>
      </c>
      <c s="36">
        <v>0</v>
      </c>
      <c s="36">
        <f>ROUND(G135*H135,6)</f>
      </c>
      <c r="L135" s="38">
        <v>0</v>
      </c>
      <c s="32">
        <f>ROUND(ROUND(L135,2)*ROUND(G135,3),2)</f>
      </c>
      <c s="36" t="s">
        <v>69</v>
      </c>
      <c>
        <f>(M135*21)/100</f>
      </c>
      <c t="s">
        <v>28</v>
      </c>
    </row>
    <row r="136" spans="1:5" ht="12.75">
      <c r="A136" s="35" t="s">
        <v>56</v>
      </c>
      <c r="E136" s="39" t="s">
        <v>908</v>
      </c>
    </row>
    <row r="137" spans="1:5" ht="12.75">
      <c r="A137" s="35" t="s">
        <v>58</v>
      </c>
      <c r="E137" s="40" t="s">
        <v>5</v>
      </c>
    </row>
    <row r="138" spans="1:5" ht="102">
      <c r="A138" t="s">
        <v>59</v>
      </c>
      <c r="E138" s="39" t="s">
        <v>909</v>
      </c>
    </row>
    <row r="139" spans="1:16" ht="12.75">
      <c r="A139" t="s">
        <v>50</v>
      </c>
      <c s="34" t="s">
        <v>188</v>
      </c>
      <c s="34" t="s">
        <v>694</v>
      </c>
      <c s="35" t="s">
        <v>5</v>
      </c>
      <c s="6" t="s">
        <v>695</v>
      </c>
      <c s="36" t="s">
        <v>209</v>
      </c>
      <c s="37">
        <v>750</v>
      </c>
      <c s="36">
        <v>0</v>
      </c>
      <c s="36">
        <f>ROUND(G139*H139,6)</f>
      </c>
      <c r="L139" s="38">
        <v>0</v>
      </c>
      <c s="32">
        <f>ROUND(ROUND(L139,2)*ROUND(G139,3),2)</f>
      </c>
      <c s="36" t="s">
        <v>55</v>
      </c>
      <c>
        <f>(M139*21)/100</f>
      </c>
      <c t="s">
        <v>28</v>
      </c>
    </row>
    <row r="140" spans="1:5" ht="12.75">
      <c r="A140" s="35" t="s">
        <v>56</v>
      </c>
      <c r="E140" s="39" t="s">
        <v>695</v>
      </c>
    </row>
    <row r="141" spans="1:5" ht="12.75">
      <c r="A141" s="35" t="s">
        <v>58</v>
      </c>
      <c r="E141" s="40" t="s">
        <v>5</v>
      </c>
    </row>
    <row r="142" spans="1:5" ht="204">
      <c r="A142" t="s">
        <v>59</v>
      </c>
      <c r="E142" s="39" t="s">
        <v>696</v>
      </c>
    </row>
    <row r="143" spans="1:16" ht="12.75">
      <c r="A143" t="s">
        <v>50</v>
      </c>
      <c s="34" t="s">
        <v>192</v>
      </c>
      <c s="34" t="s">
        <v>910</v>
      </c>
      <c s="35" t="s">
        <v>5</v>
      </c>
      <c s="6" t="s">
        <v>911</v>
      </c>
      <c s="36" t="s">
        <v>209</v>
      </c>
      <c s="37">
        <v>750</v>
      </c>
      <c s="36">
        <v>0</v>
      </c>
      <c s="36">
        <f>ROUND(G143*H143,6)</f>
      </c>
      <c r="L143" s="38">
        <v>0</v>
      </c>
      <c s="32">
        <f>ROUND(ROUND(L143,2)*ROUND(G143,3),2)</f>
      </c>
      <c s="36" t="s">
        <v>55</v>
      </c>
      <c>
        <f>(M143*21)/100</f>
      </c>
      <c t="s">
        <v>28</v>
      </c>
    </row>
    <row r="144" spans="1:5" ht="12.75">
      <c r="A144" s="35" t="s">
        <v>56</v>
      </c>
      <c r="E144" s="39" t="s">
        <v>911</v>
      </c>
    </row>
    <row r="145" spans="1:5" ht="12.75">
      <c r="A145" s="35" t="s">
        <v>58</v>
      </c>
      <c r="E145" s="40" t="s">
        <v>5</v>
      </c>
    </row>
    <row r="146" spans="1:5" ht="114.75">
      <c r="A146" t="s">
        <v>59</v>
      </c>
      <c r="E146" s="39" t="s">
        <v>912</v>
      </c>
    </row>
    <row r="147" spans="1:16" ht="12.75">
      <c r="A147" t="s">
        <v>50</v>
      </c>
      <c s="34" t="s">
        <v>196</v>
      </c>
      <c s="34" t="s">
        <v>913</v>
      </c>
      <c s="35" t="s">
        <v>5</v>
      </c>
      <c s="6" t="s">
        <v>914</v>
      </c>
      <c s="36" t="s">
        <v>65</v>
      </c>
      <c s="37">
        <v>15</v>
      </c>
      <c s="36">
        <v>0</v>
      </c>
      <c s="36">
        <f>ROUND(G147*H147,6)</f>
      </c>
      <c r="L147" s="38">
        <v>0</v>
      </c>
      <c s="32">
        <f>ROUND(ROUND(L147,2)*ROUND(G147,3),2)</f>
      </c>
      <c s="36" t="s">
        <v>55</v>
      </c>
      <c>
        <f>(M147*21)/100</f>
      </c>
      <c t="s">
        <v>28</v>
      </c>
    </row>
    <row r="148" spans="1:5" ht="12.75">
      <c r="A148" s="35" t="s">
        <v>56</v>
      </c>
      <c r="E148" s="39" t="s">
        <v>914</v>
      </c>
    </row>
    <row r="149" spans="1:5" ht="12.75">
      <c r="A149" s="35" t="s">
        <v>58</v>
      </c>
      <c r="E149" s="40" t="s">
        <v>5</v>
      </c>
    </row>
    <row r="150" spans="1:5" ht="153">
      <c r="A150" t="s">
        <v>59</v>
      </c>
      <c r="E150" s="39" t="s">
        <v>915</v>
      </c>
    </row>
    <row r="151" spans="1:16" ht="12.75">
      <c r="A151" t="s">
        <v>50</v>
      </c>
      <c s="34" t="s">
        <v>200</v>
      </c>
      <c s="34" t="s">
        <v>916</v>
      </c>
      <c s="35" t="s">
        <v>5</v>
      </c>
      <c s="6" t="s">
        <v>917</v>
      </c>
      <c s="36" t="s">
        <v>65</v>
      </c>
      <c s="37">
        <v>15</v>
      </c>
      <c s="36">
        <v>0</v>
      </c>
      <c s="36">
        <f>ROUND(G151*H151,6)</f>
      </c>
      <c r="L151" s="38">
        <v>0</v>
      </c>
      <c s="32">
        <f>ROUND(ROUND(L151,2)*ROUND(G151,3),2)</f>
      </c>
      <c s="36" t="s">
        <v>55</v>
      </c>
      <c>
        <f>(M151*21)/100</f>
      </c>
      <c t="s">
        <v>28</v>
      </c>
    </row>
    <row r="152" spans="1:5" ht="12.75">
      <c r="A152" s="35" t="s">
        <v>56</v>
      </c>
      <c r="E152" s="39" t="s">
        <v>917</v>
      </c>
    </row>
    <row r="153" spans="1:5" ht="12.75">
      <c r="A153" s="35" t="s">
        <v>58</v>
      </c>
      <c r="E153" s="40" t="s">
        <v>5</v>
      </c>
    </row>
    <row r="154" spans="1:5" ht="102">
      <c r="A154" t="s">
        <v>59</v>
      </c>
      <c r="E154" s="39" t="s">
        <v>918</v>
      </c>
    </row>
    <row r="155" spans="1:16" ht="25.5">
      <c r="A155" t="s">
        <v>50</v>
      </c>
      <c s="34" t="s">
        <v>206</v>
      </c>
      <c s="34" t="s">
        <v>919</v>
      </c>
      <c s="35" t="s">
        <v>5</v>
      </c>
      <c s="6" t="s">
        <v>920</v>
      </c>
      <c s="36" t="s">
        <v>209</v>
      </c>
      <c s="37">
        <v>50</v>
      </c>
      <c s="36">
        <v>0</v>
      </c>
      <c s="36">
        <f>ROUND(G155*H155,6)</f>
      </c>
      <c r="L155" s="38">
        <v>0</v>
      </c>
      <c s="32">
        <f>ROUND(ROUND(L155,2)*ROUND(G155,3),2)</f>
      </c>
      <c s="36" t="s">
        <v>55</v>
      </c>
      <c>
        <f>(M155*21)/100</f>
      </c>
      <c t="s">
        <v>28</v>
      </c>
    </row>
    <row r="156" spans="1:5" ht="25.5">
      <c r="A156" s="35" t="s">
        <v>56</v>
      </c>
      <c r="E156" s="39" t="s">
        <v>920</v>
      </c>
    </row>
    <row r="157" spans="1:5" ht="12.75">
      <c r="A157" s="35" t="s">
        <v>58</v>
      </c>
      <c r="E157" s="40" t="s">
        <v>5</v>
      </c>
    </row>
    <row r="158" spans="1:5" ht="255">
      <c r="A158" t="s">
        <v>59</v>
      </c>
      <c r="E158" s="39" t="s">
        <v>921</v>
      </c>
    </row>
    <row r="159" spans="1:16" ht="25.5">
      <c r="A159" t="s">
        <v>50</v>
      </c>
      <c s="34" t="s">
        <v>211</v>
      </c>
      <c s="34" t="s">
        <v>922</v>
      </c>
      <c s="35" t="s">
        <v>5</v>
      </c>
      <c s="6" t="s">
        <v>923</v>
      </c>
      <c s="36" t="s">
        <v>209</v>
      </c>
      <c s="37">
        <v>57.5</v>
      </c>
      <c s="36">
        <v>0</v>
      </c>
      <c s="36">
        <f>ROUND(G159*H159,6)</f>
      </c>
      <c r="L159" s="38">
        <v>0</v>
      </c>
      <c s="32">
        <f>ROUND(ROUND(L159,2)*ROUND(G159,3),2)</f>
      </c>
      <c s="36" t="s">
        <v>55</v>
      </c>
      <c>
        <f>(M159*21)/100</f>
      </c>
      <c t="s">
        <v>28</v>
      </c>
    </row>
    <row r="160" spans="1:5" ht="25.5">
      <c r="A160" s="35" t="s">
        <v>56</v>
      </c>
      <c r="E160" s="39" t="s">
        <v>923</v>
      </c>
    </row>
    <row r="161" spans="1:5" ht="12.75">
      <c r="A161" s="35" t="s">
        <v>58</v>
      </c>
      <c r="E161" s="40" t="s">
        <v>5</v>
      </c>
    </row>
    <row r="162" spans="1:5" ht="153">
      <c r="A162" t="s">
        <v>59</v>
      </c>
      <c r="E162" s="39" t="s">
        <v>924</v>
      </c>
    </row>
    <row r="163" spans="1:13" ht="12.75">
      <c r="A163" t="s">
        <v>47</v>
      </c>
      <c r="C163" s="31" t="s">
        <v>137</v>
      </c>
      <c r="E163" s="33" t="s">
        <v>925</v>
      </c>
      <c r="J163" s="32">
        <f>0</f>
      </c>
      <c s="32">
        <f>0</f>
      </c>
      <c s="32">
        <f>0+L164+L168+L172+L176+L180+L184+L188+L192+L196+L200+L204+L208+L212</f>
      </c>
      <c s="32">
        <f>0+M164+M168+M172+M176+M180+M184+M188+M192+M196+M200+M204+M208+M212</f>
      </c>
    </row>
    <row r="164" spans="1:16" ht="12.75">
      <c r="A164" t="s">
        <v>50</v>
      </c>
      <c s="34" t="s">
        <v>215</v>
      </c>
      <c s="34" t="s">
        <v>926</v>
      </c>
      <c s="35" t="s">
        <v>5</v>
      </c>
      <c s="6" t="s">
        <v>927</v>
      </c>
      <c s="36" t="s">
        <v>65</v>
      </c>
      <c s="37">
        <v>597</v>
      </c>
      <c s="36">
        <v>0</v>
      </c>
      <c s="36">
        <f>ROUND(G164*H164,6)</f>
      </c>
      <c r="L164" s="38">
        <v>0</v>
      </c>
      <c s="32">
        <f>ROUND(ROUND(L164,2)*ROUND(G164,3),2)</f>
      </c>
      <c s="36" t="s">
        <v>55</v>
      </c>
      <c>
        <f>(M164*21)/100</f>
      </c>
      <c t="s">
        <v>28</v>
      </c>
    </row>
    <row r="165" spans="1:5" ht="12.75">
      <c r="A165" s="35" t="s">
        <v>56</v>
      </c>
      <c r="E165" s="39" t="s">
        <v>927</v>
      </c>
    </row>
    <row r="166" spans="1:5" ht="12.75">
      <c r="A166" s="35" t="s">
        <v>58</v>
      </c>
      <c r="E166" s="40" t="s">
        <v>5</v>
      </c>
    </row>
    <row r="167" spans="1:5" ht="242.25">
      <c r="A167" t="s">
        <v>59</v>
      </c>
      <c r="E167" s="39" t="s">
        <v>928</v>
      </c>
    </row>
    <row r="168" spans="1:16" ht="12.75">
      <c r="A168" t="s">
        <v>50</v>
      </c>
      <c s="34" t="s">
        <v>219</v>
      </c>
      <c s="34" t="s">
        <v>929</v>
      </c>
      <c s="35" t="s">
        <v>5</v>
      </c>
      <c s="6" t="s">
        <v>930</v>
      </c>
      <c s="36" t="s">
        <v>65</v>
      </c>
      <c s="37">
        <v>597</v>
      </c>
      <c s="36">
        <v>0</v>
      </c>
      <c s="36">
        <f>ROUND(G168*H168,6)</f>
      </c>
      <c r="L168" s="38">
        <v>0</v>
      </c>
      <c s="32">
        <f>ROUND(ROUND(L168,2)*ROUND(G168,3),2)</f>
      </c>
      <c s="36" t="s">
        <v>55</v>
      </c>
      <c>
        <f>(M168*21)/100</f>
      </c>
      <c t="s">
        <v>28</v>
      </c>
    </row>
    <row r="169" spans="1:5" ht="12.75">
      <c r="A169" s="35" t="s">
        <v>56</v>
      </c>
      <c r="E169" s="39" t="s">
        <v>930</v>
      </c>
    </row>
    <row r="170" spans="1:5" ht="12.75">
      <c r="A170" s="35" t="s">
        <v>58</v>
      </c>
      <c r="E170" s="40" t="s">
        <v>5</v>
      </c>
    </row>
    <row r="171" spans="1:5" ht="102">
      <c r="A171" t="s">
        <v>59</v>
      </c>
      <c r="E171" s="39" t="s">
        <v>931</v>
      </c>
    </row>
    <row r="172" spans="1:16" ht="12.75">
      <c r="A172" t="s">
        <v>50</v>
      </c>
      <c s="34" t="s">
        <v>223</v>
      </c>
      <c s="34" t="s">
        <v>932</v>
      </c>
      <c s="35" t="s">
        <v>5</v>
      </c>
      <c s="6" t="s">
        <v>933</v>
      </c>
      <c s="36" t="s">
        <v>65</v>
      </c>
      <c s="37">
        <v>71</v>
      </c>
      <c s="36">
        <v>0</v>
      </c>
      <c s="36">
        <f>ROUND(G172*H172,6)</f>
      </c>
      <c r="L172" s="38">
        <v>0</v>
      </c>
      <c s="32">
        <f>ROUND(ROUND(L172,2)*ROUND(G172,3),2)</f>
      </c>
      <c s="36" t="s">
        <v>55</v>
      </c>
      <c>
        <f>(M172*21)/100</f>
      </c>
      <c t="s">
        <v>28</v>
      </c>
    </row>
    <row r="173" spans="1:5" ht="12.75">
      <c r="A173" s="35" t="s">
        <v>56</v>
      </c>
      <c r="E173" s="39" t="s">
        <v>933</v>
      </c>
    </row>
    <row r="174" spans="1:5" ht="12.75">
      <c r="A174" s="35" t="s">
        <v>58</v>
      </c>
      <c r="E174" s="40" t="s">
        <v>5</v>
      </c>
    </row>
    <row r="175" spans="1:5" ht="153">
      <c r="A175" t="s">
        <v>59</v>
      </c>
      <c r="E175" s="39" t="s">
        <v>934</v>
      </c>
    </row>
    <row r="176" spans="1:16" ht="12.75">
      <c r="A176" t="s">
        <v>50</v>
      </c>
      <c s="34" t="s">
        <v>227</v>
      </c>
      <c s="34" t="s">
        <v>935</v>
      </c>
      <c s="35" t="s">
        <v>5</v>
      </c>
      <c s="6" t="s">
        <v>936</v>
      </c>
      <c s="36" t="s">
        <v>65</v>
      </c>
      <c s="37">
        <v>71</v>
      </c>
      <c s="36">
        <v>0</v>
      </c>
      <c s="36">
        <f>ROUND(G176*H176,6)</f>
      </c>
      <c r="L176" s="38">
        <v>0</v>
      </c>
      <c s="32">
        <f>ROUND(ROUND(L176,2)*ROUND(G176,3),2)</f>
      </c>
      <c s="36" t="s">
        <v>55</v>
      </c>
      <c>
        <f>(M176*21)/100</f>
      </c>
      <c t="s">
        <v>28</v>
      </c>
    </row>
    <row r="177" spans="1:5" ht="12.75">
      <c r="A177" s="35" t="s">
        <v>56</v>
      </c>
      <c r="E177" s="39" t="s">
        <v>936</v>
      </c>
    </row>
    <row r="178" spans="1:5" ht="12.75">
      <c r="A178" s="35" t="s">
        <v>58</v>
      </c>
      <c r="E178" s="40" t="s">
        <v>5</v>
      </c>
    </row>
    <row r="179" spans="1:5" ht="102">
      <c r="A179" t="s">
        <v>59</v>
      </c>
      <c r="E179" s="39" t="s">
        <v>937</v>
      </c>
    </row>
    <row r="180" spans="1:16" ht="12.75">
      <c r="A180" t="s">
        <v>50</v>
      </c>
      <c s="34" t="s">
        <v>231</v>
      </c>
      <c s="34" t="s">
        <v>938</v>
      </c>
      <c s="35" t="s">
        <v>5</v>
      </c>
      <c s="6" t="s">
        <v>939</v>
      </c>
      <c s="36" t="s">
        <v>65</v>
      </c>
      <c s="37">
        <v>597</v>
      </c>
      <c s="36">
        <v>0</v>
      </c>
      <c s="36">
        <f>ROUND(G180*H180,6)</f>
      </c>
      <c r="L180" s="38">
        <v>0</v>
      </c>
      <c s="32">
        <f>ROUND(ROUND(L180,2)*ROUND(G180,3),2)</f>
      </c>
      <c s="36" t="s">
        <v>55</v>
      </c>
      <c>
        <f>(M180*21)/100</f>
      </c>
      <c t="s">
        <v>28</v>
      </c>
    </row>
    <row r="181" spans="1:5" ht="12.75">
      <c r="A181" s="35" t="s">
        <v>56</v>
      </c>
      <c r="E181" s="39" t="s">
        <v>939</v>
      </c>
    </row>
    <row r="182" spans="1:5" ht="12.75">
      <c r="A182" s="35" t="s">
        <v>58</v>
      </c>
      <c r="E182" s="40" t="s">
        <v>5</v>
      </c>
    </row>
    <row r="183" spans="1:5" ht="204">
      <c r="A183" t="s">
        <v>59</v>
      </c>
      <c r="E183" s="39" t="s">
        <v>940</v>
      </c>
    </row>
    <row r="184" spans="1:16" ht="25.5">
      <c r="A184" t="s">
        <v>50</v>
      </c>
      <c s="34" t="s">
        <v>235</v>
      </c>
      <c s="34" t="s">
        <v>941</v>
      </c>
      <c s="35" t="s">
        <v>5</v>
      </c>
      <c s="6" t="s">
        <v>942</v>
      </c>
      <c s="36" t="s">
        <v>65</v>
      </c>
      <c s="37">
        <v>154</v>
      </c>
      <c s="36">
        <v>0</v>
      </c>
      <c s="36">
        <f>ROUND(G184*H184,6)</f>
      </c>
      <c r="L184" s="38">
        <v>0</v>
      </c>
      <c s="32">
        <f>ROUND(ROUND(L184,2)*ROUND(G184,3),2)</f>
      </c>
      <c s="36" t="s">
        <v>69</v>
      </c>
      <c>
        <f>(M184*21)/100</f>
      </c>
      <c t="s">
        <v>28</v>
      </c>
    </row>
    <row r="185" spans="1:5" ht="25.5">
      <c r="A185" s="35" t="s">
        <v>56</v>
      </c>
      <c r="E185" s="39" t="s">
        <v>942</v>
      </c>
    </row>
    <row r="186" spans="1:5" ht="12.75">
      <c r="A186" s="35" t="s">
        <v>58</v>
      </c>
      <c r="E186" s="40" t="s">
        <v>5</v>
      </c>
    </row>
    <row r="187" spans="1:5" ht="140.25">
      <c r="A187" t="s">
        <v>59</v>
      </c>
      <c r="E187" s="39" t="s">
        <v>943</v>
      </c>
    </row>
    <row r="188" spans="1:16" ht="12.75">
      <c r="A188" t="s">
        <v>50</v>
      </c>
      <c s="34" t="s">
        <v>239</v>
      </c>
      <c s="34" t="s">
        <v>944</v>
      </c>
      <c s="35" t="s">
        <v>5</v>
      </c>
      <c s="6" t="s">
        <v>945</v>
      </c>
      <c s="36" t="s">
        <v>65</v>
      </c>
      <c s="37">
        <v>443</v>
      </c>
      <c s="36">
        <v>0</v>
      </c>
      <c s="36">
        <f>ROUND(G188*H188,6)</f>
      </c>
      <c r="L188" s="38">
        <v>0</v>
      </c>
      <c s="32">
        <f>ROUND(ROUND(L188,2)*ROUND(G188,3),2)</f>
      </c>
      <c s="36" t="s">
        <v>55</v>
      </c>
      <c>
        <f>(M188*21)/100</f>
      </c>
      <c t="s">
        <v>28</v>
      </c>
    </row>
    <row r="189" spans="1:5" ht="12.75">
      <c r="A189" s="35" t="s">
        <v>56</v>
      </c>
      <c r="E189" s="39" t="s">
        <v>945</v>
      </c>
    </row>
    <row r="190" spans="1:5" ht="12.75">
      <c r="A190" s="35" t="s">
        <v>58</v>
      </c>
      <c r="E190" s="40" t="s">
        <v>5</v>
      </c>
    </row>
    <row r="191" spans="1:5" ht="89.25">
      <c r="A191" t="s">
        <v>59</v>
      </c>
      <c r="E191" s="39" t="s">
        <v>946</v>
      </c>
    </row>
    <row r="192" spans="1:16" ht="12.75">
      <c r="A192" t="s">
        <v>50</v>
      </c>
      <c s="34" t="s">
        <v>243</v>
      </c>
      <c s="34" t="s">
        <v>947</v>
      </c>
      <c s="35" t="s">
        <v>5</v>
      </c>
      <c s="6" t="s">
        <v>948</v>
      </c>
      <c s="36" t="s">
        <v>65</v>
      </c>
      <c s="37">
        <v>443</v>
      </c>
      <c s="36">
        <v>0</v>
      </c>
      <c s="36">
        <f>ROUND(G192*H192,6)</f>
      </c>
      <c r="L192" s="38">
        <v>0</v>
      </c>
      <c s="32">
        <f>ROUND(ROUND(L192,2)*ROUND(G192,3),2)</f>
      </c>
      <c s="36" t="s">
        <v>55</v>
      </c>
      <c>
        <f>(M192*21)/100</f>
      </c>
      <c t="s">
        <v>28</v>
      </c>
    </row>
    <row r="193" spans="1:5" ht="12.75">
      <c r="A193" s="35" t="s">
        <v>56</v>
      </c>
      <c r="E193" s="39" t="s">
        <v>948</v>
      </c>
    </row>
    <row r="194" spans="1:5" ht="12.75">
      <c r="A194" s="35" t="s">
        <v>58</v>
      </c>
      <c r="E194" s="40" t="s">
        <v>5</v>
      </c>
    </row>
    <row r="195" spans="1:5" ht="102">
      <c r="A195" t="s">
        <v>59</v>
      </c>
      <c r="E195" s="39" t="s">
        <v>949</v>
      </c>
    </row>
    <row r="196" spans="1:16" ht="12.75">
      <c r="A196" t="s">
        <v>50</v>
      </c>
      <c s="34" t="s">
        <v>248</v>
      </c>
      <c s="34" t="s">
        <v>950</v>
      </c>
      <c s="35" t="s">
        <v>5</v>
      </c>
      <c s="6" t="s">
        <v>951</v>
      </c>
      <c s="36" t="s">
        <v>65</v>
      </c>
      <c s="37">
        <v>443</v>
      </c>
      <c s="36">
        <v>0</v>
      </c>
      <c s="36">
        <f>ROUND(G196*H196,6)</f>
      </c>
      <c r="L196" s="38">
        <v>0</v>
      </c>
      <c s="32">
        <f>ROUND(ROUND(L196,2)*ROUND(G196,3),2)</f>
      </c>
      <c s="36" t="s">
        <v>55</v>
      </c>
      <c>
        <f>(M196*21)/100</f>
      </c>
      <c t="s">
        <v>28</v>
      </c>
    </row>
    <row r="197" spans="1:5" ht="12.75">
      <c r="A197" s="35" t="s">
        <v>56</v>
      </c>
      <c r="E197" s="39" t="s">
        <v>951</v>
      </c>
    </row>
    <row r="198" spans="1:5" ht="12.75">
      <c r="A198" s="35" t="s">
        <v>58</v>
      </c>
      <c r="E198" s="40" t="s">
        <v>5</v>
      </c>
    </row>
    <row r="199" spans="1:5" ht="89.25">
      <c r="A199" t="s">
        <v>59</v>
      </c>
      <c r="E199" s="39" t="s">
        <v>952</v>
      </c>
    </row>
    <row r="200" spans="1:16" ht="12.75">
      <c r="A200" t="s">
        <v>50</v>
      </c>
      <c s="34" t="s">
        <v>253</v>
      </c>
      <c s="34" t="s">
        <v>276</v>
      </c>
      <c s="35" t="s">
        <v>5</v>
      </c>
      <c s="6" t="s">
        <v>277</v>
      </c>
      <c s="36" t="s">
        <v>65</v>
      </c>
      <c s="37">
        <v>3</v>
      </c>
      <c s="36">
        <v>0</v>
      </c>
      <c s="36">
        <f>ROUND(G200*H200,6)</f>
      </c>
      <c r="L200" s="38">
        <v>0</v>
      </c>
      <c s="32">
        <f>ROUND(ROUND(L200,2)*ROUND(G200,3),2)</f>
      </c>
      <c s="36" t="s">
        <v>55</v>
      </c>
      <c>
        <f>(M200*21)/100</f>
      </c>
      <c t="s">
        <v>28</v>
      </c>
    </row>
    <row r="201" spans="1:5" ht="12.75">
      <c r="A201" s="35" t="s">
        <v>56</v>
      </c>
      <c r="E201" s="39" t="s">
        <v>277</v>
      </c>
    </row>
    <row r="202" spans="1:5" ht="12.75">
      <c r="A202" s="35" t="s">
        <v>58</v>
      </c>
      <c r="E202" s="40" t="s">
        <v>5</v>
      </c>
    </row>
    <row r="203" spans="1:5" ht="153">
      <c r="A203" t="s">
        <v>59</v>
      </c>
      <c r="E203" s="39" t="s">
        <v>278</v>
      </c>
    </row>
    <row r="204" spans="1:16" ht="12.75">
      <c r="A204" t="s">
        <v>50</v>
      </c>
      <c s="34" t="s">
        <v>257</v>
      </c>
      <c s="34" t="s">
        <v>953</v>
      </c>
      <c s="35" t="s">
        <v>5</v>
      </c>
      <c s="6" t="s">
        <v>954</v>
      </c>
      <c s="36" t="s">
        <v>65</v>
      </c>
      <c s="37">
        <v>3</v>
      </c>
      <c s="36">
        <v>0</v>
      </c>
      <c s="36">
        <f>ROUND(G204*H204,6)</f>
      </c>
      <c r="L204" s="38">
        <v>0</v>
      </c>
      <c s="32">
        <f>ROUND(ROUND(L204,2)*ROUND(G204,3),2)</f>
      </c>
      <c s="36" t="s">
        <v>55</v>
      </c>
      <c>
        <f>(M204*21)/100</f>
      </c>
      <c t="s">
        <v>28</v>
      </c>
    </row>
    <row r="205" spans="1:5" ht="12.75">
      <c r="A205" s="35" t="s">
        <v>56</v>
      </c>
      <c r="E205" s="39" t="s">
        <v>954</v>
      </c>
    </row>
    <row r="206" spans="1:5" ht="12.75">
      <c r="A206" s="35" t="s">
        <v>58</v>
      </c>
      <c r="E206" s="40" t="s">
        <v>5</v>
      </c>
    </row>
    <row r="207" spans="1:5" ht="114.75">
      <c r="A207" t="s">
        <v>59</v>
      </c>
      <c r="E207" s="39" t="s">
        <v>955</v>
      </c>
    </row>
    <row r="208" spans="1:16" ht="12.75">
      <c r="A208" t="s">
        <v>50</v>
      </c>
      <c s="34" t="s">
        <v>261</v>
      </c>
      <c s="34" t="s">
        <v>956</v>
      </c>
      <c s="35" t="s">
        <v>5</v>
      </c>
      <c s="6" t="s">
        <v>957</v>
      </c>
      <c s="36" t="s">
        <v>65</v>
      </c>
      <c s="37">
        <v>44</v>
      </c>
      <c s="36">
        <v>0</v>
      </c>
      <c s="36">
        <f>ROUND(G208*H208,6)</f>
      </c>
      <c r="L208" s="38">
        <v>0</v>
      </c>
      <c s="32">
        <f>ROUND(ROUND(L208,2)*ROUND(G208,3),2)</f>
      </c>
      <c s="36" t="s">
        <v>55</v>
      </c>
      <c>
        <f>(M208*21)/100</f>
      </c>
      <c t="s">
        <v>28</v>
      </c>
    </row>
    <row r="209" spans="1:5" ht="12.75">
      <c r="A209" s="35" t="s">
        <v>56</v>
      </c>
      <c r="E209" s="39" t="s">
        <v>957</v>
      </c>
    </row>
    <row r="210" spans="1:5" ht="12.75">
      <c r="A210" s="35" t="s">
        <v>58</v>
      </c>
      <c r="E210" s="40" t="s">
        <v>5</v>
      </c>
    </row>
    <row r="211" spans="1:5" ht="153">
      <c r="A211" t="s">
        <v>59</v>
      </c>
      <c r="E211" s="39" t="s">
        <v>958</v>
      </c>
    </row>
    <row r="212" spans="1:16" ht="25.5">
      <c r="A212" t="s">
        <v>50</v>
      </c>
      <c s="34" t="s">
        <v>262</v>
      </c>
      <c s="34" t="s">
        <v>959</v>
      </c>
      <c s="35" t="s">
        <v>5</v>
      </c>
      <c s="6" t="s">
        <v>960</v>
      </c>
      <c s="36" t="s">
        <v>65</v>
      </c>
      <c s="37">
        <v>44</v>
      </c>
      <c s="36">
        <v>0</v>
      </c>
      <c s="36">
        <f>ROUND(G212*H212,6)</f>
      </c>
      <c r="L212" s="38">
        <v>0</v>
      </c>
      <c s="32">
        <f>ROUND(ROUND(L212,2)*ROUND(G212,3),2)</f>
      </c>
      <c s="36" t="s">
        <v>55</v>
      </c>
      <c>
        <f>(M212*21)/100</f>
      </c>
      <c t="s">
        <v>28</v>
      </c>
    </row>
    <row r="213" spans="1:5" ht="25.5">
      <c r="A213" s="35" t="s">
        <v>56</v>
      </c>
      <c r="E213" s="39" t="s">
        <v>960</v>
      </c>
    </row>
    <row r="214" spans="1:5" ht="12.75">
      <c r="A214" s="35" t="s">
        <v>58</v>
      </c>
      <c r="E214" s="40" t="s">
        <v>5</v>
      </c>
    </row>
    <row r="215" spans="1:5" ht="153">
      <c r="A215" t="s">
        <v>59</v>
      </c>
      <c r="E215" s="39" t="s">
        <v>961</v>
      </c>
    </row>
    <row r="216" spans="1:13" ht="12.75">
      <c r="A216" t="s">
        <v>47</v>
      </c>
      <c r="C216" s="31" t="s">
        <v>174</v>
      </c>
      <c r="E216" s="33" t="s">
        <v>962</v>
      </c>
      <c r="J216" s="32">
        <f>0</f>
      </c>
      <c s="32">
        <f>0</f>
      </c>
      <c s="32">
        <f>0+L217+L221+L225+L229+L233+L237+L241+L245+L249+L253+L257+L261+L265+L269+L273+L277+L281+L285+L289+L293</f>
      </c>
      <c s="32">
        <f>0+M217+M221+M225+M229+M233+M237+M241+M245+M249+M253+M257+M261+M265+M269+M273+M277+M281+M285+M289+M293</f>
      </c>
    </row>
    <row r="217" spans="1:16" ht="12.75">
      <c r="A217" t="s">
        <v>50</v>
      </c>
      <c s="34" t="s">
        <v>263</v>
      </c>
      <c s="34" t="s">
        <v>963</v>
      </c>
      <c s="35" t="s">
        <v>5</v>
      </c>
      <c s="6" t="s">
        <v>964</v>
      </c>
      <c s="36" t="s">
        <v>209</v>
      </c>
      <c s="37">
        <v>80</v>
      </c>
      <c s="36">
        <v>0</v>
      </c>
      <c s="36">
        <f>ROUND(G217*H217,6)</f>
      </c>
      <c r="L217" s="38">
        <v>0</v>
      </c>
      <c s="32">
        <f>ROUND(ROUND(L217,2)*ROUND(G217,3),2)</f>
      </c>
      <c s="36" t="s">
        <v>55</v>
      </c>
      <c>
        <f>(M217*21)/100</f>
      </c>
      <c t="s">
        <v>28</v>
      </c>
    </row>
    <row r="218" spans="1:5" ht="12.75">
      <c r="A218" s="35" t="s">
        <v>56</v>
      </c>
      <c r="E218" s="39" t="s">
        <v>964</v>
      </c>
    </row>
    <row r="219" spans="1:5" ht="12.75">
      <c r="A219" s="35" t="s">
        <v>58</v>
      </c>
      <c r="E219" s="40" t="s">
        <v>5</v>
      </c>
    </row>
    <row r="220" spans="1:5" ht="191.25">
      <c r="A220" t="s">
        <v>59</v>
      </c>
      <c r="E220" s="39" t="s">
        <v>965</v>
      </c>
    </row>
    <row r="221" spans="1:16" ht="12.75">
      <c r="A221" t="s">
        <v>50</v>
      </c>
      <c s="34" t="s">
        <v>267</v>
      </c>
      <c s="34" t="s">
        <v>98</v>
      </c>
      <c s="35" t="s">
        <v>5</v>
      </c>
      <c s="6" t="s">
        <v>966</v>
      </c>
      <c s="36" t="s">
        <v>209</v>
      </c>
      <c s="37">
        <v>50</v>
      </c>
      <c s="36">
        <v>0</v>
      </c>
      <c s="36">
        <f>ROUND(G221*H221,6)</f>
      </c>
      <c r="L221" s="38">
        <v>0</v>
      </c>
      <c s="32">
        <f>ROUND(ROUND(L221,2)*ROUND(G221,3),2)</f>
      </c>
      <c s="36" t="s">
        <v>69</v>
      </c>
      <c>
        <f>(M221*21)/100</f>
      </c>
      <c t="s">
        <v>28</v>
      </c>
    </row>
    <row r="222" spans="1:5" ht="12.75">
      <c r="A222" s="35" t="s">
        <v>56</v>
      </c>
      <c r="E222" s="39" t="s">
        <v>966</v>
      </c>
    </row>
    <row r="223" spans="1:5" ht="12.75">
      <c r="A223" s="35" t="s">
        <v>58</v>
      </c>
      <c r="E223" s="40" t="s">
        <v>5</v>
      </c>
    </row>
    <row r="224" spans="1:5" ht="102">
      <c r="A224" t="s">
        <v>59</v>
      </c>
      <c r="E224" s="39" t="s">
        <v>967</v>
      </c>
    </row>
    <row r="225" spans="1:16" ht="12.75">
      <c r="A225" t="s">
        <v>50</v>
      </c>
      <c s="34" t="s">
        <v>271</v>
      </c>
      <c s="34" t="s">
        <v>968</v>
      </c>
      <c s="35" t="s">
        <v>5</v>
      </c>
      <c s="6" t="s">
        <v>969</v>
      </c>
      <c s="36" t="s">
        <v>209</v>
      </c>
      <c s="37">
        <v>30</v>
      </c>
      <c s="36">
        <v>0</v>
      </c>
      <c s="36">
        <f>ROUND(G225*H225,6)</f>
      </c>
      <c r="L225" s="38">
        <v>0</v>
      </c>
      <c s="32">
        <f>ROUND(ROUND(L225,2)*ROUND(G225,3),2)</f>
      </c>
      <c s="36" t="s">
        <v>69</v>
      </c>
      <c>
        <f>(M225*21)/100</f>
      </c>
      <c t="s">
        <v>28</v>
      </c>
    </row>
    <row r="226" spans="1:5" ht="12.75">
      <c r="A226" s="35" t="s">
        <v>56</v>
      </c>
      <c r="E226" s="39" t="s">
        <v>969</v>
      </c>
    </row>
    <row r="227" spans="1:5" ht="12.75">
      <c r="A227" s="35" t="s">
        <v>58</v>
      </c>
      <c r="E227" s="40" t="s">
        <v>5</v>
      </c>
    </row>
    <row r="228" spans="1:5" ht="102">
      <c r="A228" t="s">
        <v>59</v>
      </c>
      <c r="E228" s="39" t="s">
        <v>970</v>
      </c>
    </row>
    <row r="229" spans="1:16" ht="12.75">
      <c r="A229" t="s">
        <v>50</v>
      </c>
      <c s="34" t="s">
        <v>275</v>
      </c>
      <c s="34" t="s">
        <v>971</v>
      </c>
      <c s="35" t="s">
        <v>5</v>
      </c>
      <c s="6" t="s">
        <v>972</v>
      </c>
      <c s="36" t="s">
        <v>209</v>
      </c>
      <c s="37">
        <v>390</v>
      </c>
      <c s="36">
        <v>0</v>
      </c>
      <c s="36">
        <f>ROUND(G229*H229,6)</f>
      </c>
      <c r="L229" s="38">
        <v>0</v>
      </c>
      <c s="32">
        <f>ROUND(ROUND(L229,2)*ROUND(G229,3),2)</f>
      </c>
      <c s="36" t="s">
        <v>55</v>
      </c>
      <c>
        <f>(M229*21)/100</f>
      </c>
      <c t="s">
        <v>28</v>
      </c>
    </row>
    <row r="230" spans="1:5" ht="12.75">
      <c r="A230" s="35" t="s">
        <v>56</v>
      </c>
      <c r="E230" s="39" t="s">
        <v>972</v>
      </c>
    </row>
    <row r="231" spans="1:5" ht="12.75">
      <c r="A231" s="35" t="s">
        <v>58</v>
      </c>
      <c r="E231" s="40" t="s">
        <v>5</v>
      </c>
    </row>
    <row r="232" spans="1:5" ht="191.25">
      <c r="A232" t="s">
        <v>59</v>
      </c>
      <c r="E232" s="39" t="s">
        <v>973</v>
      </c>
    </row>
    <row r="233" spans="1:16" ht="12.75">
      <c r="A233" t="s">
        <v>50</v>
      </c>
      <c s="34" t="s">
        <v>279</v>
      </c>
      <c s="34" t="s">
        <v>974</v>
      </c>
      <c s="35" t="s">
        <v>5</v>
      </c>
      <c s="6" t="s">
        <v>975</v>
      </c>
      <c s="36" t="s">
        <v>209</v>
      </c>
      <c s="37">
        <v>15</v>
      </c>
      <c s="36">
        <v>0</v>
      </c>
      <c s="36">
        <f>ROUND(G233*H233,6)</f>
      </c>
      <c r="L233" s="38">
        <v>0</v>
      </c>
      <c s="32">
        <f>ROUND(ROUND(L233,2)*ROUND(G233,3),2)</f>
      </c>
      <c s="36" t="s">
        <v>69</v>
      </c>
      <c>
        <f>(M233*21)/100</f>
      </c>
      <c t="s">
        <v>28</v>
      </c>
    </row>
    <row r="234" spans="1:5" ht="12.75">
      <c r="A234" s="35" t="s">
        <v>56</v>
      </c>
      <c r="E234" s="39" t="s">
        <v>975</v>
      </c>
    </row>
    <row r="235" spans="1:5" ht="12.75">
      <c r="A235" s="35" t="s">
        <v>58</v>
      </c>
      <c r="E235" s="40" t="s">
        <v>5</v>
      </c>
    </row>
    <row r="236" spans="1:5" ht="102">
      <c r="A236" t="s">
        <v>59</v>
      </c>
      <c r="E236" s="39" t="s">
        <v>976</v>
      </c>
    </row>
    <row r="237" spans="1:16" ht="12.75">
      <c r="A237" t="s">
        <v>50</v>
      </c>
      <c s="34" t="s">
        <v>283</v>
      </c>
      <c s="34" t="s">
        <v>106</v>
      </c>
      <c s="35" t="s">
        <v>5</v>
      </c>
      <c s="6" t="s">
        <v>977</v>
      </c>
      <c s="36" t="s">
        <v>209</v>
      </c>
      <c s="37">
        <v>185</v>
      </c>
      <c s="36">
        <v>0</v>
      </c>
      <c s="36">
        <f>ROUND(G237*H237,6)</f>
      </c>
      <c r="L237" s="38">
        <v>0</v>
      </c>
      <c s="32">
        <f>ROUND(ROUND(L237,2)*ROUND(G237,3),2)</f>
      </c>
      <c s="36" t="s">
        <v>69</v>
      </c>
      <c>
        <f>(M237*21)/100</f>
      </c>
      <c t="s">
        <v>28</v>
      </c>
    </row>
    <row r="238" spans="1:5" ht="12.75">
      <c r="A238" s="35" t="s">
        <v>56</v>
      </c>
      <c r="E238" s="39" t="s">
        <v>977</v>
      </c>
    </row>
    <row r="239" spans="1:5" ht="12.75">
      <c r="A239" s="35" t="s">
        <v>58</v>
      </c>
      <c r="E239" s="40" t="s">
        <v>5</v>
      </c>
    </row>
    <row r="240" spans="1:5" ht="102">
      <c r="A240" t="s">
        <v>59</v>
      </c>
      <c r="E240" s="39" t="s">
        <v>978</v>
      </c>
    </row>
    <row r="241" spans="1:16" ht="12.75">
      <c r="A241" t="s">
        <v>50</v>
      </c>
      <c s="34" t="s">
        <v>287</v>
      </c>
      <c s="34" t="s">
        <v>118</v>
      </c>
      <c s="35" t="s">
        <v>5</v>
      </c>
      <c s="6" t="s">
        <v>979</v>
      </c>
      <c s="36" t="s">
        <v>209</v>
      </c>
      <c s="37">
        <v>75</v>
      </c>
      <c s="36">
        <v>0</v>
      </c>
      <c s="36">
        <f>ROUND(G241*H241,6)</f>
      </c>
      <c r="L241" s="38">
        <v>0</v>
      </c>
      <c s="32">
        <f>ROUND(ROUND(L241,2)*ROUND(G241,3),2)</f>
      </c>
      <c s="36" t="s">
        <v>69</v>
      </c>
      <c>
        <f>(M241*21)/100</f>
      </c>
      <c t="s">
        <v>28</v>
      </c>
    </row>
    <row r="242" spans="1:5" ht="12.75">
      <c r="A242" s="35" t="s">
        <v>56</v>
      </c>
      <c r="E242" s="39" t="s">
        <v>979</v>
      </c>
    </row>
    <row r="243" spans="1:5" ht="12.75">
      <c r="A243" s="35" t="s">
        <v>58</v>
      </c>
      <c r="E243" s="40" t="s">
        <v>5</v>
      </c>
    </row>
    <row r="244" spans="1:5" ht="102">
      <c r="A244" t="s">
        <v>59</v>
      </c>
      <c r="E244" s="39" t="s">
        <v>980</v>
      </c>
    </row>
    <row r="245" spans="1:16" ht="12.75">
      <c r="A245" t="s">
        <v>50</v>
      </c>
      <c s="34" t="s">
        <v>291</v>
      </c>
      <c s="34" t="s">
        <v>981</v>
      </c>
      <c s="35" t="s">
        <v>5</v>
      </c>
      <c s="6" t="s">
        <v>982</v>
      </c>
      <c s="36" t="s">
        <v>209</v>
      </c>
      <c s="37">
        <v>80</v>
      </c>
      <c s="36">
        <v>0</v>
      </c>
      <c s="36">
        <f>ROUND(G245*H245,6)</f>
      </c>
      <c r="L245" s="38">
        <v>0</v>
      </c>
      <c s="32">
        <f>ROUND(ROUND(L245,2)*ROUND(G245,3),2)</f>
      </c>
      <c s="36" t="s">
        <v>69</v>
      </c>
      <c>
        <f>(M245*21)/100</f>
      </c>
      <c t="s">
        <v>28</v>
      </c>
    </row>
    <row r="246" spans="1:5" ht="12.75">
      <c r="A246" s="35" t="s">
        <v>56</v>
      </c>
      <c r="E246" s="39" t="s">
        <v>982</v>
      </c>
    </row>
    <row r="247" spans="1:5" ht="12.75">
      <c r="A247" s="35" t="s">
        <v>58</v>
      </c>
      <c r="E247" s="40" t="s">
        <v>5</v>
      </c>
    </row>
    <row r="248" spans="1:5" ht="102">
      <c r="A248" t="s">
        <v>59</v>
      </c>
      <c r="E248" s="39" t="s">
        <v>983</v>
      </c>
    </row>
    <row r="249" spans="1:16" ht="12.75">
      <c r="A249" t="s">
        <v>50</v>
      </c>
      <c s="34" t="s">
        <v>295</v>
      </c>
      <c s="34" t="s">
        <v>984</v>
      </c>
      <c s="35" t="s">
        <v>5</v>
      </c>
      <c s="6" t="s">
        <v>985</v>
      </c>
      <c s="36" t="s">
        <v>209</v>
      </c>
      <c s="37">
        <v>35</v>
      </c>
      <c s="36">
        <v>0</v>
      </c>
      <c s="36">
        <f>ROUND(G249*H249,6)</f>
      </c>
      <c r="L249" s="38">
        <v>0</v>
      </c>
      <c s="32">
        <f>ROUND(ROUND(L249,2)*ROUND(G249,3),2)</f>
      </c>
      <c s="36" t="s">
        <v>69</v>
      </c>
      <c>
        <f>(M249*21)/100</f>
      </c>
      <c t="s">
        <v>28</v>
      </c>
    </row>
    <row r="250" spans="1:5" ht="12.75">
      <c r="A250" s="35" t="s">
        <v>56</v>
      </c>
      <c r="E250" s="39" t="s">
        <v>985</v>
      </c>
    </row>
    <row r="251" spans="1:5" ht="12.75">
      <c r="A251" s="35" t="s">
        <v>58</v>
      </c>
      <c r="E251" s="40" t="s">
        <v>5</v>
      </c>
    </row>
    <row r="252" spans="1:5" ht="102">
      <c r="A252" t="s">
        <v>59</v>
      </c>
      <c r="E252" s="39" t="s">
        <v>986</v>
      </c>
    </row>
    <row r="253" spans="1:16" ht="12.75">
      <c r="A253" t="s">
        <v>50</v>
      </c>
      <c s="34" t="s">
        <v>299</v>
      </c>
      <c s="34" t="s">
        <v>987</v>
      </c>
      <c s="35" t="s">
        <v>5</v>
      </c>
      <c s="6" t="s">
        <v>988</v>
      </c>
      <c s="36" t="s">
        <v>209</v>
      </c>
      <c s="37">
        <v>45</v>
      </c>
      <c s="36">
        <v>0</v>
      </c>
      <c s="36">
        <f>ROUND(G253*H253,6)</f>
      </c>
      <c r="L253" s="38">
        <v>0</v>
      </c>
      <c s="32">
        <f>ROUND(ROUND(L253,2)*ROUND(G253,3),2)</f>
      </c>
      <c s="36" t="s">
        <v>55</v>
      </c>
      <c>
        <f>(M253*21)/100</f>
      </c>
      <c t="s">
        <v>28</v>
      </c>
    </row>
    <row r="254" spans="1:5" ht="12.75">
      <c r="A254" s="35" t="s">
        <v>56</v>
      </c>
      <c r="E254" s="39" t="s">
        <v>988</v>
      </c>
    </row>
    <row r="255" spans="1:5" ht="12.75">
      <c r="A255" s="35" t="s">
        <v>58</v>
      </c>
      <c r="E255" s="40" t="s">
        <v>5</v>
      </c>
    </row>
    <row r="256" spans="1:5" ht="191.25">
      <c r="A256" t="s">
        <v>59</v>
      </c>
      <c r="E256" s="39" t="s">
        <v>989</v>
      </c>
    </row>
    <row r="257" spans="1:16" ht="12.75">
      <c r="A257" t="s">
        <v>50</v>
      </c>
      <c s="34" t="s">
        <v>303</v>
      </c>
      <c s="34" t="s">
        <v>114</v>
      </c>
      <c s="35" t="s">
        <v>5</v>
      </c>
      <c s="6" t="s">
        <v>990</v>
      </c>
      <c s="36" t="s">
        <v>209</v>
      </c>
      <c s="37">
        <v>45</v>
      </c>
      <c s="36">
        <v>0</v>
      </c>
      <c s="36">
        <f>ROUND(G257*H257,6)</f>
      </c>
      <c r="L257" s="38">
        <v>0</v>
      </c>
      <c s="32">
        <f>ROUND(ROUND(L257,2)*ROUND(G257,3),2)</f>
      </c>
      <c s="36" t="s">
        <v>69</v>
      </c>
      <c>
        <f>(M257*21)/100</f>
      </c>
      <c t="s">
        <v>28</v>
      </c>
    </row>
    <row r="258" spans="1:5" ht="12.75">
      <c r="A258" s="35" t="s">
        <v>56</v>
      </c>
      <c r="E258" s="39" t="s">
        <v>990</v>
      </c>
    </row>
    <row r="259" spans="1:5" ht="12.75">
      <c r="A259" s="35" t="s">
        <v>58</v>
      </c>
      <c r="E259" s="40" t="s">
        <v>5</v>
      </c>
    </row>
    <row r="260" spans="1:5" ht="102">
      <c r="A260" t="s">
        <v>59</v>
      </c>
      <c r="E260" s="39" t="s">
        <v>991</v>
      </c>
    </row>
    <row r="261" spans="1:16" ht="12.75">
      <c r="A261" t="s">
        <v>50</v>
      </c>
      <c s="34" t="s">
        <v>307</v>
      </c>
      <c s="34" t="s">
        <v>336</v>
      </c>
      <c s="35" t="s">
        <v>5</v>
      </c>
      <c s="6" t="s">
        <v>337</v>
      </c>
      <c s="36" t="s">
        <v>209</v>
      </c>
      <c s="37">
        <v>8000</v>
      </c>
      <c s="36">
        <v>0</v>
      </c>
      <c s="36">
        <f>ROUND(G261*H261,6)</f>
      </c>
      <c r="L261" s="38">
        <v>0</v>
      </c>
      <c s="32">
        <f>ROUND(ROUND(L261,2)*ROUND(G261,3),2)</f>
      </c>
      <c s="36" t="s">
        <v>55</v>
      </c>
      <c>
        <f>(M261*21)/100</f>
      </c>
      <c t="s">
        <v>28</v>
      </c>
    </row>
    <row r="262" spans="1:5" ht="12.75">
      <c r="A262" s="35" t="s">
        <v>56</v>
      </c>
      <c r="E262" s="39" t="s">
        <v>337</v>
      </c>
    </row>
    <row r="263" spans="1:5" ht="12.75">
      <c r="A263" s="35" t="s">
        <v>58</v>
      </c>
      <c r="E263" s="40" t="s">
        <v>5</v>
      </c>
    </row>
    <row r="264" spans="1:5" ht="153">
      <c r="A264" t="s">
        <v>59</v>
      </c>
      <c r="E264" s="39" t="s">
        <v>338</v>
      </c>
    </row>
    <row r="265" spans="1:16" ht="12.75">
      <c r="A265" t="s">
        <v>50</v>
      </c>
      <c s="34" t="s">
        <v>311</v>
      </c>
      <c s="34" t="s">
        <v>344</v>
      </c>
      <c s="35" t="s">
        <v>5</v>
      </c>
      <c s="6" t="s">
        <v>345</v>
      </c>
      <c s="36" t="s">
        <v>209</v>
      </c>
      <c s="37">
        <v>3000</v>
      </c>
      <c s="36">
        <v>0</v>
      </c>
      <c s="36">
        <f>ROUND(G265*H265,6)</f>
      </c>
      <c r="L265" s="38">
        <v>0</v>
      </c>
      <c s="32">
        <f>ROUND(ROUND(L265,2)*ROUND(G265,3),2)</f>
      </c>
      <c s="36" t="s">
        <v>55</v>
      </c>
      <c>
        <f>(M265*21)/100</f>
      </c>
      <c t="s">
        <v>28</v>
      </c>
    </row>
    <row r="266" spans="1:5" ht="12.75">
      <c r="A266" s="35" t="s">
        <v>56</v>
      </c>
      <c r="E266" s="39" t="s">
        <v>345</v>
      </c>
    </row>
    <row r="267" spans="1:5" ht="12.75">
      <c r="A267" s="35" t="s">
        <v>58</v>
      </c>
      <c r="E267" s="40" t="s">
        <v>5</v>
      </c>
    </row>
    <row r="268" spans="1:5" ht="102">
      <c r="A268" t="s">
        <v>59</v>
      </c>
      <c r="E268" s="39" t="s">
        <v>346</v>
      </c>
    </row>
    <row r="269" spans="1:16" ht="12.75">
      <c r="A269" t="s">
        <v>50</v>
      </c>
      <c s="34" t="s">
        <v>315</v>
      </c>
      <c s="34" t="s">
        <v>992</v>
      </c>
      <c s="35" t="s">
        <v>5</v>
      </c>
      <c s="6" t="s">
        <v>993</v>
      </c>
      <c s="36" t="s">
        <v>209</v>
      </c>
      <c s="37">
        <v>5000</v>
      </c>
      <c s="36">
        <v>0</v>
      </c>
      <c s="36">
        <f>ROUND(G269*H269,6)</f>
      </c>
      <c r="L269" s="38">
        <v>0</v>
      </c>
      <c s="32">
        <f>ROUND(ROUND(L269,2)*ROUND(G269,3),2)</f>
      </c>
      <c s="36" t="s">
        <v>55</v>
      </c>
      <c>
        <f>(M269*21)/100</f>
      </c>
      <c t="s">
        <v>28</v>
      </c>
    </row>
    <row r="270" spans="1:5" ht="12.75">
      <c r="A270" s="35" t="s">
        <v>56</v>
      </c>
      <c r="E270" s="39" t="s">
        <v>993</v>
      </c>
    </row>
    <row r="271" spans="1:5" ht="12.75">
      <c r="A271" s="35" t="s">
        <v>58</v>
      </c>
      <c r="E271" s="40" t="s">
        <v>5</v>
      </c>
    </row>
    <row r="272" spans="1:5" ht="102">
      <c r="A272" t="s">
        <v>59</v>
      </c>
      <c r="E272" s="39" t="s">
        <v>994</v>
      </c>
    </row>
    <row r="273" spans="1:16" ht="12.75">
      <c r="A273" t="s">
        <v>50</v>
      </c>
      <c s="34" t="s">
        <v>319</v>
      </c>
      <c s="34" t="s">
        <v>583</v>
      </c>
      <c s="35" t="s">
        <v>5</v>
      </c>
      <c s="6" t="s">
        <v>584</v>
      </c>
      <c s="36" t="s">
        <v>209</v>
      </c>
      <c s="37">
        <v>3000</v>
      </c>
      <c s="36">
        <v>0</v>
      </c>
      <c s="36">
        <f>ROUND(G273*H273,6)</f>
      </c>
      <c r="L273" s="38">
        <v>0</v>
      </c>
      <c s="32">
        <f>ROUND(ROUND(L273,2)*ROUND(G273,3),2)</f>
      </c>
      <c s="36" t="s">
        <v>55</v>
      </c>
      <c>
        <f>(M273*21)/100</f>
      </c>
      <c t="s">
        <v>28</v>
      </c>
    </row>
    <row r="274" spans="1:5" ht="12.75">
      <c r="A274" s="35" t="s">
        <v>56</v>
      </c>
      <c r="E274" s="39" t="s">
        <v>584</v>
      </c>
    </row>
    <row r="275" spans="1:5" ht="12.75">
      <c r="A275" s="35" t="s">
        <v>58</v>
      </c>
      <c r="E275" s="40" t="s">
        <v>5</v>
      </c>
    </row>
    <row r="276" spans="1:5" ht="140.25">
      <c r="A276" t="s">
        <v>59</v>
      </c>
      <c r="E276" s="39" t="s">
        <v>585</v>
      </c>
    </row>
    <row r="277" spans="1:16" ht="12.75">
      <c r="A277" t="s">
        <v>50</v>
      </c>
      <c s="34" t="s">
        <v>323</v>
      </c>
      <c s="34" t="s">
        <v>607</v>
      </c>
      <c s="35" t="s">
        <v>5</v>
      </c>
      <c s="6" t="s">
        <v>801</v>
      </c>
      <c s="36" t="s">
        <v>209</v>
      </c>
      <c s="37">
        <v>1500</v>
      </c>
      <c s="36">
        <v>0</v>
      </c>
      <c s="36">
        <f>ROUND(G277*H277,6)</f>
      </c>
      <c r="L277" s="38">
        <v>0</v>
      </c>
      <c s="32">
        <f>ROUND(ROUND(L277,2)*ROUND(G277,3),2)</f>
      </c>
      <c s="36" t="s">
        <v>55</v>
      </c>
      <c>
        <f>(M277*21)/100</f>
      </c>
      <c t="s">
        <v>28</v>
      </c>
    </row>
    <row r="278" spans="1:5" ht="12.75">
      <c r="A278" s="35" t="s">
        <v>56</v>
      </c>
      <c r="E278" s="39" t="s">
        <v>801</v>
      </c>
    </row>
    <row r="279" spans="1:5" ht="12.75">
      <c r="A279" s="35" t="s">
        <v>58</v>
      </c>
      <c r="E279" s="40" t="s">
        <v>5</v>
      </c>
    </row>
    <row r="280" spans="1:5" ht="102">
      <c r="A280" t="s">
        <v>59</v>
      </c>
      <c r="E280" s="39" t="s">
        <v>802</v>
      </c>
    </row>
    <row r="281" spans="1:16" ht="12.75">
      <c r="A281" t="s">
        <v>50</v>
      </c>
      <c s="34" t="s">
        <v>327</v>
      </c>
      <c s="34" t="s">
        <v>995</v>
      </c>
      <c s="35" t="s">
        <v>5</v>
      </c>
      <c s="6" t="s">
        <v>996</v>
      </c>
      <c s="36" t="s">
        <v>209</v>
      </c>
      <c s="37">
        <v>1500</v>
      </c>
      <c s="36">
        <v>0</v>
      </c>
      <c s="36">
        <f>ROUND(G281*H281,6)</f>
      </c>
      <c r="L281" s="38">
        <v>0</v>
      </c>
      <c s="32">
        <f>ROUND(ROUND(L281,2)*ROUND(G281,3),2)</f>
      </c>
      <c s="36" t="s">
        <v>55</v>
      </c>
      <c>
        <f>(M281*21)/100</f>
      </c>
      <c t="s">
        <v>28</v>
      </c>
    </row>
    <row r="282" spans="1:5" ht="12.75">
      <c r="A282" s="35" t="s">
        <v>56</v>
      </c>
      <c r="E282" s="39" t="s">
        <v>996</v>
      </c>
    </row>
    <row r="283" spans="1:5" ht="12.75">
      <c r="A283" s="35" t="s">
        <v>58</v>
      </c>
      <c r="E283" s="40" t="s">
        <v>5</v>
      </c>
    </row>
    <row r="284" spans="1:5" ht="102">
      <c r="A284" t="s">
        <v>59</v>
      </c>
      <c r="E284" s="39" t="s">
        <v>997</v>
      </c>
    </row>
    <row r="285" spans="1:16" ht="12.75">
      <c r="A285" t="s">
        <v>50</v>
      </c>
      <c s="34" t="s">
        <v>331</v>
      </c>
      <c s="34" t="s">
        <v>998</v>
      </c>
      <c s="35" t="s">
        <v>5</v>
      </c>
      <c s="6" t="s">
        <v>999</v>
      </c>
      <c s="36" t="s">
        <v>209</v>
      </c>
      <c s="37">
        <v>50</v>
      </c>
      <c s="36">
        <v>0</v>
      </c>
      <c s="36">
        <f>ROUND(G285*H285,6)</f>
      </c>
      <c r="L285" s="38">
        <v>0</v>
      </c>
      <c s="32">
        <f>ROUND(ROUND(L285,2)*ROUND(G285,3),2)</f>
      </c>
      <c s="36" t="s">
        <v>55</v>
      </c>
      <c>
        <f>(M285*21)/100</f>
      </c>
      <c t="s">
        <v>28</v>
      </c>
    </row>
    <row r="286" spans="1:5" ht="12.75">
      <c r="A286" s="35" t="s">
        <v>56</v>
      </c>
      <c r="E286" s="39" t="s">
        <v>999</v>
      </c>
    </row>
    <row r="287" spans="1:5" ht="12.75">
      <c r="A287" s="35" t="s">
        <v>58</v>
      </c>
      <c r="E287" s="40" t="s">
        <v>5</v>
      </c>
    </row>
    <row r="288" spans="1:5" ht="153">
      <c r="A288" t="s">
        <v>59</v>
      </c>
      <c r="E288" s="39" t="s">
        <v>1000</v>
      </c>
    </row>
    <row r="289" spans="1:16" ht="12.75">
      <c r="A289" t="s">
        <v>50</v>
      </c>
      <c s="34" t="s">
        <v>335</v>
      </c>
      <c s="34" t="s">
        <v>1001</v>
      </c>
      <c s="35" t="s">
        <v>5</v>
      </c>
      <c s="6" t="s">
        <v>1002</v>
      </c>
      <c s="36" t="s">
        <v>209</v>
      </c>
      <c s="37">
        <v>50</v>
      </c>
      <c s="36">
        <v>0</v>
      </c>
      <c s="36">
        <f>ROUND(G289*H289,6)</f>
      </c>
      <c r="L289" s="38">
        <v>0</v>
      </c>
      <c s="32">
        <f>ROUND(ROUND(L289,2)*ROUND(G289,3),2)</f>
      </c>
      <c s="36" t="s">
        <v>55</v>
      </c>
      <c>
        <f>(M289*21)/100</f>
      </c>
      <c t="s">
        <v>28</v>
      </c>
    </row>
    <row r="290" spans="1:5" ht="12.75">
      <c r="A290" s="35" t="s">
        <v>56</v>
      </c>
      <c r="E290" s="39" t="s">
        <v>1002</v>
      </c>
    </row>
    <row r="291" spans="1:5" ht="12.75">
      <c r="A291" s="35" t="s">
        <v>58</v>
      </c>
      <c r="E291" s="40" t="s">
        <v>5</v>
      </c>
    </row>
    <row r="292" spans="1:5" ht="102">
      <c r="A292" t="s">
        <v>59</v>
      </c>
      <c r="E292" s="39" t="s">
        <v>1003</v>
      </c>
    </row>
    <row r="293" spans="1:16" ht="12.75">
      <c r="A293" t="s">
        <v>50</v>
      </c>
      <c s="34" t="s">
        <v>339</v>
      </c>
      <c s="34" t="s">
        <v>1004</v>
      </c>
      <c s="35" t="s">
        <v>5</v>
      </c>
      <c s="6" t="s">
        <v>1005</v>
      </c>
      <c s="36" t="s">
        <v>246</v>
      </c>
      <c s="37">
        <v>1</v>
      </c>
      <c s="36">
        <v>0</v>
      </c>
      <c s="36">
        <f>ROUND(G293*H293,6)</f>
      </c>
      <c r="L293" s="38">
        <v>0</v>
      </c>
      <c s="32">
        <f>ROUND(ROUND(L293,2)*ROUND(G293,3),2)</f>
      </c>
      <c s="36" t="s">
        <v>69</v>
      </c>
      <c>
        <f>(M293*21)/100</f>
      </c>
      <c t="s">
        <v>28</v>
      </c>
    </row>
    <row r="294" spans="1:5" ht="12.75">
      <c r="A294" s="35" t="s">
        <v>56</v>
      </c>
      <c r="E294" s="39" t="s">
        <v>1005</v>
      </c>
    </row>
    <row r="295" spans="1:5" ht="12.75">
      <c r="A295" s="35" t="s">
        <v>58</v>
      </c>
      <c r="E295" s="40" t="s">
        <v>5</v>
      </c>
    </row>
    <row r="296" spans="1:5" ht="102">
      <c r="A296" t="s">
        <v>59</v>
      </c>
      <c r="E296" s="39" t="s">
        <v>1006</v>
      </c>
    </row>
    <row r="297" spans="1:13" ht="12.75">
      <c r="A297" t="s">
        <v>47</v>
      </c>
      <c r="C297" s="31" t="s">
        <v>1007</v>
      </c>
      <c r="E297" s="33" t="s">
        <v>1008</v>
      </c>
      <c r="J297" s="32">
        <f>0</f>
      </c>
      <c s="32">
        <f>0</f>
      </c>
      <c s="32">
        <f>0+L298+L302+L306+L310+L314+L318+L322+L326</f>
      </c>
      <c s="32">
        <f>0+M298+M302+M306+M310+M314+M318+M322+M326</f>
      </c>
    </row>
    <row r="298" spans="1:16" ht="12.75">
      <c r="A298" t="s">
        <v>50</v>
      </c>
      <c s="34" t="s">
        <v>343</v>
      </c>
      <c s="34" t="s">
        <v>110</v>
      </c>
      <c s="35" t="s">
        <v>5</v>
      </c>
      <c s="6" t="s">
        <v>111</v>
      </c>
      <c s="36" t="s">
        <v>65</v>
      </c>
      <c s="37">
        <v>1</v>
      </c>
      <c s="36">
        <v>0</v>
      </c>
      <c s="36">
        <f>ROUND(G298*H298,6)</f>
      </c>
      <c r="L298" s="38">
        <v>0</v>
      </c>
      <c s="32">
        <f>ROUND(ROUND(L298,2)*ROUND(G298,3),2)</f>
      </c>
      <c s="36" t="s">
        <v>55</v>
      </c>
      <c>
        <f>(M298*21)/100</f>
      </c>
      <c t="s">
        <v>28</v>
      </c>
    </row>
    <row r="299" spans="1:5" ht="12.75">
      <c r="A299" s="35" t="s">
        <v>56</v>
      </c>
      <c r="E299" s="39" t="s">
        <v>111</v>
      </c>
    </row>
    <row r="300" spans="1:5" ht="12.75">
      <c r="A300" s="35" t="s">
        <v>58</v>
      </c>
      <c r="E300" s="40" t="s">
        <v>5</v>
      </c>
    </row>
    <row r="301" spans="1:5" ht="204">
      <c r="A301" t="s">
        <v>59</v>
      </c>
      <c r="E301" s="39" t="s">
        <v>112</v>
      </c>
    </row>
    <row r="302" spans="1:16" ht="12.75">
      <c r="A302" t="s">
        <v>50</v>
      </c>
      <c s="34" t="s">
        <v>349</v>
      </c>
      <c s="34" t="s">
        <v>1009</v>
      </c>
      <c s="35" t="s">
        <v>5</v>
      </c>
      <c s="6" t="s">
        <v>1010</v>
      </c>
      <c s="36" t="s">
        <v>65</v>
      </c>
      <c s="37">
        <v>1</v>
      </c>
      <c s="36">
        <v>0</v>
      </c>
      <c s="36">
        <f>ROUND(G302*H302,6)</f>
      </c>
      <c r="L302" s="38">
        <v>0</v>
      </c>
      <c s="32">
        <f>ROUND(ROUND(L302,2)*ROUND(G302,3),2)</f>
      </c>
      <c s="36" t="s">
        <v>69</v>
      </c>
      <c>
        <f>(M302*21)/100</f>
      </c>
      <c t="s">
        <v>28</v>
      </c>
    </row>
    <row r="303" spans="1:5" ht="12.75">
      <c r="A303" s="35" t="s">
        <v>56</v>
      </c>
      <c r="E303" s="39" t="s">
        <v>1010</v>
      </c>
    </row>
    <row r="304" spans="1:5" ht="12.75">
      <c r="A304" s="35" t="s">
        <v>58</v>
      </c>
      <c r="E304" s="40" t="s">
        <v>5</v>
      </c>
    </row>
    <row r="305" spans="1:5" ht="229.5">
      <c r="A305" t="s">
        <v>59</v>
      </c>
      <c r="E305" s="39" t="s">
        <v>1011</v>
      </c>
    </row>
    <row r="306" spans="1:16" ht="12.75">
      <c r="A306" t="s">
        <v>50</v>
      </c>
      <c s="34" t="s">
        <v>353</v>
      </c>
      <c s="34" t="s">
        <v>1012</v>
      </c>
      <c s="35" t="s">
        <v>5</v>
      </c>
      <c s="6" t="s">
        <v>1013</v>
      </c>
      <c s="36" t="s">
        <v>251</v>
      </c>
      <c s="37">
        <v>1</v>
      </c>
      <c s="36">
        <v>0</v>
      </c>
      <c s="36">
        <f>ROUND(G306*H306,6)</f>
      </c>
      <c r="L306" s="38">
        <v>0</v>
      </c>
      <c s="32">
        <f>ROUND(ROUND(L306,2)*ROUND(G306,3),2)</f>
      </c>
      <c s="36" t="s">
        <v>69</v>
      </c>
      <c>
        <f>(M306*21)/100</f>
      </c>
      <c t="s">
        <v>28</v>
      </c>
    </row>
    <row r="307" spans="1:5" ht="12.75">
      <c r="A307" s="35" t="s">
        <v>56</v>
      </c>
      <c r="E307" s="39" t="s">
        <v>1013</v>
      </c>
    </row>
    <row r="308" spans="1:5" ht="12.75">
      <c r="A308" s="35" t="s">
        <v>58</v>
      </c>
      <c r="E308" s="40" t="s">
        <v>5</v>
      </c>
    </row>
    <row r="309" spans="1:5" ht="89.25">
      <c r="A309" t="s">
        <v>59</v>
      </c>
      <c r="E309" s="39" t="s">
        <v>1014</v>
      </c>
    </row>
    <row r="310" spans="1:16" ht="12.75">
      <c r="A310" t="s">
        <v>50</v>
      </c>
      <c s="34" t="s">
        <v>357</v>
      </c>
      <c s="34" t="s">
        <v>1015</v>
      </c>
      <c s="35" t="s">
        <v>5</v>
      </c>
      <c s="6" t="s">
        <v>1016</v>
      </c>
      <c s="36" t="s">
        <v>65</v>
      </c>
      <c s="37">
        <v>1</v>
      </c>
      <c s="36">
        <v>0</v>
      </c>
      <c s="36">
        <f>ROUND(G310*H310,6)</f>
      </c>
      <c r="L310" s="38">
        <v>0</v>
      </c>
      <c s="32">
        <f>ROUND(ROUND(L310,2)*ROUND(G310,3),2)</f>
      </c>
      <c s="36" t="s">
        <v>69</v>
      </c>
      <c>
        <f>(M310*21)/100</f>
      </c>
      <c t="s">
        <v>28</v>
      </c>
    </row>
    <row r="311" spans="1:5" ht="12.75">
      <c r="A311" s="35" t="s">
        <v>56</v>
      </c>
      <c r="E311" s="39" t="s">
        <v>1016</v>
      </c>
    </row>
    <row r="312" spans="1:5" ht="12.75">
      <c r="A312" s="35" t="s">
        <v>58</v>
      </c>
      <c r="E312" s="40" t="s">
        <v>5</v>
      </c>
    </row>
    <row r="313" spans="1:5" ht="89.25">
      <c r="A313" t="s">
        <v>59</v>
      </c>
      <c r="E313" s="39" t="s">
        <v>1017</v>
      </c>
    </row>
    <row r="314" spans="1:16" ht="12.75">
      <c r="A314" t="s">
        <v>50</v>
      </c>
      <c s="34" t="s">
        <v>361</v>
      </c>
      <c s="34" t="s">
        <v>1018</v>
      </c>
      <c s="35" t="s">
        <v>5</v>
      </c>
      <c s="6" t="s">
        <v>1019</v>
      </c>
      <c s="36" t="s">
        <v>65</v>
      </c>
      <c s="37">
        <v>9</v>
      </c>
      <c s="36">
        <v>0</v>
      </c>
      <c s="36">
        <f>ROUND(G314*H314,6)</f>
      </c>
      <c r="L314" s="38">
        <v>0</v>
      </c>
      <c s="32">
        <f>ROUND(ROUND(L314,2)*ROUND(G314,3),2)</f>
      </c>
      <c s="36" t="s">
        <v>69</v>
      </c>
      <c>
        <f>(M314*21)/100</f>
      </c>
      <c t="s">
        <v>28</v>
      </c>
    </row>
    <row r="315" spans="1:5" ht="12.75">
      <c r="A315" s="35" t="s">
        <v>56</v>
      </c>
      <c r="E315" s="39" t="s">
        <v>1019</v>
      </c>
    </row>
    <row r="316" spans="1:5" ht="12.75">
      <c r="A316" s="35" t="s">
        <v>58</v>
      </c>
      <c r="E316" s="40" t="s">
        <v>5</v>
      </c>
    </row>
    <row r="317" spans="1:5" ht="89.25">
      <c r="A317" t="s">
        <v>59</v>
      </c>
      <c r="E317" s="39" t="s">
        <v>1020</v>
      </c>
    </row>
    <row r="318" spans="1:16" ht="12.75">
      <c r="A318" t="s">
        <v>50</v>
      </c>
      <c s="34" t="s">
        <v>365</v>
      </c>
      <c s="34" t="s">
        <v>1021</v>
      </c>
      <c s="35" t="s">
        <v>5</v>
      </c>
      <c s="6" t="s">
        <v>1022</v>
      </c>
      <c s="36" t="s">
        <v>65</v>
      </c>
      <c s="37">
        <v>9</v>
      </c>
      <c s="36">
        <v>0</v>
      </c>
      <c s="36">
        <f>ROUND(G318*H318,6)</f>
      </c>
      <c r="L318" s="38">
        <v>0</v>
      </c>
      <c s="32">
        <f>ROUND(ROUND(L318,2)*ROUND(G318,3),2)</f>
      </c>
      <c s="36" t="s">
        <v>69</v>
      </c>
      <c>
        <f>(M318*21)/100</f>
      </c>
      <c t="s">
        <v>28</v>
      </c>
    </row>
    <row r="319" spans="1:5" ht="12.75">
      <c r="A319" s="35" t="s">
        <v>56</v>
      </c>
      <c r="E319" s="39" t="s">
        <v>1022</v>
      </c>
    </row>
    <row r="320" spans="1:5" ht="12.75">
      <c r="A320" s="35" t="s">
        <v>58</v>
      </c>
      <c r="E320" s="40" t="s">
        <v>5</v>
      </c>
    </row>
    <row r="321" spans="1:5" ht="89.25">
      <c r="A321" t="s">
        <v>59</v>
      </c>
      <c r="E321" s="39" t="s">
        <v>1023</v>
      </c>
    </row>
    <row r="322" spans="1:16" ht="12.75">
      <c r="A322" t="s">
        <v>50</v>
      </c>
      <c s="34" t="s">
        <v>369</v>
      </c>
      <c s="34" t="s">
        <v>167</v>
      </c>
      <c s="35" t="s">
        <v>5</v>
      </c>
      <c s="6" t="s">
        <v>168</v>
      </c>
      <c s="36" t="s">
        <v>65</v>
      </c>
      <c s="37">
        <v>2</v>
      </c>
      <c s="36">
        <v>0</v>
      </c>
      <c s="36">
        <f>ROUND(G322*H322,6)</f>
      </c>
      <c r="L322" s="38">
        <v>0</v>
      </c>
      <c s="32">
        <f>ROUND(ROUND(L322,2)*ROUND(G322,3),2)</f>
      </c>
      <c s="36" t="s">
        <v>55</v>
      </c>
      <c>
        <f>(M322*21)/100</f>
      </c>
      <c t="s">
        <v>28</v>
      </c>
    </row>
    <row r="323" spans="1:5" ht="12.75">
      <c r="A323" s="35" t="s">
        <v>56</v>
      </c>
      <c r="E323" s="39" t="s">
        <v>168</v>
      </c>
    </row>
    <row r="324" spans="1:5" ht="12.75">
      <c r="A324" s="35" t="s">
        <v>58</v>
      </c>
      <c r="E324" s="40" t="s">
        <v>5</v>
      </c>
    </row>
    <row r="325" spans="1:5" ht="191.25">
      <c r="A325" t="s">
        <v>59</v>
      </c>
      <c r="E325" s="39" t="s">
        <v>169</v>
      </c>
    </row>
    <row r="326" spans="1:16" ht="12.75">
      <c r="A326" t="s">
        <v>50</v>
      </c>
      <c s="34" t="s">
        <v>373</v>
      </c>
      <c s="34" t="s">
        <v>1024</v>
      </c>
      <c s="35" t="s">
        <v>5</v>
      </c>
      <c s="6" t="s">
        <v>1025</v>
      </c>
      <c s="36" t="s">
        <v>65</v>
      </c>
      <c s="37">
        <v>2</v>
      </c>
      <c s="36">
        <v>0</v>
      </c>
      <c s="36">
        <f>ROUND(G326*H326,6)</f>
      </c>
      <c r="L326" s="38">
        <v>0</v>
      </c>
      <c s="32">
        <f>ROUND(ROUND(L326,2)*ROUND(G326,3),2)</f>
      </c>
      <c s="36" t="s">
        <v>69</v>
      </c>
      <c>
        <f>(M326*21)/100</f>
      </c>
      <c t="s">
        <v>28</v>
      </c>
    </row>
    <row r="327" spans="1:5" ht="12.75">
      <c r="A327" s="35" t="s">
        <v>56</v>
      </c>
      <c r="E327" s="39" t="s">
        <v>1025</v>
      </c>
    </row>
    <row r="328" spans="1:5" ht="12.75">
      <c r="A328" s="35" t="s">
        <v>58</v>
      </c>
      <c r="E328" s="40" t="s">
        <v>5</v>
      </c>
    </row>
    <row r="329" spans="1:5" ht="102">
      <c r="A329" t="s">
        <v>59</v>
      </c>
      <c r="E329" s="39" t="s">
        <v>1026</v>
      </c>
    </row>
    <row r="330" spans="1:13" ht="12.75">
      <c r="A330" t="s">
        <v>47</v>
      </c>
      <c r="C330" s="31" t="s">
        <v>1027</v>
      </c>
      <c r="E330" s="33" t="s">
        <v>1028</v>
      </c>
      <c r="J330" s="32">
        <f>0</f>
      </c>
      <c s="32">
        <f>0</f>
      </c>
      <c s="32">
        <f>0+L331+L335+L339+L343+L347+L351+L355+L359+L363+L367+L371+L375+L379+L383+L387+L391+L395+L399+L403</f>
      </c>
      <c s="32">
        <f>0+M331+M335+M339+M343+M347+M351+M355+M359+M363+M367+M371+M375+M379+M383+M387+M391+M395+M399+M403</f>
      </c>
    </row>
    <row r="331" spans="1:16" ht="12.75">
      <c r="A331" t="s">
        <v>50</v>
      </c>
      <c s="34" t="s">
        <v>377</v>
      </c>
      <c s="34" t="s">
        <v>1029</v>
      </c>
      <c s="35" t="s">
        <v>5</v>
      </c>
      <c s="6" t="s">
        <v>1030</v>
      </c>
      <c s="36" t="s">
        <v>251</v>
      </c>
      <c s="37">
        <v>12</v>
      </c>
      <c s="36">
        <v>0</v>
      </c>
      <c s="36">
        <f>ROUND(G331*H331,6)</f>
      </c>
      <c r="L331" s="38">
        <v>0</v>
      </c>
      <c s="32">
        <f>ROUND(ROUND(L331,2)*ROUND(G331,3),2)</f>
      </c>
      <c s="36" t="s">
        <v>69</v>
      </c>
      <c>
        <f>(M331*21)/100</f>
      </c>
      <c t="s">
        <v>28</v>
      </c>
    </row>
    <row r="332" spans="1:5" ht="12.75">
      <c r="A332" s="35" t="s">
        <v>56</v>
      </c>
      <c r="E332" s="39" t="s">
        <v>1030</v>
      </c>
    </row>
    <row r="333" spans="1:5" ht="12.75">
      <c r="A333" s="35" t="s">
        <v>58</v>
      </c>
      <c r="E333" s="40" t="s">
        <v>5</v>
      </c>
    </row>
    <row r="334" spans="1:5" ht="102">
      <c r="A334" t="s">
        <v>59</v>
      </c>
      <c r="E334" s="39" t="s">
        <v>1031</v>
      </c>
    </row>
    <row r="335" spans="1:16" ht="12.75">
      <c r="A335" t="s">
        <v>50</v>
      </c>
      <c s="34" t="s">
        <v>381</v>
      </c>
      <c s="34" t="s">
        <v>1032</v>
      </c>
      <c s="35" t="s">
        <v>5</v>
      </c>
      <c s="6" t="s">
        <v>1033</v>
      </c>
      <c s="36" t="s">
        <v>251</v>
      </c>
      <c s="37">
        <v>12</v>
      </c>
      <c s="36">
        <v>0</v>
      </c>
      <c s="36">
        <f>ROUND(G335*H335,6)</f>
      </c>
      <c r="L335" s="38">
        <v>0</v>
      </c>
      <c s="32">
        <f>ROUND(ROUND(L335,2)*ROUND(G335,3),2)</f>
      </c>
      <c s="36" t="s">
        <v>69</v>
      </c>
      <c>
        <f>(M335*21)/100</f>
      </c>
      <c t="s">
        <v>28</v>
      </c>
    </row>
    <row r="336" spans="1:5" ht="12.75">
      <c r="A336" s="35" t="s">
        <v>56</v>
      </c>
      <c r="E336" s="39" t="s">
        <v>1033</v>
      </c>
    </row>
    <row r="337" spans="1:5" ht="12.75">
      <c r="A337" s="35" t="s">
        <v>58</v>
      </c>
      <c r="E337" s="40" t="s">
        <v>5</v>
      </c>
    </row>
    <row r="338" spans="1:5" ht="89.25">
      <c r="A338" t="s">
        <v>59</v>
      </c>
      <c r="E338" s="39" t="s">
        <v>1034</v>
      </c>
    </row>
    <row r="339" spans="1:16" ht="12.75">
      <c r="A339" t="s">
        <v>50</v>
      </c>
      <c s="34" t="s">
        <v>385</v>
      </c>
      <c s="34" t="s">
        <v>1035</v>
      </c>
      <c s="35" t="s">
        <v>5</v>
      </c>
      <c s="6" t="s">
        <v>1036</v>
      </c>
      <c s="36" t="s">
        <v>251</v>
      </c>
      <c s="37">
        <v>12</v>
      </c>
      <c s="36">
        <v>0</v>
      </c>
      <c s="36">
        <f>ROUND(G339*H339,6)</f>
      </c>
      <c r="L339" s="38">
        <v>0</v>
      </c>
      <c s="32">
        <f>ROUND(ROUND(L339,2)*ROUND(G339,3),2)</f>
      </c>
      <c s="36" t="s">
        <v>69</v>
      </c>
      <c>
        <f>(M339*21)/100</f>
      </c>
      <c t="s">
        <v>28</v>
      </c>
    </row>
    <row r="340" spans="1:5" ht="12.75">
      <c r="A340" s="35" t="s">
        <v>56</v>
      </c>
      <c r="E340" s="39" t="s">
        <v>1036</v>
      </c>
    </row>
    <row r="341" spans="1:5" ht="12.75">
      <c r="A341" s="35" t="s">
        <v>58</v>
      </c>
      <c r="E341" s="40" t="s">
        <v>5</v>
      </c>
    </row>
    <row r="342" spans="1:5" ht="89.25">
      <c r="A342" t="s">
        <v>59</v>
      </c>
      <c r="E342" s="39" t="s">
        <v>1037</v>
      </c>
    </row>
    <row r="343" spans="1:16" ht="12.75">
      <c r="A343" t="s">
        <v>50</v>
      </c>
      <c s="34" t="s">
        <v>616</v>
      </c>
      <c s="34" t="s">
        <v>1038</v>
      </c>
      <c s="35" t="s">
        <v>5</v>
      </c>
      <c s="6" t="s">
        <v>1039</v>
      </c>
      <c s="36" t="s">
        <v>251</v>
      </c>
      <c s="37">
        <v>1</v>
      </c>
      <c s="36">
        <v>0</v>
      </c>
      <c s="36">
        <f>ROUND(G343*H343,6)</f>
      </c>
      <c r="L343" s="38">
        <v>0</v>
      </c>
      <c s="32">
        <f>ROUND(ROUND(L343,2)*ROUND(G343,3),2)</f>
      </c>
      <c s="36" t="s">
        <v>69</v>
      </c>
      <c>
        <f>(M343*21)/100</f>
      </c>
      <c t="s">
        <v>28</v>
      </c>
    </row>
    <row r="344" spans="1:5" ht="12.75">
      <c r="A344" s="35" t="s">
        <v>56</v>
      </c>
      <c r="E344" s="39" t="s">
        <v>1039</v>
      </c>
    </row>
    <row r="345" spans="1:5" ht="12.75">
      <c r="A345" s="35" t="s">
        <v>58</v>
      </c>
      <c r="E345" s="40" t="s">
        <v>5</v>
      </c>
    </row>
    <row r="346" spans="1:5" ht="89.25">
      <c r="A346" t="s">
        <v>59</v>
      </c>
      <c r="E346" s="39" t="s">
        <v>1040</v>
      </c>
    </row>
    <row r="347" spans="1:16" ht="12.75">
      <c r="A347" t="s">
        <v>50</v>
      </c>
      <c s="34" t="s">
        <v>617</v>
      </c>
      <c s="34" t="s">
        <v>1041</v>
      </c>
      <c s="35" t="s">
        <v>5</v>
      </c>
      <c s="6" t="s">
        <v>1042</v>
      </c>
      <c s="36" t="s">
        <v>251</v>
      </c>
      <c s="37">
        <v>1</v>
      </c>
      <c s="36">
        <v>0</v>
      </c>
      <c s="36">
        <f>ROUND(G347*H347,6)</f>
      </c>
      <c r="L347" s="38">
        <v>0</v>
      </c>
      <c s="32">
        <f>ROUND(ROUND(L347,2)*ROUND(G347,3),2)</f>
      </c>
      <c s="36" t="s">
        <v>69</v>
      </c>
      <c>
        <f>(M347*21)/100</f>
      </c>
      <c t="s">
        <v>28</v>
      </c>
    </row>
    <row r="348" spans="1:5" ht="12.75">
      <c r="A348" s="35" t="s">
        <v>56</v>
      </c>
      <c r="E348" s="39" t="s">
        <v>1042</v>
      </c>
    </row>
    <row r="349" spans="1:5" ht="12.75">
      <c r="A349" s="35" t="s">
        <v>58</v>
      </c>
      <c r="E349" s="40" t="s">
        <v>5</v>
      </c>
    </row>
    <row r="350" spans="1:5" ht="89.25">
      <c r="A350" t="s">
        <v>59</v>
      </c>
      <c r="E350" s="39" t="s">
        <v>1043</v>
      </c>
    </row>
    <row r="351" spans="1:16" ht="12.75">
      <c r="A351" t="s">
        <v>50</v>
      </c>
      <c s="34" t="s">
        <v>389</v>
      </c>
      <c s="34" t="s">
        <v>1044</v>
      </c>
      <c s="35" t="s">
        <v>5</v>
      </c>
      <c s="6" t="s">
        <v>1045</v>
      </c>
      <c s="36" t="s">
        <v>65</v>
      </c>
      <c s="37">
        <v>1</v>
      </c>
      <c s="36">
        <v>0</v>
      </c>
      <c s="36">
        <f>ROUND(G351*H351,6)</f>
      </c>
      <c r="L351" s="38">
        <v>0</v>
      </c>
      <c s="32">
        <f>ROUND(ROUND(L351,2)*ROUND(G351,3),2)</f>
      </c>
      <c s="36" t="s">
        <v>55</v>
      </c>
      <c>
        <f>(M351*21)/100</f>
      </c>
      <c t="s">
        <v>28</v>
      </c>
    </row>
    <row r="352" spans="1:5" ht="12.75">
      <c r="A352" s="35" t="s">
        <v>56</v>
      </c>
      <c r="E352" s="39" t="s">
        <v>1045</v>
      </c>
    </row>
    <row r="353" spans="1:5" ht="12.75">
      <c r="A353" s="35" t="s">
        <v>58</v>
      </c>
      <c r="E353" s="40" t="s">
        <v>5</v>
      </c>
    </row>
    <row r="354" spans="1:5" ht="153">
      <c r="A354" t="s">
        <v>59</v>
      </c>
      <c r="E354" s="39" t="s">
        <v>1046</v>
      </c>
    </row>
    <row r="355" spans="1:16" ht="12.75">
      <c r="A355" t="s">
        <v>50</v>
      </c>
      <c s="34" t="s">
        <v>393</v>
      </c>
      <c s="34" t="s">
        <v>1047</v>
      </c>
      <c s="35" t="s">
        <v>5</v>
      </c>
      <c s="6" t="s">
        <v>1048</v>
      </c>
      <c s="36" t="s">
        <v>251</v>
      </c>
      <c s="37">
        <v>1</v>
      </c>
      <c s="36">
        <v>0</v>
      </c>
      <c s="36">
        <f>ROUND(G355*H355,6)</f>
      </c>
      <c r="L355" s="38">
        <v>0</v>
      </c>
      <c s="32">
        <f>ROUND(ROUND(L355,2)*ROUND(G355,3),2)</f>
      </c>
      <c s="36" t="s">
        <v>69</v>
      </c>
      <c>
        <f>(M355*21)/100</f>
      </c>
      <c t="s">
        <v>28</v>
      </c>
    </row>
    <row r="356" spans="1:5" ht="12.75">
      <c r="A356" s="35" t="s">
        <v>56</v>
      </c>
      <c r="E356" s="39" t="s">
        <v>1048</v>
      </c>
    </row>
    <row r="357" spans="1:5" ht="12.75">
      <c r="A357" s="35" t="s">
        <v>58</v>
      </c>
      <c r="E357" s="40" t="s">
        <v>5</v>
      </c>
    </row>
    <row r="358" spans="1:5" ht="89.25">
      <c r="A358" t="s">
        <v>59</v>
      </c>
      <c r="E358" s="39" t="s">
        <v>1049</v>
      </c>
    </row>
    <row r="359" spans="1:16" ht="12.75">
      <c r="A359" t="s">
        <v>50</v>
      </c>
      <c s="34" t="s">
        <v>397</v>
      </c>
      <c s="34" t="s">
        <v>1050</v>
      </c>
      <c s="35" t="s">
        <v>5</v>
      </c>
      <c s="6" t="s">
        <v>1051</v>
      </c>
      <c s="36" t="s">
        <v>65</v>
      </c>
      <c s="37">
        <v>4</v>
      </c>
      <c s="36">
        <v>0</v>
      </c>
      <c s="36">
        <f>ROUND(G359*H359,6)</f>
      </c>
      <c r="L359" s="38">
        <v>0</v>
      </c>
      <c s="32">
        <f>ROUND(ROUND(L359,2)*ROUND(G359,3),2)</f>
      </c>
      <c s="36" t="s">
        <v>55</v>
      </c>
      <c>
        <f>(M359*21)/100</f>
      </c>
      <c t="s">
        <v>28</v>
      </c>
    </row>
    <row r="360" spans="1:5" ht="12.75">
      <c r="A360" s="35" t="s">
        <v>56</v>
      </c>
      <c r="E360" s="39" t="s">
        <v>1051</v>
      </c>
    </row>
    <row r="361" spans="1:5" ht="12.75">
      <c r="A361" s="35" t="s">
        <v>58</v>
      </c>
      <c r="E361" s="40" t="s">
        <v>5</v>
      </c>
    </row>
    <row r="362" spans="1:5" ht="191.25">
      <c r="A362" t="s">
        <v>59</v>
      </c>
      <c r="E362" s="39" t="s">
        <v>1052</v>
      </c>
    </row>
    <row r="363" spans="1:16" ht="12.75">
      <c r="A363" t="s">
        <v>50</v>
      </c>
      <c s="34" t="s">
        <v>401</v>
      </c>
      <c s="34" t="s">
        <v>1053</v>
      </c>
      <c s="35" t="s">
        <v>5</v>
      </c>
      <c s="6" t="s">
        <v>1054</v>
      </c>
      <c s="36" t="s">
        <v>65</v>
      </c>
      <c s="37">
        <v>4</v>
      </c>
      <c s="36">
        <v>0</v>
      </c>
      <c s="36">
        <f>ROUND(G363*H363,6)</f>
      </c>
      <c r="L363" s="38">
        <v>0</v>
      </c>
      <c s="32">
        <f>ROUND(ROUND(L363,2)*ROUND(G363,3),2)</f>
      </c>
      <c s="36" t="s">
        <v>69</v>
      </c>
      <c>
        <f>(M363*21)/100</f>
      </c>
      <c t="s">
        <v>28</v>
      </c>
    </row>
    <row r="364" spans="1:5" ht="12.75">
      <c r="A364" s="35" t="s">
        <v>56</v>
      </c>
      <c r="E364" s="39" t="s">
        <v>1054</v>
      </c>
    </row>
    <row r="365" spans="1:5" ht="12.75">
      <c r="A365" s="35" t="s">
        <v>58</v>
      </c>
      <c r="E365" s="40" t="s">
        <v>5</v>
      </c>
    </row>
    <row r="366" spans="1:5" ht="89.25">
      <c r="A366" t="s">
        <v>59</v>
      </c>
      <c r="E366" s="39" t="s">
        <v>1055</v>
      </c>
    </row>
    <row r="367" spans="1:16" ht="12.75">
      <c r="A367" t="s">
        <v>50</v>
      </c>
      <c s="34" t="s">
        <v>405</v>
      </c>
      <c s="34" t="s">
        <v>1056</v>
      </c>
      <c s="35" t="s">
        <v>5</v>
      </c>
      <c s="6" t="s">
        <v>1057</v>
      </c>
      <c s="36" t="s">
        <v>251</v>
      </c>
      <c s="37">
        <v>2</v>
      </c>
      <c s="36">
        <v>0</v>
      </c>
      <c s="36">
        <f>ROUND(G367*H367,6)</f>
      </c>
      <c r="L367" s="38">
        <v>0</v>
      </c>
      <c s="32">
        <f>ROUND(ROUND(L367,2)*ROUND(G367,3),2)</f>
      </c>
      <c s="36" t="s">
        <v>69</v>
      </c>
      <c>
        <f>(M367*21)/100</f>
      </c>
      <c t="s">
        <v>28</v>
      </c>
    </row>
    <row r="368" spans="1:5" ht="12.75">
      <c r="A368" s="35" t="s">
        <v>56</v>
      </c>
      <c r="E368" s="39" t="s">
        <v>1057</v>
      </c>
    </row>
    <row r="369" spans="1:5" ht="12.75">
      <c r="A369" s="35" t="s">
        <v>58</v>
      </c>
      <c r="E369" s="40" t="s">
        <v>5</v>
      </c>
    </row>
    <row r="370" spans="1:5" ht="89.25">
      <c r="A370" t="s">
        <v>59</v>
      </c>
      <c r="E370" s="39" t="s">
        <v>1058</v>
      </c>
    </row>
    <row r="371" spans="1:16" ht="12.75">
      <c r="A371" t="s">
        <v>50</v>
      </c>
      <c s="34" t="s">
        <v>51</v>
      </c>
      <c s="34" t="s">
        <v>1059</v>
      </c>
      <c s="35" t="s">
        <v>5</v>
      </c>
      <c s="6" t="s">
        <v>1060</v>
      </c>
      <c s="36" t="s">
        <v>251</v>
      </c>
      <c s="37">
        <v>2</v>
      </c>
      <c s="36">
        <v>0</v>
      </c>
      <c s="36">
        <f>ROUND(G371*H371,6)</f>
      </c>
      <c r="L371" s="38">
        <v>0</v>
      </c>
      <c s="32">
        <f>ROUND(ROUND(L371,2)*ROUND(G371,3),2)</f>
      </c>
      <c s="36" t="s">
        <v>69</v>
      </c>
      <c>
        <f>(M371*21)/100</f>
      </c>
      <c t="s">
        <v>28</v>
      </c>
    </row>
    <row r="372" spans="1:5" ht="12.75">
      <c r="A372" s="35" t="s">
        <v>56</v>
      </c>
      <c r="E372" s="39" t="s">
        <v>1060</v>
      </c>
    </row>
    <row r="373" spans="1:5" ht="12.75">
      <c r="A373" s="35" t="s">
        <v>58</v>
      </c>
      <c r="E373" s="40" t="s">
        <v>5</v>
      </c>
    </row>
    <row r="374" spans="1:5" ht="89.25">
      <c r="A374" t="s">
        <v>59</v>
      </c>
      <c r="E374" s="39" t="s">
        <v>1061</v>
      </c>
    </row>
    <row r="375" spans="1:16" ht="25.5">
      <c r="A375" t="s">
        <v>50</v>
      </c>
      <c s="34" t="s">
        <v>409</v>
      </c>
      <c s="34" t="s">
        <v>1062</v>
      </c>
      <c s="35" t="s">
        <v>5</v>
      </c>
      <c s="6" t="s">
        <v>1063</v>
      </c>
      <c s="36" t="s">
        <v>209</v>
      </c>
      <c s="37">
        <v>30</v>
      </c>
      <c s="36">
        <v>0</v>
      </c>
      <c s="36">
        <f>ROUND(G375*H375,6)</f>
      </c>
      <c r="L375" s="38">
        <v>0</v>
      </c>
      <c s="32">
        <f>ROUND(ROUND(L375,2)*ROUND(G375,3),2)</f>
      </c>
      <c s="36" t="s">
        <v>55</v>
      </c>
      <c>
        <f>(M375*21)/100</f>
      </c>
      <c t="s">
        <v>28</v>
      </c>
    </row>
    <row r="376" spans="1:5" ht="25.5">
      <c r="A376" s="35" t="s">
        <v>56</v>
      </c>
      <c r="E376" s="39" t="s">
        <v>1063</v>
      </c>
    </row>
    <row r="377" spans="1:5" ht="12.75">
      <c r="A377" s="35" t="s">
        <v>58</v>
      </c>
      <c r="E377" s="40" t="s">
        <v>5</v>
      </c>
    </row>
    <row r="378" spans="1:5" ht="255">
      <c r="A378" t="s">
        <v>59</v>
      </c>
      <c r="E378" s="39" t="s">
        <v>1064</v>
      </c>
    </row>
    <row r="379" spans="1:16" ht="25.5">
      <c r="A379" t="s">
        <v>50</v>
      </c>
      <c s="34" t="s">
        <v>416</v>
      </c>
      <c s="34" t="s">
        <v>1065</v>
      </c>
      <c s="35" t="s">
        <v>5</v>
      </c>
      <c s="6" t="s">
        <v>1066</v>
      </c>
      <c s="36" t="s">
        <v>209</v>
      </c>
      <c s="37">
        <v>34.5</v>
      </c>
      <c s="36">
        <v>0</v>
      </c>
      <c s="36">
        <f>ROUND(G379*H379,6)</f>
      </c>
      <c r="L379" s="38">
        <v>0</v>
      </c>
      <c s="32">
        <f>ROUND(ROUND(L379,2)*ROUND(G379,3),2)</f>
      </c>
      <c s="36" t="s">
        <v>55</v>
      </c>
      <c>
        <f>(M379*21)/100</f>
      </c>
      <c t="s">
        <v>28</v>
      </c>
    </row>
    <row r="380" spans="1:5" ht="25.5">
      <c r="A380" s="35" t="s">
        <v>56</v>
      </c>
      <c r="E380" s="39" t="s">
        <v>1066</v>
      </c>
    </row>
    <row r="381" spans="1:5" ht="12.75">
      <c r="A381" s="35" t="s">
        <v>58</v>
      </c>
      <c r="E381" s="40" t="s">
        <v>5</v>
      </c>
    </row>
    <row r="382" spans="1:5" ht="153">
      <c r="A382" t="s">
        <v>59</v>
      </c>
      <c r="E382" s="39" t="s">
        <v>1067</v>
      </c>
    </row>
    <row r="383" spans="1:16" ht="12.75">
      <c r="A383" t="s">
        <v>50</v>
      </c>
      <c s="34" t="s">
        <v>640</v>
      </c>
      <c s="34" t="s">
        <v>741</v>
      </c>
      <c s="35" t="s">
        <v>5</v>
      </c>
      <c s="6" t="s">
        <v>742</v>
      </c>
      <c s="36" t="s">
        <v>65</v>
      </c>
      <c s="37">
        <v>1</v>
      </c>
      <c s="36">
        <v>0</v>
      </c>
      <c s="36">
        <f>ROUND(G383*H383,6)</f>
      </c>
      <c r="L383" s="38">
        <v>0</v>
      </c>
      <c s="32">
        <f>ROUND(ROUND(L383,2)*ROUND(G383,3),2)</f>
      </c>
      <c s="36" t="s">
        <v>55</v>
      </c>
      <c>
        <f>(M383*21)/100</f>
      </c>
      <c t="s">
        <v>28</v>
      </c>
    </row>
    <row r="384" spans="1:5" ht="12.75">
      <c r="A384" s="35" t="s">
        <v>56</v>
      </c>
      <c r="E384" s="39" t="s">
        <v>742</v>
      </c>
    </row>
    <row r="385" spans="1:5" ht="12.75">
      <c r="A385" s="35" t="s">
        <v>58</v>
      </c>
      <c r="E385" s="40" t="s">
        <v>5</v>
      </c>
    </row>
    <row r="386" spans="1:5" ht="153">
      <c r="A386" t="s">
        <v>59</v>
      </c>
      <c r="E386" s="39" t="s">
        <v>743</v>
      </c>
    </row>
    <row r="387" spans="1:16" ht="25.5">
      <c r="A387" t="s">
        <v>50</v>
      </c>
      <c s="34" t="s">
        <v>1068</v>
      </c>
      <c s="34" t="s">
        <v>1069</v>
      </c>
      <c s="35" t="s">
        <v>5</v>
      </c>
      <c s="6" t="s">
        <v>1070</v>
      </c>
      <c s="36" t="s">
        <v>65</v>
      </c>
      <c s="37">
        <v>1</v>
      </c>
      <c s="36">
        <v>0</v>
      </c>
      <c s="36">
        <f>ROUND(G387*H387,6)</f>
      </c>
      <c r="L387" s="38">
        <v>0</v>
      </c>
      <c s="32">
        <f>ROUND(ROUND(L387,2)*ROUND(G387,3),2)</f>
      </c>
      <c s="36" t="s">
        <v>69</v>
      </c>
      <c>
        <f>(M387*21)/100</f>
      </c>
      <c t="s">
        <v>28</v>
      </c>
    </row>
    <row r="388" spans="1:5" ht="25.5">
      <c r="A388" s="35" t="s">
        <v>56</v>
      </c>
      <c r="E388" s="39" t="s">
        <v>1070</v>
      </c>
    </row>
    <row r="389" spans="1:5" ht="12.75">
      <c r="A389" s="35" t="s">
        <v>58</v>
      </c>
      <c r="E389" s="40" t="s">
        <v>5</v>
      </c>
    </row>
    <row r="390" spans="1:5" ht="165.75">
      <c r="A390" t="s">
        <v>59</v>
      </c>
      <c r="E390" s="39" t="s">
        <v>1071</v>
      </c>
    </row>
    <row r="391" spans="1:16" ht="12.75">
      <c r="A391" t="s">
        <v>50</v>
      </c>
      <c s="34" t="s">
        <v>644</v>
      </c>
      <c s="34" t="s">
        <v>156</v>
      </c>
      <c s="35" t="s">
        <v>5</v>
      </c>
      <c s="6" t="s">
        <v>149</v>
      </c>
      <c s="36" t="s">
        <v>65</v>
      </c>
      <c s="37">
        <v>1</v>
      </c>
      <c s="36">
        <v>0</v>
      </c>
      <c s="36">
        <f>ROUND(G391*H391,6)</f>
      </c>
      <c r="L391" s="38">
        <v>0</v>
      </c>
      <c s="32">
        <f>ROUND(ROUND(L391,2)*ROUND(G391,3),2)</f>
      </c>
      <c s="36" t="s">
        <v>55</v>
      </c>
      <c>
        <f>(M391*21)/100</f>
      </c>
      <c t="s">
        <v>28</v>
      </c>
    </row>
    <row r="392" spans="1:5" ht="12.75">
      <c r="A392" s="35" t="s">
        <v>56</v>
      </c>
      <c r="E392" s="39" t="s">
        <v>149</v>
      </c>
    </row>
    <row r="393" spans="1:5" ht="12.75">
      <c r="A393" s="35" t="s">
        <v>58</v>
      </c>
      <c r="E393" s="40" t="s">
        <v>5</v>
      </c>
    </row>
    <row r="394" spans="1:5" ht="191.25">
      <c r="A394" t="s">
        <v>59</v>
      </c>
      <c r="E394" s="39" t="s">
        <v>157</v>
      </c>
    </row>
    <row r="395" spans="1:16" ht="12.75">
      <c r="A395" t="s">
        <v>50</v>
      </c>
      <c s="34" t="s">
        <v>478</v>
      </c>
      <c s="34" t="s">
        <v>1072</v>
      </c>
      <c s="35" t="s">
        <v>5</v>
      </c>
      <c s="6" t="s">
        <v>160</v>
      </c>
      <c s="36" t="s">
        <v>65</v>
      </c>
      <c s="37">
        <v>1</v>
      </c>
      <c s="36">
        <v>0</v>
      </c>
      <c s="36">
        <f>ROUND(G395*H395,6)</f>
      </c>
      <c r="L395" s="38">
        <v>0</v>
      </c>
      <c s="32">
        <f>ROUND(ROUND(L395,2)*ROUND(G395,3),2)</f>
      </c>
      <c s="36" t="s">
        <v>69</v>
      </c>
      <c>
        <f>(M395*21)/100</f>
      </c>
      <c t="s">
        <v>28</v>
      </c>
    </row>
    <row r="396" spans="1:5" ht="12.75">
      <c r="A396" s="35" t="s">
        <v>56</v>
      </c>
      <c r="E396" s="39" t="s">
        <v>160</v>
      </c>
    </row>
    <row r="397" spans="1:5" ht="12.75">
      <c r="A397" s="35" t="s">
        <v>58</v>
      </c>
      <c r="E397" s="40" t="s">
        <v>5</v>
      </c>
    </row>
    <row r="398" spans="1:5" ht="89.25">
      <c r="A398" t="s">
        <v>59</v>
      </c>
      <c r="E398" s="39" t="s">
        <v>161</v>
      </c>
    </row>
    <row r="399" spans="1:16" ht="12.75">
      <c r="A399" t="s">
        <v>50</v>
      </c>
      <c s="34" t="s">
        <v>482</v>
      </c>
      <c s="34" t="s">
        <v>1073</v>
      </c>
      <c s="35" t="s">
        <v>5</v>
      </c>
      <c s="6" t="s">
        <v>1074</v>
      </c>
      <c s="36" t="s">
        <v>65</v>
      </c>
      <c s="37">
        <v>4</v>
      </c>
      <c s="36">
        <v>0</v>
      </c>
      <c s="36">
        <f>ROUND(G399*H399,6)</f>
      </c>
      <c r="L399" s="38">
        <v>0</v>
      </c>
      <c s="32">
        <f>ROUND(ROUND(L399,2)*ROUND(G399,3),2)</f>
      </c>
      <c s="36" t="s">
        <v>55</v>
      </c>
      <c>
        <f>(M399*21)/100</f>
      </c>
      <c t="s">
        <v>28</v>
      </c>
    </row>
    <row r="400" spans="1:5" ht="12.75">
      <c r="A400" s="35" t="s">
        <v>56</v>
      </c>
      <c r="E400" s="39" t="s">
        <v>1074</v>
      </c>
    </row>
    <row r="401" spans="1:5" ht="12.75">
      <c r="A401" s="35" t="s">
        <v>58</v>
      </c>
      <c r="E401" s="40" t="s">
        <v>5</v>
      </c>
    </row>
    <row r="402" spans="1:5" ht="153">
      <c r="A402" t="s">
        <v>59</v>
      </c>
      <c r="E402" s="39" t="s">
        <v>1075</v>
      </c>
    </row>
    <row r="403" spans="1:16" ht="12.75">
      <c r="A403" t="s">
        <v>50</v>
      </c>
      <c s="34" t="s">
        <v>648</v>
      </c>
      <c s="34" t="s">
        <v>193</v>
      </c>
      <c s="35" t="s">
        <v>5</v>
      </c>
      <c s="6" t="s">
        <v>1076</v>
      </c>
      <c s="36" t="s">
        <v>65</v>
      </c>
      <c s="37">
        <v>4</v>
      </c>
      <c s="36">
        <v>0</v>
      </c>
      <c s="36">
        <f>ROUND(G403*H403,6)</f>
      </c>
      <c r="L403" s="38">
        <v>0</v>
      </c>
      <c s="32">
        <f>ROUND(ROUND(L403,2)*ROUND(G403,3),2)</f>
      </c>
      <c s="36" t="s">
        <v>69</v>
      </c>
      <c>
        <f>(M403*21)/100</f>
      </c>
      <c t="s">
        <v>28</v>
      </c>
    </row>
    <row r="404" spans="1:5" ht="12.75">
      <c r="A404" s="35" t="s">
        <v>56</v>
      </c>
      <c r="E404" s="39" t="s">
        <v>1076</v>
      </c>
    </row>
    <row r="405" spans="1:5" ht="12.75">
      <c r="A405" s="35" t="s">
        <v>58</v>
      </c>
      <c r="E405" s="40" t="s">
        <v>5</v>
      </c>
    </row>
    <row r="406" spans="1:5" ht="102">
      <c r="A406" t="s">
        <v>59</v>
      </c>
      <c r="E406" s="39" t="s">
        <v>1077</v>
      </c>
    </row>
    <row r="407" spans="1:13" ht="12.75">
      <c r="A407" t="s">
        <v>47</v>
      </c>
      <c r="C407" s="31" t="s">
        <v>1078</v>
      </c>
      <c r="E407" s="33" t="s">
        <v>1079</v>
      </c>
      <c r="J407" s="32">
        <f>0</f>
      </c>
      <c s="32">
        <f>0</f>
      </c>
      <c s="32">
        <f>0+L408+L412+L416+L420+L424+L428+L432+L436+L440+L444+L448+L452+L456+L460+L464+L468+L472</f>
      </c>
      <c s="32">
        <f>0+M408+M412+M416+M420+M424+M428+M432+M436+M440+M444+M448+M452+M456+M460+M464+M468+M472</f>
      </c>
    </row>
    <row r="408" spans="1:16" ht="12.75">
      <c r="A408" t="s">
        <v>50</v>
      </c>
      <c s="34" t="s">
        <v>650</v>
      </c>
      <c s="34" t="s">
        <v>741</v>
      </c>
      <c s="35" t="s">
        <v>5</v>
      </c>
      <c s="6" t="s">
        <v>742</v>
      </c>
      <c s="36" t="s">
        <v>65</v>
      </c>
      <c s="37">
        <v>1</v>
      </c>
      <c s="36">
        <v>0</v>
      </c>
      <c s="36">
        <f>ROUND(G408*H408,6)</f>
      </c>
      <c r="L408" s="38">
        <v>0</v>
      </c>
      <c s="32">
        <f>ROUND(ROUND(L408,2)*ROUND(G408,3),2)</f>
      </c>
      <c s="36" t="s">
        <v>55</v>
      </c>
      <c>
        <f>(M408*21)/100</f>
      </c>
      <c t="s">
        <v>28</v>
      </c>
    </row>
    <row r="409" spans="1:5" ht="12.75">
      <c r="A409" s="35" t="s">
        <v>56</v>
      </c>
      <c r="E409" s="39" t="s">
        <v>742</v>
      </c>
    </row>
    <row r="410" spans="1:5" ht="12.75">
      <c r="A410" s="35" t="s">
        <v>58</v>
      </c>
      <c r="E410" s="40" t="s">
        <v>5</v>
      </c>
    </row>
    <row r="411" spans="1:5" ht="153">
      <c r="A411" t="s">
        <v>59</v>
      </c>
      <c r="E411" s="39" t="s">
        <v>743</v>
      </c>
    </row>
    <row r="412" spans="1:16" ht="12.75">
      <c r="A412" t="s">
        <v>50</v>
      </c>
      <c s="34" t="s">
        <v>606</v>
      </c>
      <c s="34" t="s">
        <v>126</v>
      </c>
      <c s="35" t="s">
        <v>5</v>
      </c>
      <c s="6" t="s">
        <v>1080</v>
      </c>
      <c s="36" t="s">
        <v>65</v>
      </c>
      <c s="37">
        <v>1</v>
      </c>
      <c s="36">
        <v>0</v>
      </c>
      <c s="36">
        <f>ROUND(G412*H412,6)</f>
      </c>
      <c r="L412" s="38">
        <v>0</v>
      </c>
      <c s="32">
        <f>ROUND(ROUND(L412,2)*ROUND(G412,3),2)</f>
      </c>
      <c s="36" t="s">
        <v>69</v>
      </c>
      <c>
        <f>(M412*21)/100</f>
      </c>
      <c t="s">
        <v>28</v>
      </c>
    </row>
    <row r="413" spans="1:5" ht="12.75">
      <c r="A413" s="35" t="s">
        <v>56</v>
      </c>
      <c r="E413" s="39" t="s">
        <v>1080</v>
      </c>
    </row>
    <row r="414" spans="1:5" ht="12.75">
      <c r="A414" s="35" t="s">
        <v>58</v>
      </c>
      <c r="E414" s="40" t="s">
        <v>5</v>
      </c>
    </row>
    <row r="415" spans="1:5" ht="140.25">
      <c r="A415" t="s">
        <v>59</v>
      </c>
      <c r="E415" s="39" t="s">
        <v>1081</v>
      </c>
    </row>
    <row r="416" spans="1:16" ht="12.75">
      <c r="A416" t="s">
        <v>50</v>
      </c>
      <c s="34" t="s">
        <v>423</v>
      </c>
      <c s="34" t="s">
        <v>148</v>
      </c>
      <c s="35" t="s">
        <v>5</v>
      </c>
      <c s="6" t="s">
        <v>149</v>
      </c>
      <c s="36" t="s">
        <v>65</v>
      </c>
      <c s="37">
        <v>1</v>
      </c>
      <c s="36">
        <v>0</v>
      </c>
      <c s="36">
        <f>ROUND(G416*H416,6)</f>
      </c>
      <c r="L416" s="38">
        <v>0</v>
      </c>
      <c s="32">
        <f>ROUND(ROUND(L416,2)*ROUND(G416,3),2)</f>
      </c>
      <c s="36" t="s">
        <v>55</v>
      </c>
      <c>
        <f>(M416*21)/100</f>
      </c>
      <c t="s">
        <v>28</v>
      </c>
    </row>
    <row r="417" spans="1:5" ht="12.75">
      <c r="A417" s="35" t="s">
        <v>56</v>
      </c>
      <c r="E417" s="39" t="s">
        <v>149</v>
      </c>
    </row>
    <row r="418" spans="1:5" ht="12.75">
      <c r="A418" s="35" t="s">
        <v>58</v>
      </c>
      <c r="E418" s="40" t="s">
        <v>5</v>
      </c>
    </row>
    <row r="419" spans="1:5" ht="191.25">
      <c r="A419" t="s">
        <v>59</v>
      </c>
      <c r="E419" s="39" t="s">
        <v>150</v>
      </c>
    </row>
    <row r="420" spans="1:16" ht="12.75">
      <c r="A420" t="s">
        <v>50</v>
      </c>
      <c s="34" t="s">
        <v>654</v>
      </c>
      <c s="34" t="s">
        <v>1082</v>
      </c>
      <c s="35" t="s">
        <v>5</v>
      </c>
      <c s="6" t="s">
        <v>1083</v>
      </c>
      <c s="36" t="s">
        <v>251</v>
      </c>
      <c s="37">
        <v>1</v>
      </c>
      <c s="36">
        <v>0</v>
      </c>
      <c s="36">
        <f>ROUND(G420*H420,6)</f>
      </c>
      <c r="L420" s="38">
        <v>0</v>
      </c>
      <c s="32">
        <f>ROUND(ROUND(L420,2)*ROUND(G420,3),2)</f>
      </c>
      <c s="36" t="s">
        <v>69</v>
      </c>
      <c>
        <f>(M420*21)/100</f>
      </c>
      <c t="s">
        <v>28</v>
      </c>
    </row>
    <row r="421" spans="1:5" ht="12.75">
      <c r="A421" s="35" t="s">
        <v>56</v>
      </c>
      <c r="E421" s="39" t="s">
        <v>1083</v>
      </c>
    </row>
    <row r="422" spans="1:5" ht="12.75">
      <c r="A422" s="35" t="s">
        <v>58</v>
      </c>
      <c r="E422" s="40" t="s">
        <v>5</v>
      </c>
    </row>
    <row r="423" spans="1:5" ht="89.25">
      <c r="A423" t="s">
        <v>59</v>
      </c>
      <c r="E423" s="39" t="s">
        <v>1084</v>
      </c>
    </row>
    <row r="424" spans="1:16" ht="12.75">
      <c r="A424" t="s">
        <v>50</v>
      </c>
      <c s="34" t="s">
        <v>655</v>
      </c>
      <c s="34" t="s">
        <v>156</v>
      </c>
      <c s="35" t="s">
        <v>5</v>
      </c>
      <c s="6" t="s">
        <v>149</v>
      </c>
      <c s="36" t="s">
        <v>65</v>
      </c>
      <c s="37">
        <v>1</v>
      </c>
      <c s="36">
        <v>0</v>
      </c>
      <c s="36">
        <f>ROUND(G424*H424,6)</f>
      </c>
      <c r="L424" s="38">
        <v>0</v>
      </c>
      <c s="32">
        <f>ROUND(ROUND(L424,2)*ROUND(G424,3),2)</f>
      </c>
      <c s="36" t="s">
        <v>55</v>
      </c>
      <c>
        <f>(M424*21)/100</f>
      </c>
      <c t="s">
        <v>28</v>
      </c>
    </row>
    <row r="425" spans="1:5" ht="12.75">
      <c r="A425" s="35" t="s">
        <v>56</v>
      </c>
      <c r="E425" s="39" t="s">
        <v>149</v>
      </c>
    </row>
    <row r="426" spans="1:5" ht="12.75">
      <c r="A426" s="35" t="s">
        <v>58</v>
      </c>
      <c r="E426" s="40" t="s">
        <v>5</v>
      </c>
    </row>
    <row r="427" spans="1:5" ht="191.25">
      <c r="A427" t="s">
        <v>59</v>
      </c>
      <c r="E427" s="39" t="s">
        <v>157</v>
      </c>
    </row>
    <row r="428" spans="1:16" ht="12.75">
      <c r="A428" t="s">
        <v>50</v>
      </c>
      <c s="34" t="s">
        <v>1085</v>
      </c>
      <c s="34" t="s">
        <v>1072</v>
      </c>
      <c s="35" t="s">
        <v>5</v>
      </c>
      <c s="6" t="s">
        <v>160</v>
      </c>
      <c s="36" t="s">
        <v>65</v>
      </c>
      <c s="37">
        <v>1</v>
      </c>
      <c s="36">
        <v>0</v>
      </c>
      <c s="36">
        <f>ROUND(G428*H428,6)</f>
      </c>
      <c r="L428" s="38">
        <v>0</v>
      </c>
      <c s="32">
        <f>ROUND(ROUND(L428,2)*ROUND(G428,3),2)</f>
      </c>
      <c s="36" t="s">
        <v>69</v>
      </c>
      <c>
        <f>(M428*21)/100</f>
      </c>
      <c t="s">
        <v>28</v>
      </c>
    </row>
    <row r="429" spans="1:5" ht="12.75">
      <c r="A429" s="35" t="s">
        <v>56</v>
      </c>
      <c r="E429" s="39" t="s">
        <v>160</v>
      </c>
    </row>
    <row r="430" spans="1:5" ht="12.75">
      <c r="A430" s="35" t="s">
        <v>58</v>
      </c>
      <c r="E430" s="40" t="s">
        <v>5</v>
      </c>
    </row>
    <row r="431" spans="1:5" ht="89.25">
      <c r="A431" t="s">
        <v>59</v>
      </c>
      <c r="E431" s="39" t="s">
        <v>161</v>
      </c>
    </row>
    <row r="432" spans="1:16" ht="12.75">
      <c r="A432" t="s">
        <v>50</v>
      </c>
      <c s="34" t="s">
        <v>1086</v>
      </c>
      <c s="34" t="s">
        <v>1087</v>
      </c>
      <c s="35" t="s">
        <v>5</v>
      </c>
      <c s="6" t="s">
        <v>1088</v>
      </c>
      <c s="36" t="s">
        <v>65</v>
      </c>
      <c s="37">
        <v>2</v>
      </c>
      <c s="36">
        <v>0</v>
      </c>
      <c s="36">
        <f>ROUND(G432*H432,6)</f>
      </c>
      <c r="L432" s="38">
        <v>0</v>
      </c>
      <c s="32">
        <f>ROUND(ROUND(L432,2)*ROUND(G432,3),2)</f>
      </c>
      <c s="36" t="s">
        <v>55</v>
      </c>
      <c>
        <f>(M432*21)/100</f>
      </c>
      <c t="s">
        <v>28</v>
      </c>
    </row>
    <row r="433" spans="1:5" ht="12.75">
      <c r="A433" s="35" t="s">
        <v>56</v>
      </c>
      <c r="E433" s="39" t="s">
        <v>1088</v>
      </c>
    </row>
    <row r="434" spans="1:5" ht="12.75">
      <c r="A434" s="35" t="s">
        <v>58</v>
      </c>
      <c r="E434" s="40" t="s">
        <v>5</v>
      </c>
    </row>
    <row r="435" spans="1:5" ht="191.25">
      <c r="A435" t="s">
        <v>59</v>
      </c>
      <c r="E435" s="39" t="s">
        <v>1089</v>
      </c>
    </row>
    <row r="436" spans="1:16" ht="12.75">
      <c r="A436" t="s">
        <v>50</v>
      </c>
      <c s="34" t="s">
        <v>1090</v>
      </c>
      <c s="34" t="s">
        <v>134</v>
      </c>
      <c s="35" t="s">
        <v>5</v>
      </c>
      <c s="6" t="s">
        <v>1091</v>
      </c>
      <c s="36" t="s">
        <v>65</v>
      </c>
      <c s="37">
        <v>2</v>
      </c>
      <c s="36">
        <v>0</v>
      </c>
      <c s="36">
        <f>ROUND(G436*H436,6)</f>
      </c>
      <c r="L436" s="38">
        <v>0</v>
      </c>
      <c s="32">
        <f>ROUND(ROUND(L436,2)*ROUND(G436,3),2)</f>
      </c>
      <c s="36" t="s">
        <v>69</v>
      </c>
      <c>
        <f>(M436*21)/100</f>
      </c>
      <c t="s">
        <v>28</v>
      </c>
    </row>
    <row r="437" spans="1:5" ht="12.75">
      <c r="A437" s="35" t="s">
        <v>56</v>
      </c>
      <c r="E437" s="39" t="s">
        <v>1091</v>
      </c>
    </row>
    <row r="438" spans="1:5" ht="12.75">
      <c r="A438" s="35" t="s">
        <v>58</v>
      </c>
      <c r="E438" s="40" t="s">
        <v>5</v>
      </c>
    </row>
    <row r="439" spans="1:5" ht="89.25">
      <c r="A439" t="s">
        <v>59</v>
      </c>
      <c r="E439" s="39" t="s">
        <v>1092</v>
      </c>
    </row>
    <row r="440" spans="1:16" ht="12.75">
      <c r="A440" t="s">
        <v>50</v>
      </c>
      <c s="34" t="s">
        <v>1093</v>
      </c>
      <c s="34" t="s">
        <v>1094</v>
      </c>
      <c s="35" t="s">
        <v>5</v>
      </c>
      <c s="6" t="s">
        <v>1095</v>
      </c>
      <c s="36" t="s">
        <v>65</v>
      </c>
      <c s="37">
        <v>2</v>
      </c>
      <c s="36">
        <v>0</v>
      </c>
      <c s="36">
        <f>ROUND(G440*H440,6)</f>
      </c>
      <c r="L440" s="38">
        <v>0</v>
      </c>
      <c s="32">
        <f>ROUND(ROUND(L440,2)*ROUND(G440,3),2)</f>
      </c>
      <c s="36" t="s">
        <v>69</v>
      </c>
      <c>
        <f>(M440*21)/100</f>
      </c>
      <c t="s">
        <v>28</v>
      </c>
    </row>
    <row r="441" spans="1:5" ht="12.75">
      <c r="A441" s="35" t="s">
        <v>56</v>
      </c>
      <c r="E441" s="39" t="s">
        <v>1095</v>
      </c>
    </row>
    <row r="442" spans="1:5" ht="12.75">
      <c r="A442" s="35" t="s">
        <v>58</v>
      </c>
      <c r="E442" s="40" t="s">
        <v>5</v>
      </c>
    </row>
    <row r="443" spans="1:5" ht="140.25">
      <c r="A443" t="s">
        <v>59</v>
      </c>
      <c r="E443" s="39" t="s">
        <v>1096</v>
      </c>
    </row>
    <row r="444" spans="1:16" ht="12.75">
      <c r="A444" t="s">
        <v>50</v>
      </c>
      <c s="34" t="s">
        <v>1097</v>
      </c>
      <c s="34" t="s">
        <v>1098</v>
      </c>
      <c s="35" t="s">
        <v>5</v>
      </c>
      <c s="6" t="s">
        <v>1099</v>
      </c>
      <c s="36" t="s">
        <v>251</v>
      </c>
      <c s="37">
        <v>2</v>
      </c>
      <c s="36">
        <v>0</v>
      </c>
      <c s="36">
        <f>ROUND(G444*H444,6)</f>
      </c>
      <c r="L444" s="38">
        <v>0</v>
      </c>
      <c s="32">
        <f>ROUND(ROUND(L444,2)*ROUND(G444,3),2)</f>
      </c>
      <c s="36" t="s">
        <v>69</v>
      </c>
      <c>
        <f>(M444*21)/100</f>
      </c>
      <c t="s">
        <v>28</v>
      </c>
    </row>
    <row r="445" spans="1:5" ht="12.75">
      <c r="A445" s="35" t="s">
        <v>56</v>
      </c>
      <c r="E445" s="39" t="s">
        <v>1099</v>
      </c>
    </row>
    <row r="446" spans="1:5" ht="12.75">
      <c r="A446" s="35" t="s">
        <v>58</v>
      </c>
      <c r="E446" s="40" t="s">
        <v>5</v>
      </c>
    </row>
    <row r="447" spans="1:5" ht="89.25">
      <c r="A447" t="s">
        <v>59</v>
      </c>
      <c r="E447" s="39" t="s">
        <v>1100</v>
      </c>
    </row>
    <row r="448" spans="1:16" ht="12.75">
      <c r="A448" t="s">
        <v>50</v>
      </c>
      <c s="34" t="s">
        <v>1101</v>
      </c>
      <c s="34" t="s">
        <v>708</v>
      </c>
      <c s="35" t="s">
        <v>5</v>
      </c>
      <c s="6" t="s">
        <v>709</v>
      </c>
      <c s="36" t="s">
        <v>65</v>
      </c>
      <c s="37">
        <v>1</v>
      </c>
      <c s="36">
        <v>0</v>
      </c>
      <c s="36">
        <f>ROUND(G448*H448,6)</f>
      </c>
      <c r="L448" s="38">
        <v>0</v>
      </c>
      <c s="32">
        <f>ROUND(ROUND(L448,2)*ROUND(G448,3),2)</f>
      </c>
      <c s="36" t="s">
        <v>55</v>
      </c>
      <c>
        <f>(M448*21)/100</f>
      </c>
      <c t="s">
        <v>28</v>
      </c>
    </row>
    <row r="449" spans="1:5" ht="12.75">
      <c r="A449" s="35" t="s">
        <v>56</v>
      </c>
      <c r="E449" s="39" t="s">
        <v>709</v>
      </c>
    </row>
    <row r="450" spans="1:5" ht="12.75">
      <c r="A450" s="35" t="s">
        <v>58</v>
      </c>
      <c r="E450" s="40" t="s">
        <v>5</v>
      </c>
    </row>
    <row r="451" spans="1:5" ht="191.25">
      <c r="A451" t="s">
        <v>59</v>
      </c>
      <c r="E451" s="39" t="s">
        <v>710</v>
      </c>
    </row>
    <row r="452" spans="1:16" ht="12.75">
      <c r="A452" t="s">
        <v>50</v>
      </c>
      <c s="34" t="s">
        <v>1102</v>
      </c>
      <c s="34" t="s">
        <v>159</v>
      </c>
      <c s="35" t="s">
        <v>5</v>
      </c>
      <c s="6" t="s">
        <v>1103</v>
      </c>
      <c s="36" t="s">
        <v>65</v>
      </c>
      <c s="37">
        <v>1</v>
      </c>
      <c s="36">
        <v>0</v>
      </c>
      <c s="36">
        <f>ROUND(G452*H452,6)</f>
      </c>
      <c r="L452" s="38">
        <v>0</v>
      </c>
      <c s="32">
        <f>ROUND(ROUND(L452,2)*ROUND(G452,3),2)</f>
      </c>
      <c s="36" t="s">
        <v>69</v>
      </c>
      <c>
        <f>(M452*21)/100</f>
      </c>
      <c t="s">
        <v>28</v>
      </c>
    </row>
    <row r="453" spans="1:5" ht="12.75">
      <c r="A453" s="35" t="s">
        <v>56</v>
      </c>
      <c r="E453" s="39" t="s">
        <v>1103</v>
      </c>
    </row>
    <row r="454" spans="1:5" ht="12.75">
      <c r="A454" s="35" t="s">
        <v>58</v>
      </c>
      <c r="E454" s="40" t="s">
        <v>5</v>
      </c>
    </row>
    <row r="455" spans="1:5" ht="102">
      <c r="A455" t="s">
        <v>59</v>
      </c>
      <c r="E455" s="39" t="s">
        <v>1104</v>
      </c>
    </row>
    <row r="456" spans="1:16" ht="12.75">
      <c r="A456" t="s">
        <v>50</v>
      </c>
      <c s="34" t="s">
        <v>1105</v>
      </c>
      <c s="34" t="s">
        <v>1106</v>
      </c>
      <c s="35" t="s">
        <v>5</v>
      </c>
      <c s="6" t="s">
        <v>1107</v>
      </c>
      <c s="36" t="s">
        <v>65</v>
      </c>
      <c s="37">
        <v>1</v>
      </c>
      <c s="36">
        <v>0</v>
      </c>
      <c s="36">
        <f>ROUND(G456*H456,6)</f>
      </c>
      <c r="L456" s="38">
        <v>0</v>
      </c>
      <c s="32">
        <f>ROUND(ROUND(L456,2)*ROUND(G456,3),2)</f>
      </c>
      <c s="36" t="s">
        <v>55</v>
      </c>
      <c>
        <f>(M456*21)/100</f>
      </c>
      <c t="s">
        <v>28</v>
      </c>
    </row>
    <row r="457" spans="1:5" ht="12.75">
      <c r="A457" s="35" t="s">
        <v>56</v>
      </c>
      <c r="E457" s="39" t="s">
        <v>1107</v>
      </c>
    </row>
    <row r="458" spans="1:5" ht="12.75">
      <c r="A458" s="35" t="s">
        <v>58</v>
      </c>
      <c r="E458" s="40" t="s">
        <v>5</v>
      </c>
    </row>
    <row r="459" spans="1:5" ht="153">
      <c r="A459" t="s">
        <v>59</v>
      </c>
      <c r="E459" s="39" t="s">
        <v>1108</v>
      </c>
    </row>
    <row r="460" spans="1:16" ht="12.75">
      <c r="A460" t="s">
        <v>50</v>
      </c>
      <c s="34" t="s">
        <v>1109</v>
      </c>
      <c s="34" t="s">
        <v>110</v>
      </c>
      <c s="35" t="s">
        <v>5</v>
      </c>
      <c s="6" t="s">
        <v>111</v>
      </c>
      <c s="36" t="s">
        <v>65</v>
      </c>
      <c s="37">
        <v>2</v>
      </c>
      <c s="36">
        <v>0</v>
      </c>
      <c s="36">
        <f>ROUND(G460*H460,6)</f>
      </c>
      <c r="L460" s="38">
        <v>0</v>
      </c>
      <c s="32">
        <f>ROUND(ROUND(L460,2)*ROUND(G460,3),2)</f>
      </c>
      <c s="36" t="s">
        <v>55</v>
      </c>
      <c>
        <f>(M460*21)/100</f>
      </c>
      <c t="s">
        <v>28</v>
      </c>
    </row>
    <row r="461" spans="1:5" ht="12.75">
      <c r="A461" s="35" t="s">
        <v>56</v>
      </c>
      <c r="E461" s="39" t="s">
        <v>111</v>
      </c>
    </row>
    <row r="462" spans="1:5" ht="12.75">
      <c r="A462" s="35" t="s">
        <v>58</v>
      </c>
      <c r="E462" s="40" t="s">
        <v>5</v>
      </c>
    </row>
    <row r="463" spans="1:5" ht="204">
      <c r="A463" t="s">
        <v>59</v>
      </c>
      <c r="E463" s="39" t="s">
        <v>112</v>
      </c>
    </row>
    <row r="464" spans="1:16" ht="12.75">
      <c r="A464" t="s">
        <v>50</v>
      </c>
      <c s="34" t="s">
        <v>1110</v>
      </c>
      <c s="34" t="s">
        <v>185</v>
      </c>
      <c s="35" t="s">
        <v>5</v>
      </c>
      <c s="6" t="s">
        <v>1111</v>
      </c>
      <c s="36" t="s">
        <v>65</v>
      </c>
      <c s="37">
        <v>2</v>
      </c>
      <c s="36">
        <v>0</v>
      </c>
      <c s="36">
        <f>ROUND(G464*H464,6)</f>
      </c>
      <c r="L464" s="38">
        <v>0</v>
      </c>
      <c s="32">
        <f>ROUND(ROUND(L464,2)*ROUND(G464,3),2)</f>
      </c>
      <c s="36" t="s">
        <v>69</v>
      </c>
      <c>
        <f>(M464*21)/100</f>
      </c>
      <c t="s">
        <v>28</v>
      </c>
    </row>
    <row r="465" spans="1:5" ht="12.75">
      <c r="A465" s="35" t="s">
        <v>56</v>
      </c>
      <c r="E465" s="39" t="s">
        <v>1111</v>
      </c>
    </row>
    <row r="466" spans="1:5" ht="12.75">
      <c r="A466" s="35" t="s">
        <v>58</v>
      </c>
      <c r="E466" s="40" t="s">
        <v>5</v>
      </c>
    </row>
    <row r="467" spans="1:5" ht="25.5">
      <c r="A467" t="s">
        <v>59</v>
      </c>
      <c r="E467" s="39" t="s">
        <v>1112</v>
      </c>
    </row>
    <row r="468" spans="1:16" ht="12.75">
      <c r="A468" t="s">
        <v>50</v>
      </c>
      <c s="34" t="s">
        <v>1113</v>
      </c>
      <c s="34" t="s">
        <v>1114</v>
      </c>
      <c s="35" t="s">
        <v>5</v>
      </c>
      <c s="6" t="s">
        <v>1013</v>
      </c>
      <c s="36" t="s">
        <v>251</v>
      </c>
      <c s="37">
        <v>2</v>
      </c>
      <c s="36">
        <v>0</v>
      </c>
      <c s="36">
        <f>ROUND(G468*H468,6)</f>
      </c>
      <c r="L468" s="38">
        <v>0</v>
      </c>
      <c s="32">
        <f>ROUND(ROUND(L468,2)*ROUND(G468,3),2)</f>
      </c>
      <c s="36" t="s">
        <v>69</v>
      </c>
      <c>
        <f>(M468*21)/100</f>
      </c>
      <c t="s">
        <v>28</v>
      </c>
    </row>
    <row r="469" spans="1:5" ht="12.75">
      <c r="A469" s="35" t="s">
        <v>56</v>
      </c>
      <c r="E469" s="39" t="s">
        <v>1013</v>
      </c>
    </row>
    <row r="470" spans="1:5" ht="12.75">
      <c r="A470" s="35" t="s">
        <v>58</v>
      </c>
      <c r="E470" s="40" t="s">
        <v>5</v>
      </c>
    </row>
    <row r="471" spans="1:5" ht="89.25">
      <c r="A471" t="s">
        <v>59</v>
      </c>
      <c r="E471" s="39" t="s">
        <v>1014</v>
      </c>
    </row>
    <row r="472" spans="1:16" ht="12.75">
      <c r="A472" t="s">
        <v>50</v>
      </c>
      <c s="34" t="s">
        <v>1115</v>
      </c>
      <c s="34" t="s">
        <v>1018</v>
      </c>
      <c s="35" t="s">
        <v>5</v>
      </c>
      <c s="6" t="s">
        <v>1019</v>
      </c>
      <c s="36" t="s">
        <v>65</v>
      </c>
      <c s="37">
        <v>2</v>
      </c>
      <c s="36">
        <v>0</v>
      </c>
      <c s="36">
        <f>ROUND(G472*H472,6)</f>
      </c>
      <c r="L472" s="38">
        <v>0</v>
      </c>
      <c s="32">
        <f>ROUND(ROUND(L472,2)*ROUND(G472,3),2)</f>
      </c>
      <c s="36" t="s">
        <v>69</v>
      </c>
      <c>
        <f>(M472*21)/100</f>
      </c>
      <c t="s">
        <v>28</v>
      </c>
    </row>
    <row r="473" spans="1:5" ht="12.75">
      <c r="A473" s="35" t="s">
        <v>56</v>
      </c>
      <c r="E473" s="39" t="s">
        <v>1019</v>
      </c>
    </row>
    <row r="474" spans="1:5" ht="12.75">
      <c r="A474" s="35" t="s">
        <v>58</v>
      </c>
      <c r="E474" s="40" t="s">
        <v>5</v>
      </c>
    </row>
    <row r="475" spans="1:5" ht="89.25">
      <c r="A475" t="s">
        <v>59</v>
      </c>
      <c r="E475" s="39" t="s">
        <v>1020</v>
      </c>
    </row>
    <row r="476" spans="1:13" ht="12.75">
      <c r="A476" t="s">
        <v>47</v>
      </c>
      <c r="C476" s="31" t="s">
        <v>1116</v>
      </c>
      <c r="E476" s="33" t="s">
        <v>1117</v>
      </c>
      <c r="J476" s="32">
        <f>0</f>
      </c>
      <c s="32">
        <f>0</f>
      </c>
      <c s="32">
        <f>0+L477+L481+L485+L489+L493+L497+L501+L505+L509+L513</f>
      </c>
      <c s="32">
        <f>0+M477+M481+M485+M489+M493+M497+M501+M505+M509+M513</f>
      </c>
    </row>
    <row r="477" spans="1:16" ht="12.75">
      <c r="A477" t="s">
        <v>50</v>
      </c>
      <c s="34" t="s">
        <v>1118</v>
      </c>
      <c s="34" t="s">
        <v>741</v>
      </c>
      <c s="35" t="s">
        <v>5</v>
      </c>
      <c s="6" t="s">
        <v>742</v>
      </c>
      <c s="36" t="s">
        <v>65</v>
      </c>
      <c s="37">
        <v>1</v>
      </c>
      <c s="36">
        <v>0</v>
      </c>
      <c s="36">
        <f>ROUND(G477*H477,6)</f>
      </c>
      <c r="L477" s="38">
        <v>0</v>
      </c>
      <c s="32">
        <f>ROUND(ROUND(L477,2)*ROUND(G477,3),2)</f>
      </c>
      <c s="36" t="s">
        <v>55</v>
      </c>
      <c>
        <f>(M477*21)/100</f>
      </c>
      <c t="s">
        <v>28</v>
      </c>
    </row>
    <row r="478" spans="1:5" ht="12.75">
      <c r="A478" s="35" t="s">
        <v>56</v>
      </c>
      <c r="E478" s="39" t="s">
        <v>742</v>
      </c>
    </row>
    <row r="479" spans="1:5" ht="12.75">
      <c r="A479" s="35" t="s">
        <v>58</v>
      </c>
      <c r="E479" s="40" t="s">
        <v>5</v>
      </c>
    </row>
    <row r="480" spans="1:5" ht="153">
      <c r="A480" t="s">
        <v>59</v>
      </c>
      <c r="E480" s="39" t="s">
        <v>743</v>
      </c>
    </row>
    <row r="481" spans="1:16" ht="12.75">
      <c r="A481" t="s">
        <v>50</v>
      </c>
      <c s="34" t="s">
        <v>1119</v>
      </c>
      <c s="34" t="s">
        <v>126</v>
      </c>
      <c s="35" t="s">
        <v>5</v>
      </c>
      <c s="6" t="s">
        <v>1080</v>
      </c>
      <c s="36" t="s">
        <v>65</v>
      </c>
      <c s="37">
        <v>1</v>
      </c>
      <c s="36">
        <v>0</v>
      </c>
      <c s="36">
        <f>ROUND(G481*H481,6)</f>
      </c>
      <c r="L481" s="38">
        <v>0</v>
      </c>
      <c s="32">
        <f>ROUND(ROUND(L481,2)*ROUND(G481,3),2)</f>
      </c>
      <c s="36" t="s">
        <v>69</v>
      </c>
      <c>
        <f>(M481*21)/100</f>
      </c>
      <c t="s">
        <v>28</v>
      </c>
    </row>
    <row r="482" spans="1:5" ht="12.75">
      <c r="A482" s="35" t="s">
        <v>56</v>
      </c>
      <c r="E482" s="39" t="s">
        <v>1080</v>
      </c>
    </row>
    <row r="483" spans="1:5" ht="12.75">
      <c r="A483" s="35" t="s">
        <v>58</v>
      </c>
      <c r="E483" s="40" t="s">
        <v>5</v>
      </c>
    </row>
    <row r="484" spans="1:5" ht="140.25">
      <c r="A484" t="s">
        <v>59</v>
      </c>
      <c r="E484" s="39" t="s">
        <v>1081</v>
      </c>
    </row>
    <row r="485" spans="1:16" ht="12.75">
      <c r="A485" t="s">
        <v>50</v>
      </c>
      <c s="34" t="s">
        <v>1120</v>
      </c>
      <c s="34" t="s">
        <v>156</v>
      </c>
      <c s="35" t="s">
        <v>5</v>
      </c>
      <c s="6" t="s">
        <v>149</v>
      </c>
      <c s="36" t="s">
        <v>65</v>
      </c>
      <c s="37">
        <v>1</v>
      </c>
      <c s="36">
        <v>0</v>
      </c>
      <c s="36">
        <f>ROUND(G485*H485,6)</f>
      </c>
      <c r="L485" s="38">
        <v>0</v>
      </c>
      <c s="32">
        <f>ROUND(ROUND(L485,2)*ROUND(G485,3),2)</f>
      </c>
      <c s="36" t="s">
        <v>55</v>
      </c>
      <c>
        <f>(M485*21)/100</f>
      </c>
      <c t="s">
        <v>28</v>
      </c>
    </row>
    <row r="486" spans="1:5" ht="12.75">
      <c r="A486" s="35" t="s">
        <v>56</v>
      </c>
      <c r="E486" s="39" t="s">
        <v>149</v>
      </c>
    </row>
    <row r="487" spans="1:5" ht="12.75">
      <c r="A487" s="35" t="s">
        <v>58</v>
      </c>
      <c r="E487" s="40" t="s">
        <v>5</v>
      </c>
    </row>
    <row r="488" spans="1:5" ht="191.25">
      <c r="A488" t="s">
        <v>59</v>
      </c>
      <c r="E488" s="39" t="s">
        <v>157</v>
      </c>
    </row>
    <row r="489" spans="1:16" ht="12.75">
      <c r="A489" t="s">
        <v>50</v>
      </c>
      <c s="34" t="s">
        <v>1121</v>
      </c>
      <c s="34" t="s">
        <v>1072</v>
      </c>
      <c s="35" t="s">
        <v>5</v>
      </c>
      <c s="6" t="s">
        <v>160</v>
      </c>
      <c s="36" t="s">
        <v>65</v>
      </c>
      <c s="37">
        <v>1</v>
      </c>
      <c s="36">
        <v>0</v>
      </c>
      <c s="36">
        <f>ROUND(G489*H489,6)</f>
      </c>
      <c r="L489" s="38">
        <v>0</v>
      </c>
      <c s="32">
        <f>ROUND(ROUND(L489,2)*ROUND(G489,3),2)</f>
      </c>
      <c s="36" t="s">
        <v>69</v>
      </c>
      <c>
        <f>(M489*21)/100</f>
      </c>
      <c t="s">
        <v>28</v>
      </c>
    </row>
    <row r="490" spans="1:5" ht="12.75">
      <c r="A490" s="35" t="s">
        <v>56</v>
      </c>
      <c r="E490" s="39" t="s">
        <v>160</v>
      </c>
    </row>
    <row r="491" spans="1:5" ht="12.75">
      <c r="A491" s="35" t="s">
        <v>58</v>
      </c>
      <c r="E491" s="40" t="s">
        <v>5</v>
      </c>
    </row>
    <row r="492" spans="1:5" ht="89.25">
      <c r="A492" t="s">
        <v>59</v>
      </c>
      <c r="E492" s="39" t="s">
        <v>161</v>
      </c>
    </row>
    <row r="493" spans="1:16" ht="12.75">
      <c r="A493" t="s">
        <v>50</v>
      </c>
      <c s="34" t="s">
        <v>1122</v>
      </c>
      <c s="34" t="s">
        <v>1087</v>
      </c>
      <c s="35" t="s">
        <v>5</v>
      </c>
      <c s="6" t="s">
        <v>1088</v>
      </c>
      <c s="36" t="s">
        <v>65</v>
      </c>
      <c s="37">
        <v>2</v>
      </c>
      <c s="36">
        <v>0</v>
      </c>
      <c s="36">
        <f>ROUND(G493*H493,6)</f>
      </c>
      <c r="L493" s="38">
        <v>0</v>
      </c>
      <c s="32">
        <f>ROUND(ROUND(L493,2)*ROUND(G493,3),2)</f>
      </c>
      <c s="36" t="s">
        <v>55</v>
      </c>
      <c>
        <f>(M493*21)/100</f>
      </c>
      <c t="s">
        <v>28</v>
      </c>
    </row>
    <row r="494" spans="1:5" ht="12.75">
      <c r="A494" s="35" t="s">
        <v>56</v>
      </c>
      <c r="E494" s="39" t="s">
        <v>1088</v>
      </c>
    </row>
    <row r="495" spans="1:5" ht="12.75">
      <c r="A495" s="35" t="s">
        <v>58</v>
      </c>
      <c r="E495" s="40" t="s">
        <v>5</v>
      </c>
    </row>
    <row r="496" spans="1:5" ht="191.25">
      <c r="A496" t="s">
        <v>59</v>
      </c>
      <c r="E496" s="39" t="s">
        <v>1089</v>
      </c>
    </row>
    <row r="497" spans="1:16" ht="12.75">
      <c r="A497" t="s">
        <v>50</v>
      </c>
      <c s="34" t="s">
        <v>1123</v>
      </c>
      <c s="34" t="s">
        <v>134</v>
      </c>
      <c s="35" t="s">
        <v>5</v>
      </c>
      <c s="6" t="s">
        <v>1091</v>
      </c>
      <c s="36" t="s">
        <v>65</v>
      </c>
      <c s="37">
        <v>2</v>
      </c>
      <c s="36">
        <v>0</v>
      </c>
      <c s="36">
        <f>ROUND(G497*H497,6)</f>
      </c>
      <c r="L497" s="38">
        <v>0</v>
      </c>
      <c s="32">
        <f>ROUND(ROUND(L497,2)*ROUND(G497,3),2)</f>
      </c>
      <c s="36" t="s">
        <v>69</v>
      </c>
      <c>
        <f>(M497*21)/100</f>
      </c>
      <c t="s">
        <v>28</v>
      </c>
    </row>
    <row r="498" spans="1:5" ht="12.75">
      <c r="A498" s="35" t="s">
        <v>56</v>
      </c>
      <c r="E498" s="39" t="s">
        <v>1091</v>
      </c>
    </row>
    <row r="499" spans="1:5" ht="12.75">
      <c r="A499" s="35" t="s">
        <v>58</v>
      </c>
      <c r="E499" s="40" t="s">
        <v>5</v>
      </c>
    </row>
    <row r="500" spans="1:5" ht="89.25">
      <c r="A500" t="s">
        <v>59</v>
      </c>
      <c r="E500" s="39" t="s">
        <v>1092</v>
      </c>
    </row>
    <row r="501" spans="1:16" ht="12.75">
      <c r="A501" t="s">
        <v>50</v>
      </c>
      <c s="34" t="s">
        <v>1124</v>
      </c>
      <c s="34" t="s">
        <v>1094</v>
      </c>
      <c s="35" t="s">
        <v>5</v>
      </c>
      <c s="6" t="s">
        <v>1095</v>
      </c>
      <c s="36" t="s">
        <v>65</v>
      </c>
      <c s="37">
        <v>2</v>
      </c>
      <c s="36">
        <v>0</v>
      </c>
      <c s="36">
        <f>ROUND(G501*H501,6)</f>
      </c>
      <c r="L501" s="38">
        <v>0</v>
      </c>
      <c s="32">
        <f>ROUND(ROUND(L501,2)*ROUND(G501,3),2)</f>
      </c>
      <c s="36" t="s">
        <v>69</v>
      </c>
      <c>
        <f>(M501*21)/100</f>
      </c>
      <c t="s">
        <v>28</v>
      </c>
    </row>
    <row r="502" spans="1:5" ht="12.75">
      <c r="A502" s="35" t="s">
        <v>56</v>
      </c>
      <c r="E502" s="39" t="s">
        <v>1095</v>
      </c>
    </row>
    <row r="503" spans="1:5" ht="12.75">
      <c r="A503" s="35" t="s">
        <v>58</v>
      </c>
      <c r="E503" s="40" t="s">
        <v>5</v>
      </c>
    </row>
    <row r="504" spans="1:5" ht="140.25">
      <c r="A504" t="s">
        <v>59</v>
      </c>
      <c r="E504" s="39" t="s">
        <v>1096</v>
      </c>
    </row>
    <row r="505" spans="1:16" ht="12.75">
      <c r="A505" t="s">
        <v>50</v>
      </c>
      <c s="34" t="s">
        <v>1125</v>
      </c>
      <c s="34" t="s">
        <v>1098</v>
      </c>
      <c s="35" t="s">
        <v>5</v>
      </c>
      <c s="6" t="s">
        <v>1099</v>
      </c>
      <c s="36" t="s">
        <v>251</v>
      </c>
      <c s="37">
        <v>2</v>
      </c>
      <c s="36">
        <v>0</v>
      </c>
      <c s="36">
        <f>ROUND(G505*H505,6)</f>
      </c>
      <c r="L505" s="38">
        <v>0</v>
      </c>
      <c s="32">
        <f>ROUND(ROUND(L505,2)*ROUND(G505,3),2)</f>
      </c>
      <c s="36" t="s">
        <v>69</v>
      </c>
      <c>
        <f>(M505*21)/100</f>
      </c>
      <c t="s">
        <v>28</v>
      </c>
    </row>
    <row r="506" spans="1:5" ht="12.75">
      <c r="A506" s="35" t="s">
        <v>56</v>
      </c>
      <c r="E506" s="39" t="s">
        <v>1099</v>
      </c>
    </row>
    <row r="507" spans="1:5" ht="12.75">
      <c r="A507" s="35" t="s">
        <v>58</v>
      </c>
      <c r="E507" s="40" t="s">
        <v>5</v>
      </c>
    </row>
    <row r="508" spans="1:5" ht="89.25">
      <c r="A508" t="s">
        <v>59</v>
      </c>
      <c r="E508" s="39" t="s">
        <v>1100</v>
      </c>
    </row>
    <row r="509" spans="1:16" ht="12.75">
      <c r="A509" t="s">
        <v>50</v>
      </c>
      <c s="34" t="s">
        <v>1126</v>
      </c>
      <c s="34" t="s">
        <v>167</v>
      </c>
      <c s="35" t="s">
        <v>5</v>
      </c>
      <c s="6" t="s">
        <v>168</v>
      </c>
      <c s="36" t="s">
        <v>65</v>
      </c>
      <c s="37">
        <v>2</v>
      </c>
      <c s="36">
        <v>0</v>
      </c>
      <c s="36">
        <f>ROUND(G509*H509,6)</f>
      </c>
      <c r="L509" s="38">
        <v>0</v>
      </c>
      <c s="32">
        <f>ROUND(ROUND(L509,2)*ROUND(G509,3),2)</f>
      </c>
      <c s="36" t="s">
        <v>55</v>
      </c>
      <c>
        <f>(M509*21)/100</f>
      </c>
      <c t="s">
        <v>28</v>
      </c>
    </row>
    <row r="510" spans="1:5" ht="12.75">
      <c r="A510" s="35" t="s">
        <v>56</v>
      </c>
      <c r="E510" s="39" t="s">
        <v>168</v>
      </c>
    </row>
    <row r="511" spans="1:5" ht="12.75">
      <c r="A511" s="35" t="s">
        <v>58</v>
      </c>
      <c r="E511" s="40" t="s">
        <v>5</v>
      </c>
    </row>
    <row r="512" spans="1:5" ht="191.25">
      <c r="A512" t="s">
        <v>59</v>
      </c>
      <c r="E512" s="39" t="s">
        <v>169</v>
      </c>
    </row>
    <row r="513" spans="1:16" ht="25.5">
      <c r="A513" t="s">
        <v>50</v>
      </c>
      <c s="34" t="s">
        <v>1127</v>
      </c>
      <c s="34" t="s">
        <v>1128</v>
      </c>
      <c s="35" t="s">
        <v>5</v>
      </c>
      <c s="6" t="s">
        <v>1129</v>
      </c>
      <c s="36" t="s">
        <v>251</v>
      </c>
      <c s="37">
        <v>2</v>
      </c>
      <c s="36">
        <v>0</v>
      </c>
      <c s="36">
        <f>ROUND(G513*H513,6)</f>
      </c>
      <c r="L513" s="38">
        <v>0</v>
      </c>
      <c s="32">
        <f>ROUND(ROUND(L513,2)*ROUND(G513,3),2)</f>
      </c>
      <c s="36" t="s">
        <v>69</v>
      </c>
      <c>
        <f>(M513*21)/100</f>
      </c>
      <c t="s">
        <v>28</v>
      </c>
    </row>
    <row r="514" spans="1:5" ht="25.5">
      <c r="A514" s="35" t="s">
        <v>56</v>
      </c>
      <c r="E514" s="39" t="s">
        <v>1129</v>
      </c>
    </row>
    <row r="515" spans="1:5" ht="12.75">
      <c r="A515" s="35" t="s">
        <v>58</v>
      </c>
      <c r="E515" s="40" t="s">
        <v>5</v>
      </c>
    </row>
    <row r="516" spans="1:5" ht="153">
      <c r="A516" t="s">
        <v>59</v>
      </c>
      <c r="E516" s="39" t="s">
        <v>1130</v>
      </c>
    </row>
    <row r="517" spans="1:13" ht="12.75">
      <c r="A517" t="s">
        <v>47</v>
      </c>
      <c r="C517" s="31" t="s">
        <v>1131</v>
      </c>
      <c r="E517" s="33" t="s">
        <v>1132</v>
      </c>
      <c r="J517" s="32">
        <f>0</f>
      </c>
      <c s="32">
        <f>0</f>
      </c>
      <c s="32">
        <f>0+L518+L522+L526+L530+L534+L538</f>
      </c>
      <c s="32">
        <f>0+M518+M522+M526+M530+M534+M538</f>
      </c>
    </row>
    <row r="518" spans="1:16" ht="12.75">
      <c r="A518" t="s">
        <v>50</v>
      </c>
      <c s="34" t="s">
        <v>1133</v>
      </c>
      <c s="34" t="s">
        <v>741</v>
      </c>
      <c s="35" t="s">
        <v>5</v>
      </c>
      <c s="6" t="s">
        <v>742</v>
      </c>
      <c s="36" t="s">
        <v>65</v>
      </c>
      <c s="37">
        <v>7</v>
      </c>
      <c s="36">
        <v>0</v>
      </c>
      <c s="36">
        <f>ROUND(G518*H518,6)</f>
      </c>
      <c r="L518" s="38">
        <v>0</v>
      </c>
      <c s="32">
        <f>ROUND(ROUND(L518,2)*ROUND(G518,3),2)</f>
      </c>
      <c s="36" t="s">
        <v>55</v>
      </c>
      <c>
        <f>(M518*21)/100</f>
      </c>
      <c t="s">
        <v>28</v>
      </c>
    </row>
    <row r="519" spans="1:5" ht="12.75">
      <c r="A519" s="35" t="s">
        <v>56</v>
      </c>
      <c r="E519" s="39" t="s">
        <v>742</v>
      </c>
    </row>
    <row r="520" spans="1:5" ht="12.75">
      <c r="A520" s="35" t="s">
        <v>58</v>
      </c>
      <c r="E520" s="40" t="s">
        <v>5</v>
      </c>
    </row>
    <row r="521" spans="1:5" ht="153">
      <c r="A521" t="s">
        <v>59</v>
      </c>
      <c r="E521" s="39" t="s">
        <v>743</v>
      </c>
    </row>
    <row r="522" spans="1:16" ht="12.75">
      <c r="A522" t="s">
        <v>50</v>
      </c>
      <c s="34" t="s">
        <v>1134</v>
      </c>
      <c s="34" t="s">
        <v>126</v>
      </c>
      <c s="35" t="s">
        <v>5</v>
      </c>
      <c s="6" t="s">
        <v>1080</v>
      </c>
      <c s="36" t="s">
        <v>65</v>
      </c>
      <c s="37">
        <v>7</v>
      </c>
      <c s="36">
        <v>0</v>
      </c>
      <c s="36">
        <f>ROUND(G522*H522,6)</f>
      </c>
      <c r="L522" s="38">
        <v>0</v>
      </c>
      <c s="32">
        <f>ROUND(ROUND(L522,2)*ROUND(G522,3),2)</f>
      </c>
      <c s="36" t="s">
        <v>69</v>
      </c>
      <c>
        <f>(M522*21)/100</f>
      </c>
      <c t="s">
        <v>28</v>
      </c>
    </row>
    <row r="523" spans="1:5" ht="12.75">
      <c r="A523" s="35" t="s">
        <v>56</v>
      </c>
      <c r="E523" s="39" t="s">
        <v>1080</v>
      </c>
    </row>
    <row r="524" spans="1:5" ht="12.75">
      <c r="A524" s="35" t="s">
        <v>58</v>
      </c>
      <c r="E524" s="40" t="s">
        <v>5</v>
      </c>
    </row>
    <row r="525" spans="1:5" ht="140.25">
      <c r="A525" t="s">
        <v>59</v>
      </c>
      <c r="E525" s="39" t="s">
        <v>1081</v>
      </c>
    </row>
    <row r="526" spans="1:16" ht="12.75">
      <c r="A526" t="s">
        <v>50</v>
      </c>
      <c s="34" t="s">
        <v>1135</v>
      </c>
      <c s="34" t="s">
        <v>156</v>
      </c>
      <c s="35" t="s">
        <v>5</v>
      </c>
      <c s="6" t="s">
        <v>149</v>
      </c>
      <c s="36" t="s">
        <v>65</v>
      </c>
      <c s="37">
        <v>7</v>
      </c>
      <c s="36">
        <v>0</v>
      </c>
      <c s="36">
        <f>ROUND(G526*H526,6)</f>
      </c>
      <c r="L526" s="38">
        <v>0</v>
      </c>
      <c s="32">
        <f>ROUND(ROUND(L526,2)*ROUND(G526,3),2)</f>
      </c>
      <c s="36" t="s">
        <v>55</v>
      </c>
      <c>
        <f>(M526*21)/100</f>
      </c>
      <c t="s">
        <v>28</v>
      </c>
    </row>
    <row r="527" spans="1:5" ht="12.75">
      <c r="A527" s="35" t="s">
        <v>56</v>
      </c>
      <c r="E527" s="39" t="s">
        <v>149</v>
      </c>
    </row>
    <row r="528" spans="1:5" ht="12.75">
      <c r="A528" s="35" t="s">
        <v>58</v>
      </c>
      <c r="E528" s="40" t="s">
        <v>5</v>
      </c>
    </row>
    <row r="529" spans="1:5" ht="191.25">
      <c r="A529" t="s">
        <v>59</v>
      </c>
      <c r="E529" s="39" t="s">
        <v>157</v>
      </c>
    </row>
    <row r="530" spans="1:16" ht="12.75">
      <c r="A530" t="s">
        <v>50</v>
      </c>
      <c s="34" t="s">
        <v>1136</v>
      </c>
      <c s="34" t="s">
        <v>1072</v>
      </c>
      <c s="35" t="s">
        <v>5</v>
      </c>
      <c s="6" t="s">
        <v>160</v>
      </c>
      <c s="36" t="s">
        <v>65</v>
      </c>
      <c s="37">
        <v>7</v>
      </c>
      <c s="36">
        <v>0</v>
      </c>
      <c s="36">
        <f>ROUND(G530*H530,6)</f>
      </c>
      <c r="L530" s="38">
        <v>0</v>
      </c>
      <c s="32">
        <f>ROUND(ROUND(L530,2)*ROUND(G530,3),2)</f>
      </c>
      <c s="36" t="s">
        <v>69</v>
      </c>
      <c>
        <f>(M530*21)/100</f>
      </c>
      <c t="s">
        <v>28</v>
      </c>
    </row>
    <row r="531" spans="1:5" ht="12.75">
      <c r="A531" s="35" t="s">
        <v>56</v>
      </c>
      <c r="E531" s="39" t="s">
        <v>160</v>
      </c>
    </row>
    <row r="532" spans="1:5" ht="12.75">
      <c r="A532" s="35" t="s">
        <v>58</v>
      </c>
      <c r="E532" s="40" t="s">
        <v>5</v>
      </c>
    </row>
    <row r="533" spans="1:5" ht="89.25">
      <c r="A533" t="s">
        <v>59</v>
      </c>
      <c r="E533" s="39" t="s">
        <v>161</v>
      </c>
    </row>
    <row r="534" spans="1:16" ht="12.75">
      <c r="A534" t="s">
        <v>50</v>
      </c>
      <c s="34" t="s">
        <v>1137</v>
      </c>
      <c s="34" t="s">
        <v>1087</v>
      </c>
      <c s="35" t="s">
        <v>5</v>
      </c>
      <c s="6" t="s">
        <v>1088</v>
      </c>
      <c s="36" t="s">
        <v>65</v>
      </c>
      <c s="37">
        <v>14</v>
      </c>
      <c s="36">
        <v>0</v>
      </c>
      <c s="36">
        <f>ROUND(G534*H534,6)</f>
      </c>
      <c r="L534" s="38">
        <v>0</v>
      </c>
      <c s="32">
        <f>ROUND(ROUND(L534,2)*ROUND(G534,3),2)</f>
      </c>
      <c s="36" t="s">
        <v>55</v>
      </c>
      <c>
        <f>(M534*21)/100</f>
      </c>
      <c t="s">
        <v>28</v>
      </c>
    </row>
    <row r="535" spans="1:5" ht="12.75">
      <c r="A535" s="35" t="s">
        <v>56</v>
      </c>
      <c r="E535" s="39" t="s">
        <v>1088</v>
      </c>
    </row>
    <row r="536" spans="1:5" ht="12.75">
      <c r="A536" s="35" t="s">
        <v>58</v>
      </c>
      <c r="E536" s="40" t="s">
        <v>5</v>
      </c>
    </row>
    <row r="537" spans="1:5" ht="191.25">
      <c r="A537" t="s">
        <v>59</v>
      </c>
      <c r="E537" s="39" t="s">
        <v>1089</v>
      </c>
    </row>
    <row r="538" spans="1:16" ht="12.75">
      <c r="A538" t="s">
        <v>50</v>
      </c>
      <c s="34" t="s">
        <v>1138</v>
      </c>
      <c s="34" t="s">
        <v>134</v>
      </c>
      <c s="35" t="s">
        <v>5</v>
      </c>
      <c s="6" t="s">
        <v>1091</v>
      </c>
      <c s="36" t="s">
        <v>65</v>
      </c>
      <c s="37">
        <v>14</v>
      </c>
      <c s="36">
        <v>0</v>
      </c>
      <c s="36">
        <f>ROUND(G538*H538,6)</f>
      </c>
      <c r="L538" s="38">
        <v>0</v>
      </c>
      <c s="32">
        <f>ROUND(ROUND(L538,2)*ROUND(G538,3),2)</f>
      </c>
      <c s="36" t="s">
        <v>69</v>
      </c>
      <c>
        <f>(M538*21)/100</f>
      </c>
      <c t="s">
        <v>28</v>
      </c>
    </row>
    <row r="539" spans="1:5" ht="12.75">
      <c r="A539" s="35" t="s">
        <v>56</v>
      </c>
      <c r="E539" s="39" t="s">
        <v>1091</v>
      </c>
    </row>
    <row r="540" spans="1:5" ht="12.75">
      <c r="A540" s="35" t="s">
        <v>58</v>
      </c>
      <c r="E540" s="40" t="s">
        <v>5</v>
      </c>
    </row>
    <row r="541" spans="1:5" ht="89.25">
      <c r="A541" t="s">
        <v>59</v>
      </c>
      <c r="E541" s="39" t="s">
        <v>1092</v>
      </c>
    </row>
    <row r="542" spans="1:13" ht="12.75">
      <c r="A542" t="s">
        <v>47</v>
      </c>
      <c r="C542" s="31" t="s">
        <v>1139</v>
      </c>
      <c r="E542" s="33" t="s">
        <v>1140</v>
      </c>
      <c r="J542" s="32">
        <f>0</f>
      </c>
      <c s="32">
        <f>0</f>
      </c>
      <c s="32">
        <f>0+L543+L547+L551+L555+L559+L563+L567+L571+L575+L579+L583+L587+L591+L595+L599+L603+L607+L611+L615+L619+L623+L627+L631+L635</f>
      </c>
      <c s="32">
        <f>0+M543+M547+M551+M555+M559+M563+M567+M571+M575+M579+M583+M587+M591+M595+M599+M603+M607+M611+M615+M619+M623+M627+M631+M635</f>
      </c>
    </row>
    <row r="543" spans="1:16" ht="12.75">
      <c r="A543" t="s">
        <v>50</v>
      </c>
      <c s="34" t="s">
        <v>1141</v>
      </c>
      <c s="34" t="s">
        <v>741</v>
      </c>
      <c s="35" t="s">
        <v>5</v>
      </c>
      <c s="6" t="s">
        <v>742</v>
      </c>
      <c s="36" t="s">
        <v>65</v>
      </c>
      <c s="37">
        <v>1</v>
      </c>
      <c s="36">
        <v>0</v>
      </c>
      <c s="36">
        <f>ROUND(G543*H543,6)</f>
      </c>
      <c r="L543" s="38">
        <v>0</v>
      </c>
      <c s="32">
        <f>ROUND(ROUND(L543,2)*ROUND(G543,3),2)</f>
      </c>
      <c s="36" t="s">
        <v>55</v>
      </c>
      <c>
        <f>(M543*21)/100</f>
      </c>
      <c t="s">
        <v>28</v>
      </c>
    </row>
    <row r="544" spans="1:5" ht="12.75">
      <c r="A544" s="35" t="s">
        <v>56</v>
      </c>
      <c r="E544" s="39" t="s">
        <v>742</v>
      </c>
    </row>
    <row r="545" spans="1:5" ht="12.75">
      <c r="A545" s="35" t="s">
        <v>58</v>
      </c>
      <c r="E545" s="40" t="s">
        <v>5</v>
      </c>
    </row>
    <row r="546" spans="1:5" ht="153">
      <c r="A546" t="s">
        <v>59</v>
      </c>
      <c r="E546" s="39" t="s">
        <v>743</v>
      </c>
    </row>
    <row r="547" spans="1:16" ht="25.5">
      <c r="A547" t="s">
        <v>50</v>
      </c>
      <c s="34" t="s">
        <v>1142</v>
      </c>
      <c s="34" t="s">
        <v>1143</v>
      </c>
      <c s="35" t="s">
        <v>5</v>
      </c>
      <c s="6" t="s">
        <v>1144</v>
      </c>
      <c s="36" t="s">
        <v>65</v>
      </c>
      <c s="37">
        <v>1</v>
      </c>
      <c s="36">
        <v>0</v>
      </c>
      <c s="36">
        <f>ROUND(G547*H547,6)</f>
      </c>
      <c r="L547" s="38">
        <v>0</v>
      </c>
      <c s="32">
        <f>ROUND(ROUND(L547,2)*ROUND(G547,3),2)</f>
      </c>
      <c s="36" t="s">
        <v>69</v>
      </c>
      <c>
        <f>(M547*21)/100</f>
      </c>
      <c t="s">
        <v>28</v>
      </c>
    </row>
    <row r="548" spans="1:5" ht="25.5">
      <c r="A548" s="35" t="s">
        <v>56</v>
      </c>
      <c r="E548" s="39" t="s">
        <v>1144</v>
      </c>
    </row>
    <row r="549" spans="1:5" ht="12.75">
      <c r="A549" s="35" t="s">
        <v>58</v>
      </c>
      <c r="E549" s="40" t="s">
        <v>5</v>
      </c>
    </row>
    <row r="550" spans="1:5" ht="153">
      <c r="A550" t="s">
        <v>59</v>
      </c>
      <c r="E550" s="39" t="s">
        <v>1145</v>
      </c>
    </row>
    <row r="551" spans="1:16" ht="12.75">
      <c r="A551" t="s">
        <v>50</v>
      </c>
      <c s="34" t="s">
        <v>1146</v>
      </c>
      <c s="34" t="s">
        <v>148</v>
      </c>
      <c s="35" t="s">
        <v>5</v>
      </c>
      <c s="6" t="s">
        <v>149</v>
      </c>
      <c s="36" t="s">
        <v>65</v>
      </c>
      <c s="37">
        <v>1</v>
      </c>
      <c s="36">
        <v>0</v>
      </c>
      <c s="36">
        <f>ROUND(G551*H551,6)</f>
      </c>
      <c r="L551" s="38">
        <v>0</v>
      </c>
      <c s="32">
        <f>ROUND(ROUND(L551,2)*ROUND(G551,3),2)</f>
      </c>
      <c s="36" t="s">
        <v>55</v>
      </c>
      <c>
        <f>(M551*21)/100</f>
      </c>
      <c t="s">
        <v>28</v>
      </c>
    </row>
    <row r="552" spans="1:5" ht="12.75">
      <c r="A552" s="35" t="s">
        <v>56</v>
      </c>
      <c r="E552" s="39" t="s">
        <v>149</v>
      </c>
    </row>
    <row r="553" spans="1:5" ht="12.75">
      <c r="A553" s="35" t="s">
        <v>58</v>
      </c>
      <c r="E553" s="40" t="s">
        <v>5</v>
      </c>
    </row>
    <row r="554" spans="1:5" ht="191.25">
      <c r="A554" t="s">
        <v>59</v>
      </c>
      <c r="E554" s="39" t="s">
        <v>150</v>
      </c>
    </row>
    <row r="555" spans="1:16" ht="12.75">
      <c r="A555" t="s">
        <v>50</v>
      </c>
      <c s="34" t="s">
        <v>1147</v>
      </c>
      <c s="34" t="s">
        <v>1082</v>
      </c>
      <c s="35" t="s">
        <v>5</v>
      </c>
      <c s="6" t="s">
        <v>1083</v>
      </c>
      <c s="36" t="s">
        <v>251</v>
      </c>
      <c s="37">
        <v>2</v>
      </c>
      <c s="36">
        <v>0</v>
      </c>
      <c s="36">
        <f>ROUND(G555*H555,6)</f>
      </c>
      <c r="L555" s="38">
        <v>0</v>
      </c>
      <c s="32">
        <f>ROUND(ROUND(L555,2)*ROUND(G555,3),2)</f>
      </c>
      <c s="36" t="s">
        <v>69</v>
      </c>
      <c>
        <f>(M555*21)/100</f>
      </c>
      <c t="s">
        <v>28</v>
      </c>
    </row>
    <row r="556" spans="1:5" ht="12.75">
      <c r="A556" s="35" t="s">
        <v>56</v>
      </c>
      <c r="E556" s="39" t="s">
        <v>1083</v>
      </c>
    </row>
    <row r="557" spans="1:5" ht="12.75">
      <c r="A557" s="35" t="s">
        <v>58</v>
      </c>
      <c r="E557" s="40" t="s">
        <v>5</v>
      </c>
    </row>
    <row r="558" spans="1:5" ht="89.25">
      <c r="A558" t="s">
        <v>59</v>
      </c>
      <c r="E558" s="39" t="s">
        <v>1084</v>
      </c>
    </row>
    <row r="559" spans="1:16" ht="12.75">
      <c r="A559" t="s">
        <v>50</v>
      </c>
      <c s="34" t="s">
        <v>1148</v>
      </c>
      <c s="34" t="s">
        <v>156</v>
      </c>
      <c s="35" t="s">
        <v>5</v>
      </c>
      <c s="6" t="s">
        <v>149</v>
      </c>
      <c s="36" t="s">
        <v>65</v>
      </c>
      <c s="37">
        <v>2</v>
      </c>
      <c s="36">
        <v>0</v>
      </c>
      <c s="36">
        <f>ROUND(G559*H559,6)</f>
      </c>
      <c r="L559" s="38">
        <v>0</v>
      </c>
      <c s="32">
        <f>ROUND(ROUND(L559,2)*ROUND(G559,3),2)</f>
      </c>
      <c s="36" t="s">
        <v>55</v>
      </c>
      <c>
        <f>(M559*21)/100</f>
      </c>
      <c t="s">
        <v>28</v>
      </c>
    </row>
    <row r="560" spans="1:5" ht="12.75">
      <c r="A560" s="35" t="s">
        <v>56</v>
      </c>
      <c r="E560" s="39" t="s">
        <v>149</v>
      </c>
    </row>
    <row r="561" spans="1:5" ht="12.75">
      <c r="A561" s="35" t="s">
        <v>58</v>
      </c>
      <c r="E561" s="40" t="s">
        <v>5</v>
      </c>
    </row>
    <row r="562" spans="1:5" ht="191.25">
      <c r="A562" t="s">
        <v>59</v>
      </c>
      <c r="E562" s="39" t="s">
        <v>157</v>
      </c>
    </row>
    <row r="563" spans="1:16" ht="12.75">
      <c r="A563" t="s">
        <v>50</v>
      </c>
      <c s="34" t="s">
        <v>1149</v>
      </c>
      <c s="34" t="s">
        <v>1072</v>
      </c>
      <c s="35" t="s">
        <v>5</v>
      </c>
      <c s="6" t="s">
        <v>160</v>
      </c>
      <c s="36" t="s">
        <v>65</v>
      </c>
      <c s="37">
        <v>2</v>
      </c>
      <c s="36">
        <v>0</v>
      </c>
      <c s="36">
        <f>ROUND(G563*H563,6)</f>
      </c>
      <c r="L563" s="38">
        <v>0</v>
      </c>
      <c s="32">
        <f>ROUND(ROUND(L563,2)*ROUND(G563,3),2)</f>
      </c>
      <c s="36" t="s">
        <v>69</v>
      </c>
      <c>
        <f>(M563*21)/100</f>
      </c>
      <c t="s">
        <v>28</v>
      </c>
    </row>
    <row r="564" spans="1:5" ht="12.75">
      <c r="A564" s="35" t="s">
        <v>56</v>
      </c>
      <c r="E564" s="39" t="s">
        <v>160</v>
      </c>
    </row>
    <row r="565" spans="1:5" ht="12.75">
      <c r="A565" s="35" t="s">
        <v>58</v>
      </c>
      <c r="E565" s="40" t="s">
        <v>5</v>
      </c>
    </row>
    <row r="566" spans="1:5" ht="89.25">
      <c r="A566" t="s">
        <v>59</v>
      </c>
      <c r="E566" s="39" t="s">
        <v>161</v>
      </c>
    </row>
    <row r="567" spans="1:16" ht="12.75">
      <c r="A567" t="s">
        <v>50</v>
      </c>
      <c s="34" t="s">
        <v>1150</v>
      </c>
      <c s="34" t="s">
        <v>1087</v>
      </c>
      <c s="35" t="s">
        <v>62</v>
      </c>
      <c s="6" t="s">
        <v>1088</v>
      </c>
      <c s="36" t="s">
        <v>65</v>
      </c>
      <c s="37">
        <v>2</v>
      </c>
      <c s="36">
        <v>0</v>
      </c>
      <c s="36">
        <f>ROUND(G567*H567,6)</f>
      </c>
      <c r="L567" s="38">
        <v>0</v>
      </c>
      <c s="32">
        <f>ROUND(ROUND(L567,2)*ROUND(G567,3),2)</f>
      </c>
      <c s="36" t="s">
        <v>55</v>
      </c>
      <c>
        <f>(M567*21)/100</f>
      </c>
      <c t="s">
        <v>28</v>
      </c>
    </row>
    <row r="568" spans="1:5" ht="12.75">
      <c r="A568" s="35" t="s">
        <v>56</v>
      </c>
      <c r="E568" s="39" t="s">
        <v>1088</v>
      </c>
    </row>
    <row r="569" spans="1:5" ht="12.75">
      <c r="A569" s="35" t="s">
        <v>58</v>
      </c>
      <c r="E569" s="40" t="s">
        <v>5</v>
      </c>
    </row>
    <row r="570" spans="1:5" ht="191.25">
      <c r="A570" t="s">
        <v>59</v>
      </c>
      <c r="E570" s="39" t="s">
        <v>1089</v>
      </c>
    </row>
    <row r="571" spans="1:16" ht="12.75">
      <c r="A571" t="s">
        <v>50</v>
      </c>
      <c s="34" t="s">
        <v>1151</v>
      </c>
      <c s="34" t="s">
        <v>134</v>
      </c>
      <c s="35" t="s">
        <v>5</v>
      </c>
      <c s="6" t="s">
        <v>1091</v>
      </c>
      <c s="36" t="s">
        <v>65</v>
      </c>
      <c s="37">
        <v>2</v>
      </c>
      <c s="36">
        <v>0</v>
      </c>
      <c s="36">
        <f>ROUND(G571*H571,6)</f>
      </c>
      <c r="L571" s="38">
        <v>0</v>
      </c>
      <c s="32">
        <f>ROUND(ROUND(L571,2)*ROUND(G571,3),2)</f>
      </c>
      <c s="36" t="s">
        <v>69</v>
      </c>
      <c>
        <f>(M571*21)/100</f>
      </c>
      <c t="s">
        <v>28</v>
      </c>
    </row>
    <row r="572" spans="1:5" ht="12.75">
      <c r="A572" s="35" t="s">
        <v>56</v>
      </c>
      <c r="E572" s="39" t="s">
        <v>1091</v>
      </c>
    </row>
    <row r="573" spans="1:5" ht="12.75">
      <c r="A573" s="35" t="s">
        <v>58</v>
      </c>
      <c r="E573" s="40" t="s">
        <v>5</v>
      </c>
    </row>
    <row r="574" spans="1:5" ht="89.25">
      <c r="A574" t="s">
        <v>59</v>
      </c>
      <c r="E574" s="39" t="s">
        <v>1092</v>
      </c>
    </row>
    <row r="575" spans="1:16" ht="12.75">
      <c r="A575" t="s">
        <v>50</v>
      </c>
      <c s="34" t="s">
        <v>1152</v>
      </c>
      <c s="34" t="s">
        <v>708</v>
      </c>
      <c s="35" t="s">
        <v>5</v>
      </c>
      <c s="6" t="s">
        <v>709</v>
      </c>
      <c s="36" t="s">
        <v>65</v>
      </c>
      <c s="37">
        <v>8</v>
      </c>
      <c s="36">
        <v>0</v>
      </c>
      <c s="36">
        <f>ROUND(G575*H575,6)</f>
      </c>
      <c r="L575" s="38">
        <v>0</v>
      </c>
      <c s="32">
        <f>ROUND(ROUND(L575,2)*ROUND(G575,3),2)</f>
      </c>
      <c s="36" t="s">
        <v>55</v>
      </c>
      <c>
        <f>(M575*21)/100</f>
      </c>
      <c t="s">
        <v>28</v>
      </c>
    </row>
    <row r="576" spans="1:5" ht="12.75">
      <c r="A576" s="35" t="s">
        <v>56</v>
      </c>
      <c r="E576" s="39" t="s">
        <v>709</v>
      </c>
    </row>
    <row r="577" spans="1:5" ht="12.75">
      <c r="A577" s="35" t="s">
        <v>58</v>
      </c>
      <c r="E577" s="40" t="s">
        <v>5</v>
      </c>
    </row>
    <row r="578" spans="1:5" ht="191.25">
      <c r="A578" t="s">
        <v>59</v>
      </c>
      <c r="E578" s="39" t="s">
        <v>710</v>
      </c>
    </row>
    <row r="579" spans="1:16" ht="12.75">
      <c r="A579" t="s">
        <v>50</v>
      </c>
      <c s="34" t="s">
        <v>1153</v>
      </c>
      <c s="34" t="s">
        <v>159</v>
      </c>
      <c s="35" t="s">
        <v>5</v>
      </c>
      <c s="6" t="s">
        <v>1103</v>
      </c>
      <c s="36" t="s">
        <v>65</v>
      </c>
      <c s="37">
        <v>8</v>
      </c>
      <c s="36">
        <v>0</v>
      </c>
      <c s="36">
        <f>ROUND(G579*H579,6)</f>
      </c>
      <c r="L579" s="38">
        <v>0</v>
      </c>
      <c s="32">
        <f>ROUND(ROUND(L579,2)*ROUND(G579,3),2)</f>
      </c>
      <c s="36" t="s">
        <v>69</v>
      </c>
      <c>
        <f>(M579*21)/100</f>
      </c>
      <c t="s">
        <v>28</v>
      </c>
    </row>
    <row r="580" spans="1:5" ht="12.75">
      <c r="A580" s="35" t="s">
        <v>56</v>
      </c>
      <c r="E580" s="39" t="s">
        <v>1103</v>
      </c>
    </row>
    <row r="581" spans="1:5" ht="12.75">
      <c r="A581" s="35" t="s">
        <v>58</v>
      </c>
      <c r="E581" s="40" t="s">
        <v>5</v>
      </c>
    </row>
    <row r="582" spans="1:5" ht="102">
      <c r="A582" t="s">
        <v>59</v>
      </c>
      <c r="E582" s="39" t="s">
        <v>1104</v>
      </c>
    </row>
    <row r="583" spans="1:16" ht="12.75">
      <c r="A583" t="s">
        <v>50</v>
      </c>
      <c s="34" t="s">
        <v>1154</v>
      </c>
      <c s="34" t="s">
        <v>1087</v>
      </c>
      <c s="35" t="s">
        <v>5</v>
      </c>
      <c s="6" t="s">
        <v>1088</v>
      </c>
      <c s="36" t="s">
        <v>65</v>
      </c>
      <c s="37">
        <v>6</v>
      </c>
      <c s="36">
        <v>0</v>
      </c>
      <c s="36">
        <f>ROUND(G583*H583,6)</f>
      </c>
      <c r="L583" s="38">
        <v>0</v>
      </c>
      <c s="32">
        <f>ROUND(ROUND(L583,2)*ROUND(G583,3),2)</f>
      </c>
      <c s="36" t="s">
        <v>55</v>
      </c>
      <c>
        <f>(M583*21)/100</f>
      </c>
      <c t="s">
        <v>28</v>
      </c>
    </row>
    <row r="584" spans="1:5" ht="12.75">
      <c r="A584" s="35" t="s">
        <v>56</v>
      </c>
      <c r="E584" s="39" t="s">
        <v>1088</v>
      </c>
    </row>
    <row r="585" spans="1:5" ht="12.75">
      <c r="A585" s="35" t="s">
        <v>58</v>
      </c>
      <c r="E585" s="40" t="s">
        <v>5</v>
      </c>
    </row>
    <row r="586" spans="1:5" ht="191.25">
      <c r="A586" t="s">
        <v>59</v>
      </c>
      <c r="E586" s="39" t="s">
        <v>1089</v>
      </c>
    </row>
    <row r="587" spans="1:16" ht="12.75">
      <c r="A587" t="s">
        <v>50</v>
      </c>
      <c s="34" t="s">
        <v>1155</v>
      </c>
      <c s="34" t="s">
        <v>1098</v>
      </c>
      <c s="35" t="s">
        <v>5</v>
      </c>
      <c s="6" t="s">
        <v>1099</v>
      </c>
      <c s="36" t="s">
        <v>251</v>
      </c>
      <c s="37">
        <v>5</v>
      </c>
      <c s="36">
        <v>0</v>
      </c>
      <c s="36">
        <f>ROUND(G587*H587,6)</f>
      </c>
      <c r="L587" s="38">
        <v>0</v>
      </c>
      <c s="32">
        <f>ROUND(ROUND(L587,2)*ROUND(G587,3),2)</f>
      </c>
      <c s="36" t="s">
        <v>69</v>
      </c>
      <c>
        <f>(M587*21)/100</f>
      </c>
      <c t="s">
        <v>28</v>
      </c>
    </row>
    <row r="588" spans="1:5" ht="12.75">
      <c r="A588" s="35" t="s">
        <v>56</v>
      </c>
      <c r="E588" s="39" t="s">
        <v>1099</v>
      </c>
    </row>
    <row r="589" spans="1:5" ht="12.75">
      <c r="A589" s="35" t="s">
        <v>58</v>
      </c>
      <c r="E589" s="40" t="s">
        <v>5</v>
      </c>
    </row>
    <row r="590" spans="1:5" ht="89.25">
      <c r="A590" t="s">
        <v>59</v>
      </c>
      <c r="E590" s="39" t="s">
        <v>1100</v>
      </c>
    </row>
    <row r="591" spans="1:16" ht="12.75">
      <c r="A591" t="s">
        <v>50</v>
      </c>
      <c s="34" t="s">
        <v>1156</v>
      </c>
      <c s="34" t="s">
        <v>1157</v>
      </c>
      <c s="35" t="s">
        <v>5</v>
      </c>
      <c s="6" t="s">
        <v>1158</v>
      </c>
      <c s="36" t="s">
        <v>65</v>
      </c>
      <c s="37">
        <v>1</v>
      </c>
      <c s="36">
        <v>0</v>
      </c>
      <c s="36">
        <f>ROUND(G591*H591,6)</f>
      </c>
      <c r="L591" s="38">
        <v>0</v>
      </c>
      <c s="32">
        <f>ROUND(ROUND(L591,2)*ROUND(G591,3),2)</f>
      </c>
      <c s="36" t="s">
        <v>55</v>
      </c>
      <c>
        <f>(M591*21)/100</f>
      </c>
      <c t="s">
        <v>28</v>
      </c>
    </row>
    <row r="592" spans="1:5" ht="12.75">
      <c r="A592" s="35" t="s">
        <v>56</v>
      </c>
      <c r="E592" s="39" t="s">
        <v>1158</v>
      </c>
    </row>
    <row r="593" spans="1:5" ht="12.75">
      <c r="A593" s="35" t="s">
        <v>58</v>
      </c>
      <c r="E593" s="40" t="s">
        <v>5</v>
      </c>
    </row>
    <row r="594" spans="1:5" ht="102">
      <c r="A594" t="s">
        <v>59</v>
      </c>
      <c r="E594" s="39" t="s">
        <v>1159</v>
      </c>
    </row>
    <row r="595" spans="1:16" ht="12.75">
      <c r="A595" t="s">
        <v>50</v>
      </c>
      <c s="34" t="s">
        <v>1160</v>
      </c>
      <c s="34" t="s">
        <v>1161</v>
      </c>
      <c s="35" t="s">
        <v>5</v>
      </c>
      <c s="6" t="s">
        <v>1162</v>
      </c>
      <c s="36" t="s">
        <v>65</v>
      </c>
      <c s="37">
        <v>1</v>
      </c>
      <c s="36">
        <v>0</v>
      </c>
      <c s="36">
        <f>ROUND(G595*H595,6)</f>
      </c>
      <c r="L595" s="38">
        <v>0</v>
      </c>
      <c s="32">
        <f>ROUND(ROUND(L595,2)*ROUND(G595,3),2)</f>
      </c>
      <c s="36" t="s">
        <v>55</v>
      </c>
      <c>
        <f>(M595*21)/100</f>
      </c>
      <c t="s">
        <v>28</v>
      </c>
    </row>
    <row r="596" spans="1:5" ht="12.75">
      <c r="A596" s="35" t="s">
        <v>56</v>
      </c>
      <c r="E596" s="39" t="s">
        <v>1162</v>
      </c>
    </row>
    <row r="597" spans="1:5" ht="12.75">
      <c r="A597" s="35" t="s">
        <v>58</v>
      </c>
      <c r="E597" s="40" t="s">
        <v>5</v>
      </c>
    </row>
    <row r="598" spans="1:5" ht="191.25">
      <c r="A598" t="s">
        <v>59</v>
      </c>
      <c r="E598" s="39" t="s">
        <v>1163</v>
      </c>
    </row>
    <row r="599" spans="1:16" ht="12.75">
      <c r="A599" t="s">
        <v>50</v>
      </c>
      <c s="34" t="s">
        <v>1164</v>
      </c>
      <c s="34" t="s">
        <v>1165</v>
      </c>
      <c s="35" t="s">
        <v>5</v>
      </c>
      <c s="6" t="s">
        <v>1166</v>
      </c>
      <c s="36" t="s">
        <v>65</v>
      </c>
      <c s="37">
        <v>1</v>
      </c>
      <c s="36">
        <v>0</v>
      </c>
      <c s="36">
        <f>ROUND(G599*H599,6)</f>
      </c>
      <c r="L599" s="38">
        <v>0</v>
      </c>
      <c s="32">
        <f>ROUND(ROUND(L599,2)*ROUND(G599,3),2)</f>
      </c>
      <c s="36" t="s">
        <v>55</v>
      </c>
      <c>
        <f>(M599*21)/100</f>
      </c>
      <c t="s">
        <v>28</v>
      </c>
    </row>
    <row r="600" spans="1:5" ht="12.75">
      <c r="A600" s="35" t="s">
        <v>56</v>
      </c>
      <c r="E600" s="39" t="s">
        <v>1166</v>
      </c>
    </row>
    <row r="601" spans="1:5" ht="12.75">
      <c r="A601" s="35" t="s">
        <v>58</v>
      </c>
      <c r="E601" s="40" t="s">
        <v>5</v>
      </c>
    </row>
    <row r="602" spans="1:5" ht="102">
      <c r="A602" t="s">
        <v>59</v>
      </c>
      <c r="E602" s="39" t="s">
        <v>1167</v>
      </c>
    </row>
    <row r="603" spans="1:16" ht="12.75">
      <c r="A603" t="s">
        <v>50</v>
      </c>
      <c s="34" t="s">
        <v>1168</v>
      </c>
      <c s="34" t="s">
        <v>167</v>
      </c>
      <c s="35" t="s">
        <v>5</v>
      </c>
      <c s="6" t="s">
        <v>168</v>
      </c>
      <c s="36" t="s">
        <v>65</v>
      </c>
      <c s="37">
        <v>1</v>
      </c>
      <c s="36">
        <v>0</v>
      </c>
      <c s="36">
        <f>ROUND(G603*H603,6)</f>
      </c>
      <c r="L603" s="38">
        <v>0</v>
      </c>
      <c s="32">
        <f>ROUND(ROUND(L603,2)*ROUND(G603,3),2)</f>
      </c>
      <c s="36" t="s">
        <v>55</v>
      </c>
      <c>
        <f>(M603*21)/100</f>
      </c>
      <c t="s">
        <v>28</v>
      </c>
    </row>
    <row r="604" spans="1:5" ht="12.75">
      <c r="A604" s="35" t="s">
        <v>56</v>
      </c>
      <c r="E604" s="39" t="s">
        <v>168</v>
      </c>
    </row>
    <row r="605" spans="1:5" ht="12.75">
      <c r="A605" s="35" t="s">
        <v>58</v>
      </c>
      <c r="E605" s="40" t="s">
        <v>5</v>
      </c>
    </row>
    <row r="606" spans="1:5" ht="191.25">
      <c r="A606" t="s">
        <v>59</v>
      </c>
      <c r="E606" s="39" t="s">
        <v>169</v>
      </c>
    </row>
    <row r="607" spans="1:16" ht="25.5">
      <c r="A607" t="s">
        <v>50</v>
      </c>
      <c s="34" t="s">
        <v>1169</v>
      </c>
      <c s="34" t="s">
        <v>1170</v>
      </c>
      <c s="35" t="s">
        <v>5</v>
      </c>
      <c s="6" t="s">
        <v>1171</v>
      </c>
      <c s="36" t="s">
        <v>65</v>
      </c>
      <c s="37">
        <v>1</v>
      </c>
      <c s="36">
        <v>0</v>
      </c>
      <c s="36">
        <f>ROUND(G607*H607,6)</f>
      </c>
      <c r="L607" s="38">
        <v>0</v>
      </c>
      <c s="32">
        <f>ROUND(ROUND(L607,2)*ROUND(G607,3),2)</f>
      </c>
      <c s="36" t="s">
        <v>69</v>
      </c>
      <c>
        <f>(M607*21)/100</f>
      </c>
      <c t="s">
        <v>28</v>
      </c>
    </row>
    <row r="608" spans="1:5" ht="25.5">
      <c r="A608" s="35" t="s">
        <v>56</v>
      </c>
      <c r="E608" s="39" t="s">
        <v>1171</v>
      </c>
    </row>
    <row r="609" spans="1:5" ht="12.75">
      <c r="A609" s="35" t="s">
        <v>58</v>
      </c>
      <c r="E609" s="40" t="s">
        <v>5</v>
      </c>
    </row>
    <row r="610" spans="1:5" ht="153">
      <c r="A610" t="s">
        <v>59</v>
      </c>
      <c r="E610" s="39" t="s">
        <v>1172</v>
      </c>
    </row>
    <row r="611" spans="1:16" ht="12.75">
      <c r="A611" t="s">
        <v>50</v>
      </c>
      <c s="34" t="s">
        <v>1173</v>
      </c>
      <c s="34" t="s">
        <v>110</v>
      </c>
      <c s="35" t="s">
        <v>62</v>
      </c>
      <c s="6" t="s">
        <v>111</v>
      </c>
      <c s="36" t="s">
        <v>65</v>
      </c>
      <c s="37">
        <v>1</v>
      </c>
      <c s="36">
        <v>0</v>
      </c>
      <c s="36">
        <f>ROUND(G611*H611,6)</f>
      </c>
      <c r="L611" s="38">
        <v>0</v>
      </c>
      <c s="32">
        <f>ROUND(ROUND(L611,2)*ROUND(G611,3),2)</f>
      </c>
      <c s="36" t="s">
        <v>55</v>
      </c>
      <c>
        <f>(M611*21)/100</f>
      </c>
      <c t="s">
        <v>28</v>
      </c>
    </row>
    <row r="612" spans="1:5" ht="12.75">
      <c r="A612" s="35" t="s">
        <v>56</v>
      </c>
      <c r="E612" s="39" t="s">
        <v>111</v>
      </c>
    </row>
    <row r="613" spans="1:5" ht="12.75">
      <c r="A613" s="35" t="s">
        <v>58</v>
      </c>
      <c r="E613" s="40" t="s">
        <v>5</v>
      </c>
    </row>
    <row r="614" spans="1:5" ht="204">
      <c r="A614" t="s">
        <v>59</v>
      </c>
      <c r="E614" s="39" t="s">
        <v>112</v>
      </c>
    </row>
    <row r="615" spans="1:16" ht="12.75">
      <c r="A615" t="s">
        <v>50</v>
      </c>
      <c s="34" t="s">
        <v>1174</v>
      </c>
      <c s="34" t="s">
        <v>185</v>
      </c>
      <c s="35" t="s">
        <v>5</v>
      </c>
      <c s="6" t="s">
        <v>1175</v>
      </c>
      <c s="36" t="s">
        <v>65</v>
      </c>
      <c s="37">
        <v>1</v>
      </c>
      <c s="36">
        <v>0</v>
      </c>
      <c s="36">
        <f>ROUND(G615*H615,6)</f>
      </c>
      <c r="L615" s="38">
        <v>0</v>
      </c>
      <c s="32">
        <f>ROUND(ROUND(L615,2)*ROUND(G615,3),2)</f>
      </c>
      <c s="36" t="s">
        <v>69</v>
      </c>
      <c>
        <f>(M615*21)/100</f>
      </c>
      <c t="s">
        <v>28</v>
      </c>
    </row>
    <row r="616" spans="1:5" ht="12.75">
      <c r="A616" s="35" t="s">
        <v>56</v>
      </c>
      <c r="E616" s="39" t="s">
        <v>1175</v>
      </c>
    </row>
    <row r="617" spans="1:5" ht="12.75">
      <c r="A617" s="35" t="s">
        <v>58</v>
      </c>
      <c r="E617" s="40" t="s">
        <v>5</v>
      </c>
    </row>
    <row r="618" spans="1:5" ht="25.5">
      <c r="A618" t="s">
        <v>59</v>
      </c>
      <c r="E618" s="39" t="s">
        <v>1176</v>
      </c>
    </row>
    <row r="619" spans="1:16" ht="12.75">
      <c r="A619" t="s">
        <v>50</v>
      </c>
      <c s="34" t="s">
        <v>1177</v>
      </c>
      <c s="34" t="s">
        <v>1114</v>
      </c>
      <c s="35" t="s">
        <v>5</v>
      </c>
      <c s="6" t="s">
        <v>1013</v>
      </c>
      <c s="36" t="s">
        <v>251</v>
      </c>
      <c s="37">
        <v>1</v>
      </c>
      <c s="36">
        <v>0</v>
      </c>
      <c s="36">
        <f>ROUND(G619*H619,6)</f>
      </c>
      <c r="L619" s="38">
        <v>0</v>
      </c>
      <c s="32">
        <f>ROUND(ROUND(L619,2)*ROUND(G619,3),2)</f>
      </c>
      <c s="36" t="s">
        <v>69</v>
      </c>
      <c>
        <f>(M619*21)/100</f>
      </c>
      <c t="s">
        <v>28</v>
      </c>
    </row>
    <row r="620" spans="1:5" ht="12.75">
      <c r="A620" s="35" t="s">
        <v>56</v>
      </c>
      <c r="E620" s="39" t="s">
        <v>1013</v>
      </c>
    </row>
    <row r="621" spans="1:5" ht="12.75">
      <c r="A621" s="35" t="s">
        <v>58</v>
      </c>
      <c r="E621" s="40" t="s">
        <v>5</v>
      </c>
    </row>
    <row r="622" spans="1:5" ht="89.25">
      <c r="A622" t="s">
        <v>59</v>
      </c>
      <c r="E622" s="39" t="s">
        <v>1014</v>
      </c>
    </row>
    <row r="623" spans="1:16" ht="12.75">
      <c r="A623" t="s">
        <v>50</v>
      </c>
      <c s="34" t="s">
        <v>1178</v>
      </c>
      <c s="34" t="s">
        <v>1018</v>
      </c>
      <c s="35" t="s">
        <v>5</v>
      </c>
      <c s="6" t="s">
        <v>1019</v>
      </c>
      <c s="36" t="s">
        <v>65</v>
      </c>
      <c s="37">
        <v>3</v>
      </c>
      <c s="36">
        <v>0</v>
      </c>
      <c s="36">
        <f>ROUND(G623*H623,6)</f>
      </c>
      <c r="L623" s="38">
        <v>0</v>
      </c>
      <c s="32">
        <f>ROUND(ROUND(L623,2)*ROUND(G623,3),2)</f>
      </c>
      <c s="36" t="s">
        <v>69</v>
      </c>
      <c>
        <f>(M623*21)/100</f>
      </c>
      <c t="s">
        <v>28</v>
      </c>
    </row>
    <row r="624" spans="1:5" ht="12.75">
      <c r="A624" s="35" t="s">
        <v>56</v>
      </c>
      <c r="E624" s="39" t="s">
        <v>1019</v>
      </c>
    </row>
    <row r="625" spans="1:5" ht="12.75">
      <c r="A625" s="35" t="s">
        <v>58</v>
      </c>
      <c r="E625" s="40" t="s">
        <v>5</v>
      </c>
    </row>
    <row r="626" spans="1:5" ht="89.25">
      <c r="A626" t="s">
        <v>59</v>
      </c>
      <c r="E626" s="39" t="s">
        <v>1020</v>
      </c>
    </row>
    <row r="627" spans="1:16" ht="12.75">
      <c r="A627" t="s">
        <v>50</v>
      </c>
      <c s="34" t="s">
        <v>1179</v>
      </c>
      <c s="34" t="s">
        <v>1180</v>
      </c>
      <c s="35" t="s">
        <v>5</v>
      </c>
      <c s="6" t="s">
        <v>1181</v>
      </c>
      <c s="36" t="s">
        <v>251</v>
      </c>
      <c s="37">
        <v>3</v>
      </c>
      <c s="36">
        <v>0</v>
      </c>
      <c s="36">
        <f>ROUND(G627*H627,6)</f>
      </c>
      <c r="L627" s="38">
        <v>0</v>
      </c>
      <c s="32">
        <f>ROUND(ROUND(L627,2)*ROUND(G627,3),2)</f>
      </c>
      <c s="36" t="s">
        <v>69</v>
      </c>
      <c>
        <f>(M627*21)/100</f>
      </c>
      <c t="s">
        <v>28</v>
      </c>
    </row>
    <row r="628" spans="1:5" ht="12.75">
      <c r="A628" s="35" t="s">
        <v>56</v>
      </c>
      <c r="E628" s="39" t="s">
        <v>1181</v>
      </c>
    </row>
    <row r="629" spans="1:5" ht="12.75">
      <c r="A629" s="35" t="s">
        <v>58</v>
      </c>
      <c r="E629" s="40" t="s">
        <v>5</v>
      </c>
    </row>
    <row r="630" spans="1:5" ht="89.25">
      <c r="A630" t="s">
        <v>59</v>
      </c>
      <c r="E630" s="39" t="s">
        <v>1182</v>
      </c>
    </row>
    <row r="631" spans="1:16" ht="12.75">
      <c r="A631" t="s">
        <v>50</v>
      </c>
      <c s="34" t="s">
        <v>1183</v>
      </c>
      <c s="34" t="s">
        <v>110</v>
      </c>
      <c s="35" t="s">
        <v>5</v>
      </c>
      <c s="6" t="s">
        <v>111</v>
      </c>
      <c s="36" t="s">
        <v>65</v>
      </c>
      <c s="37">
        <v>1</v>
      </c>
      <c s="36">
        <v>0</v>
      </c>
      <c s="36">
        <f>ROUND(G631*H631,6)</f>
      </c>
      <c r="L631" s="38">
        <v>0</v>
      </c>
      <c s="32">
        <f>ROUND(ROUND(L631,2)*ROUND(G631,3),2)</f>
      </c>
      <c s="36" t="s">
        <v>55</v>
      </c>
      <c>
        <f>(M631*21)/100</f>
      </c>
      <c t="s">
        <v>28</v>
      </c>
    </row>
    <row r="632" spans="1:5" ht="12.75">
      <c r="A632" s="35" t="s">
        <v>56</v>
      </c>
      <c r="E632" s="39" t="s">
        <v>111</v>
      </c>
    </row>
    <row r="633" spans="1:5" ht="12.75">
      <c r="A633" s="35" t="s">
        <v>58</v>
      </c>
      <c r="E633" s="40" t="s">
        <v>5</v>
      </c>
    </row>
    <row r="634" spans="1:5" ht="204">
      <c r="A634" t="s">
        <v>59</v>
      </c>
      <c r="E634" s="39" t="s">
        <v>112</v>
      </c>
    </row>
    <row r="635" spans="1:16" ht="12.75">
      <c r="A635" t="s">
        <v>50</v>
      </c>
      <c s="34" t="s">
        <v>1184</v>
      </c>
      <c s="34" t="s">
        <v>1185</v>
      </c>
      <c s="35" t="s">
        <v>5</v>
      </c>
      <c s="6" t="s">
        <v>1186</v>
      </c>
      <c s="36" t="s">
        <v>65</v>
      </c>
      <c s="37">
        <v>1</v>
      </c>
      <c s="36">
        <v>0</v>
      </c>
      <c s="36">
        <f>ROUND(G635*H635,6)</f>
      </c>
      <c r="L635" s="38">
        <v>0</v>
      </c>
      <c s="32">
        <f>ROUND(ROUND(L635,2)*ROUND(G635,3),2)</f>
      </c>
      <c s="36" t="s">
        <v>69</v>
      </c>
      <c>
        <f>(M635*21)/100</f>
      </c>
      <c t="s">
        <v>28</v>
      </c>
    </row>
    <row r="636" spans="1:5" ht="12.75">
      <c r="A636" s="35" t="s">
        <v>56</v>
      </c>
      <c r="E636" s="39" t="s">
        <v>1186</v>
      </c>
    </row>
    <row r="637" spans="1:5" ht="12.75">
      <c r="A637" s="35" t="s">
        <v>58</v>
      </c>
      <c r="E637" s="40" t="s">
        <v>5</v>
      </c>
    </row>
    <row r="638" spans="1:5" ht="89.25">
      <c r="A638" t="s">
        <v>59</v>
      </c>
      <c r="E638" s="39" t="s">
        <v>1187</v>
      </c>
    </row>
    <row r="639" spans="1:13" ht="12.75">
      <c r="A639" t="s">
        <v>47</v>
      </c>
      <c r="C639" s="31" t="s">
        <v>1188</v>
      </c>
      <c r="E639" s="33" t="s">
        <v>1189</v>
      </c>
      <c r="J639" s="32">
        <f>0</f>
      </c>
      <c s="32">
        <f>0</f>
      </c>
      <c s="32">
        <f>0+L640+L644+L648+L652+L656+L660+L664+L668+L672+L676+L680+L684+L688+L692+L696+L700+L704</f>
      </c>
      <c s="32">
        <f>0+M640+M644+M648+M652+M656+M660+M664+M668+M672+M676+M680+M684+M688+M692+M696+M700+M704</f>
      </c>
    </row>
    <row r="640" spans="1:16" ht="12.75">
      <c r="A640" t="s">
        <v>50</v>
      </c>
      <c s="34" t="s">
        <v>1190</v>
      </c>
      <c s="34" t="s">
        <v>741</v>
      </c>
      <c s="35" t="s">
        <v>5</v>
      </c>
      <c s="6" t="s">
        <v>742</v>
      </c>
      <c s="36" t="s">
        <v>65</v>
      </c>
      <c s="37">
        <v>1</v>
      </c>
      <c s="36">
        <v>0</v>
      </c>
      <c s="36">
        <f>ROUND(G640*H640,6)</f>
      </c>
      <c r="L640" s="38">
        <v>0</v>
      </c>
      <c s="32">
        <f>ROUND(ROUND(L640,2)*ROUND(G640,3),2)</f>
      </c>
      <c s="36" t="s">
        <v>55</v>
      </c>
      <c>
        <f>(M640*21)/100</f>
      </c>
      <c t="s">
        <v>28</v>
      </c>
    </row>
    <row r="641" spans="1:5" ht="12.75">
      <c r="A641" s="35" t="s">
        <v>56</v>
      </c>
      <c r="E641" s="39" t="s">
        <v>742</v>
      </c>
    </row>
    <row r="642" spans="1:5" ht="12.75">
      <c r="A642" s="35" t="s">
        <v>58</v>
      </c>
      <c r="E642" s="40" t="s">
        <v>5</v>
      </c>
    </row>
    <row r="643" spans="1:5" ht="153">
      <c r="A643" t="s">
        <v>59</v>
      </c>
      <c r="E643" s="39" t="s">
        <v>743</v>
      </c>
    </row>
    <row r="644" spans="1:16" ht="12.75">
      <c r="A644" t="s">
        <v>50</v>
      </c>
      <c s="34" t="s">
        <v>1191</v>
      </c>
      <c s="34" t="s">
        <v>126</v>
      </c>
      <c s="35" t="s">
        <v>5</v>
      </c>
      <c s="6" t="s">
        <v>1080</v>
      </c>
      <c s="36" t="s">
        <v>65</v>
      </c>
      <c s="37">
        <v>1</v>
      </c>
      <c s="36">
        <v>0</v>
      </c>
      <c s="36">
        <f>ROUND(G644*H644,6)</f>
      </c>
      <c r="L644" s="38">
        <v>0</v>
      </c>
      <c s="32">
        <f>ROUND(ROUND(L644,2)*ROUND(G644,3),2)</f>
      </c>
      <c s="36" t="s">
        <v>69</v>
      </c>
      <c>
        <f>(M644*21)/100</f>
      </c>
      <c t="s">
        <v>28</v>
      </c>
    </row>
    <row r="645" spans="1:5" ht="12.75">
      <c r="A645" s="35" t="s">
        <v>56</v>
      </c>
      <c r="E645" s="39" t="s">
        <v>1080</v>
      </c>
    </row>
    <row r="646" spans="1:5" ht="12.75">
      <c r="A646" s="35" t="s">
        <v>58</v>
      </c>
      <c r="E646" s="40" t="s">
        <v>5</v>
      </c>
    </row>
    <row r="647" spans="1:5" ht="140.25">
      <c r="A647" t="s">
        <v>59</v>
      </c>
      <c r="E647" s="39" t="s">
        <v>1081</v>
      </c>
    </row>
    <row r="648" spans="1:16" ht="12.75">
      <c r="A648" t="s">
        <v>50</v>
      </c>
      <c s="34" t="s">
        <v>1192</v>
      </c>
      <c s="34" t="s">
        <v>148</v>
      </c>
      <c s="35" t="s">
        <v>5</v>
      </c>
      <c s="6" t="s">
        <v>149</v>
      </c>
      <c s="36" t="s">
        <v>65</v>
      </c>
      <c s="37">
        <v>1</v>
      </c>
      <c s="36">
        <v>0</v>
      </c>
      <c s="36">
        <f>ROUND(G648*H648,6)</f>
      </c>
      <c r="L648" s="38">
        <v>0</v>
      </c>
      <c s="32">
        <f>ROUND(ROUND(L648,2)*ROUND(G648,3),2)</f>
      </c>
      <c s="36" t="s">
        <v>55</v>
      </c>
      <c>
        <f>(M648*21)/100</f>
      </c>
      <c t="s">
        <v>28</v>
      </c>
    </row>
    <row r="649" spans="1:5" ht="12.75">
      <c r="A649" s="35" t="s">
        <v>56</v>
      </c>
      <c r="E649" s="39" t="s">
        <v>149</v>
      </c>
    </row>
    <row r="650" spans="1:5" ht="12.75">
      <c r="A650" s="35" t="s">
        <v>58</v>
      </c>
      <c r="E650" s="40" t="s">
        <v>5</v>
      </c>
    </row>
    <row r="651" spans="1:5" ht="191.25">
      <c r="A651" t="s">
        <v>59</v>
      </c>
      <c r="E651" s="39" t="s">
        <v>150</v>
      </c>
    </row>
    <row r="652" spans="1:16" ht="12.75">
      <c r="A652" t="s">
        <v>50</v>
      </c>
      <c s="34" t="s">
        <v>1193</v>
      </c>
      <c s="34" t="s">
        <v>1082</v>
      </c>
      <c s="35" t="s">
        <v>5</v>
      </c>
      <c s="6" t="s">
        <v>1083</v>
      </c>
      <c s="36" t="s">
        <v>251</v>
      </c>
      <c s="37">
        <v>1</v>
      </c>
      <c s="36">
        <v>0</v>
      </c>
      <c s="36">
        <f>ROUND(G652*H652,6)</f>
      </c>
      <c r="L652" s="38">
        <v>0</v>
      </c>
      <c s="32">
        <f>ROUND(ROUND(L652,2)*ROUND(G652,3),2)</f>
      </c>
      <c s="36" t="s">
        <v>69</v>
      </c>
      <c>
        <f>(M652*21)/100</f>
      </c>
      <c t="s">
        <v>28</v>
      </c>
    </row>
    <row r="653" spans="1:5" ht="12.75">
      <c r="A653" s="35" t="s">
        <v>56</v>
      </c>
      <c r="E653" s="39" t="s">
        <v>1083</v>
      </c>
    </row>
    <row r="654" spans="1:5" ht="12.75">
      <c r="A654" s="35" t="s">
        <v>58</v>
      </c>
      <c r="E654" s="40" t="s">
        <v>5</v>
      </c>
    </row>
    <row r="655" spans="1:5" ht="89.25">
      <c r="A655" t="s">
        <v>59</v>
      </c>
      <c r="E655" s="39" t="s">
        <v>1084</v>
      </c>
    </row>
    <row r="656" spans="1:16" ht="12.75">
      <c r="A656" t="s">
        <v>50</v>
      </c>
      <c s="34" t="s">
        <v>1194</v>
      </c>
      <c s="34" t="s">
        <v>156</v>
      </c>
      <c s="35" t="s">
        <v>5</v>
      </c>
      <c s="6" t="s">
        <v>149</v>
      </c>
      <c s="36" t="s">
        <v>65</v>
      </c>
      <c s="37">
        <v>1</v>
      </c>
      <c s="36">
        <v>0</v>
      </c>
      <c s="36">
        <f>ROUND(G656*H656,6)</f>
      </c>
      <c r="L656" s="38">
        <v>0</v>
      </c>
      <c s="32">
        <f>ROUND(ROUND(L656,2)*ROUND(G656,3),2)</f>
      </c>
      <c s="36" t="s">
        <v>55</v>
      </c>
      <c>
        <f>(M656*21)/100</f>
      </c>
      <c t="s">
        <v>28</v>
      </c>
    </row>
    <row r="657" spans="1:5" ht="12.75">
      <c r="A657" s="35" t="s">
        <v>56</v>
      </c>
      <c r="E657" s="39" t="s">
        <v>149</v>
      </c>
    </row>
    <row r="658" spans="1:5" ht="12.75">
      <c r="A658" s="35" t="s">
        <v>58</v>
      </c>
      <c r="E658" s="40" t="s">
        <v>5</v>
      </c>
    </row>
    <row r="659" spans="1:5" ht="191.25">
      <c r="A659" t="s">
        <v>59</v>
      </c>
      <c r="E659" s="39" t="s">
        <v>157</v>
      </c>
    </row>
    <row r="660" spans="1:16" ht="12.75">
      <c r="A660" t="s">
        <v>50</v>
      </c>
      <c s="34" t="s">
        <v>1195</v>
      </c>
      <c s="34" t="s">
        <v>1072</v>
      </c>
      <c s="35" t="s">
        <v>5</v>
      </c>
      <c s="6" t="s">
        <v>160</v>
      </c>
      <c s="36" t="s">
        <v>65</v>
      </c>
      <c s="37">
        <v>1</v>
      </c>
      <c s="36">
        <v>0</v>
      </c>
      <c s="36">
        <f>ROUND(G660*H660,6)</f>
      </c>
      <c r="L660" s="38">
        <v>0</v>
      </c>
      <c s="32">
        <f>ROUND(ROUND(L660,2)*ROUND(G660,3),2)</f>
      </c>
      <c s="36" t="s">
        <v>69</v>
      </c>
      <c>
        <f>(M660*21)/100</f>
      </c>
      <c t="s">
        <v>28</v>
      </c>
    </row>
    <row r="661" spans="1:5" ht="12.75">
      <c r="A661" s="35" t="s">
        <v>56</v>
      </c>
      <c r="E661" s="39" t="s">
        <v>160</v>
      </c>
    </row>
    <row r="662" spans="1:5" ht="12.75">
      <c r="A662" s="35" t="s">
        <v>58</v>
      </c>
      <c r="E662" s="40" t="s">
        <v>5</v>
      </c>
    </row>
    <row r="663" spans="1:5" ht="89.25">
      <c r="A663" t="s">
        <v>59</v>
      </c>
      <c r="E663" s="39" t="s">
        <v>161</v>
      </c>
    </row>
    <row r="664" spans="1:16" ht="12.75">
      <c r="A664" t="s">
        <v>50</v>
      </c>
      <c s="34" t="s">
        <v>1196</v>
      </c>
      <c s="34" t="s">
        <v>1087</v>
      </c>
      <c s="35" t="s">
        <v>5</v>
      </c>
      <c s="6" t="s">
        <v>1088</v>
      </c>
      <c s="36" t="s">
        <v>65</v>
      </c>
      <c s="37">
        <v>2</v>
      </c>
      <c s="36">
        <v>0</v>
      </c>
      <c s="36">
        <f>ROUND(G664*H664,6)</f>
      </c>
      <c r="L664" s="38">
        <v>0</v>
      </c>
      <c s="32">
        <f>ROUND(ROUND(L664,2)*ROUND(G664,3),2)</f>
      </c>
      <c s="36" t="s">
        <v>55</v>
      </c>
      <c>
        <f>(M664*21)/100</f>
      </c>
      <c t="s">
        <v>28</v>
      </c>
    </row>
    <row r="665" spans="1:5" ht="12.75">
      <c r="A665" s="35" t="s">
        <v>56</v>
      </c>
      <c r="E665" s="39" t="s">
        <v>1088</v>
      </c>
    </row>
    <row r="666" spans="1:5" ht="12.75">
      <c r="A666" s="35" t="s">
        <v>58</v>
      </c>
      <c r="E666" s="40" t="s">
        <v>5</v>
      </c>
    </row>
    <row r="667" spans="1:5" ht="191.25">
      <c r="A667" t="s">
        <v>59</v>
      </c>
      <c r="E667" s="39" t="s">
        <v>1089</v>
      </c>
    </row>
    <row r="668" spans="1:16" ht="12.75">
      <c r="A668" t="s">
        <v>50</v>
      </c>
      <c s="34" t="s">
        <v>1197</v>
      </c>
      <c s="34" t="s">
        <v>134</v>
      </c>
      <c s="35" t="s">
        <v>5</v>
      </c>
      <c s="6" t="s">
        <v>1091</v>
      </c>
      <c s="36" t="s">
        <v>65</v>
      </c>
      <c s="37">
        <v>2</v>
      </c>
      <c s="36">
        <v>0</v>
      </c>
      <c s="36">
        <f>ROUND(G668*H668,6)</f>
      </c>
      <c r="L668" s="38">
        <v>0</v>
      </c>
      <c s="32">
        <f>ROUND(ROUND(L668,2)*ROUND(G668,3),2)</f>
      </c>
      <c s="36" t="s">
        <v>69</v>
      </c>
      <c>
        <f>(M668*21)/100</f>
      </c>
      <c t="s">
        <v>28</v>
      </c>
    </row>
    <row r="669" spans="1:5" ht="12.75">
      <c r="A669" s="35" t="s">
        <v>56</v>
      </c>
      <c r="E669" s="39" t="s">
        <v>1091</v>
      </c>
    </row>
    <row r="670" spans="1:5" ht="12.75">
      <c r="A670" s="35" t="s">
        <v>58</v>
      </c>
      <c r="E670" s="40" t="s">
        <v>5</v>
      </c>
    </row>
    <row r="671" spans="1:5" ht="89.25">
      <c r="A671" t="s">
        <v>59</v>
      </c>
      <c r="E671" s="39" t="s">
        <v>1092</v>
      </c>
    </row>
    <row r="672" spans="1:16" ht="12.75">
      <c r="A672" t="s">
        <v>50</v>
      </c>
      <c s="34" t="s">
        <v>1198</v>
      </c>
      <c s="34" t="s">
        <v>708</v>
      </c>
      <c s="35" t="s">
        <v>5</v>
      </c>
      <c s="6" t="s">
        <v>709</v>
      </c>
      <c s="36" t="s">
        <v>65</v>
      </c>
      <c s="37">
        <v>6</v>
      </c>
      <c s="36">
        <v>0</v>
      </c>
      <c s="36">
        <f>ROUND(G672*H672,6)</f>
      </c>
      <c r="L672" s="38">
        <v>0</v>
      </c>
      <c s="32">
        <f>ROUND(ROUND(L672,2)*ROUND(G672,3),2)</f>
      </c>
      <c s="36" t="s">
        <v>55</v>
      </c>
      <c>
        <f>(M672*21)/100</f>
      </c>
      <c t="s">
        <v>28</v>
      </c>
    </row>
    <row r="673" spans="1:5" ht="12.75">
      <c r="A673" s="35" t="s">
        <v>56</v>
      </c>
      <c r="E673" s="39" t="s">
        <v>709</v>
      </c>
    </row>
    <row r="674" spans="1:5" ht="12.75">
      <c r="A674" s="35" t="s">
        <v>58</v>
      </c>
      <c r="E674" s="40" t="s">
        <v>5</v>
      </c>
    </row>
    <row r="675" spans="1:5" ht="191.25">
      <c r="A675" t="s">
        <v>59</v>
      </c>
      <c r="E675" s="39" t="s">
        <v>710</v>
      </c>
    </row>
    <row r="676" spans="1:16" ht="12.75">
      <c r="A676" t="s">
        <v>50</v>
      </c>
      <c s="34" t="s">
        <v>1199</v>
      </c>
      <c s="34" t="s">
        <v>159</v>
      </c>
      <c s="35" t="s">
        <v>5</v>
      </c>
      <c s="6" t="s">
        <v>1103</v>
      </c>
      <c s="36" t="s">
        <v>65</v>
      </c>
      <c s="37">
        <v>6</v>
      </c>
      <c s="36">
        <v>0</v>
      </c>
      <c s="36">
        <f>ROUND(G676*H676,6)</f>
      </c>
      <c r="L676" s="38">
        <v>0</v>
      </c>
      <c s="32">
        <f>ROUND(ROUND(L676,2)*ROUND(G676,3),2)</f>
      </c>
      <c s="36" t="s">
        <v>69</v>
      </c>
      <c>
        <f>(M676*21)/100</f>
      </c>
      <c t="s">
        <v>28</v>
      </c>
    </row>
    <row r="677" spans="1:5" ht="12.75">
      <c r="A677" s="35" t="s">
        <v>56</v>
      </c>
      <c r="E677" s="39" t="s">
        <v>1103</v>
      </c>
    </row>
    <row r="678" spans="1:5" ht="12.75">
      <c r="A678" s="35" t="s">
        <v>58</v>
      </c>
      <c r="E678" s="40" t="s">
        <v>5</v>
      </c>
    </row>
    <row r="679" spans="1:5" ht="102">
      <c r="A679" t="s">
        <v>59</v>
      </c>
      <c r="E679" s="39" t="s">
        <v>1104</v>
      </c>
    </row>
    <row r="680" spans="1:16" ht="12.75">
      <c r="A680" t="s">
        <v>50</v>
      </c>
      <c s="34" t="s">
        <v>1200</v>
      </c>
      <c s="34" t="s">
        <v>1087</v>
      </c>
      <c s="35" t="s">
        <v>62</v>
      </c>
      <c s="6" t="s">
        <v>1088</v>
      </c>
      <c s="36" t="s">
        <v>65</v>
      </c>
      <c s="37">
        <v>3</v>
      </c>
      <c s="36">
        <v>0</v>
      </c>
      <c s="36">
        <f>ROUND(G680*H680,6)</f>
      </c>
      <c r="L680" s="38">
        <v>0</v>
      </c>
      <c s="32">
        <f>ROUND(ROUND(L680,2)*ROUND(G680,3),2)</f>
      </c>
      <c s="36" t="s">
        <v>55</v>
      </c>
      <c>
        <f>(M680*21)/100</f>
      </c>
      <c t="s">
        <v>28</v>
      </c>
    </row>
    <row r="681" spans="1:5" ht="12.75">
      <c r="A681" s="35" t="s">
        <v>56</v>
      </c>
      <c r="E681" s="39" t="s">
        <v>1088</v>
      </c>
    </row>
    <row r="682" spans="1:5" ht="12.75">
      <c r="A682" s="35" t="s">
        <v>58</v>
      </c>
      <c r="E682" s="40" t="s">
        <v>5</v>
      </c>
    </row>
    <row r="683" spans="1:5" ht="191.25">
      <c r="A683" t="s">
        <v>59</v>
      </c>
      <c r="E683" s="39" t="s">
        <v>1089</v>
      </c>
    </row>
    <row r="684" spans="1:16" ht="12.75">
      <c r="A684" t="s">
        <v>50</v>
      </c>
      <c s="34" t="s">
        <v>1201</v>
      </c>
      <c s="34" t="s">
        <v>1157</v>
      </c>
      <c s="35" t="s">
        <v>5</v>
      </c>
      <c s="6" t="s">
        <v>1158</v>
      </c>
      <c s="36" t="s">
        <v>65</v>
      </c>
      <c s="37">
        <v>1</v>
      </c>
      <c s="36">
        <v>0</v>
      </c>
      <c s="36">
        <f>ROUND(G684*H684,6)</f>
      </c>
      <c r="L684" s="38">
        <v>0</v>
      </c>
      <c s="32">
        <f>ROUND(ROUND(L684,2)*ROUND(G684,3),2)</f>
      </c>
      <c s="36" t="s">
        <v>55</v>
      </c>
      <c>
        <f>(M684*21)/100</f>
      </c>
      <c t="s">
        <v>28</v>
      </c>
    </row>
    <row r="685" spans="1:5" ht="12.75">
      <c r="A685" s="35" t="s">
        <v>56</v>
      </c>
      <c r="E685" s="39" t="s">
        <v>1158</v>
      </c>
    </row>
    <row r="686" spans="1:5" ht="12.75">
      <c r="A686" s="35" t="s">
        <v>58</v>
      </c>
      <c r="E686" s="40" t="s">
        <v>5</v>
      </c>
    </row>
    <row r="687" spans="1:5" ht="102">
      <c r="A687" t="s">
        <v>59</v>
      </c>
      <c r="E687" s="39" t="s">
        <v>1159</v>
      </c>
    </row>
    <row r="688" spans="1:16" ht="12.75">
      <c r="A688" t="s">
        <v>50</v>
      </c>
      <c s="34" t="s">
        <v>1202</v>
      </c>
      <c s="34" t="s">
        <v>1098</v>
      </c>
      <c s="35" t="s">
        <v>5</v>
      </c>
      <c s="6" t="s">
        <v>1099</v>
      </c>
      <c s="36" t="s">
        <v>251</v>
      </c>
      <c s="37">
        <v>2</v>
      </c>
      <c s="36">
        <v>0</v>
      </c>
      <c s="36">
        <f>ROUND(G688*H688,6)</f>
      </c>
      <c r="L688" s="38">
        <v>0</v>
      </c>
      <c s="32">
        <f>ROUND(ROUND(L688,2)*ROUND(G688,3),2)</f>
      </c>
      <c s="36" t="s">
        <v>69</v>
      </c>
      <c>
        <f>(M688*21)/100</f>
      </c>
      <c t="s">
        <v>28</v>
      </c>
    </row>
    <row r="689" spans="1:5" ht="12.75">
      <c r="A689" s="35" t="s">
        <v>56</v>
      </c>
      <c r="E689" s="39" t="s">
        <v>1099</v>
      </c>
    </row>
    <row r="690" spans="1:5" ht="12.75">
      <c r="A690" s="35" t="s">
        <v>58</v>
      </c>
      <c r="E690" s="40" t="s">
        <v>5</v>
      </c>
    </row>
    <row r="691" spans="1:5" ht="89.25">
      <c r="A691" t="s">
        <v>59</v>
      </c>
      <c r="E691" s="39" t="s">
        <v>1100</v>
      </c>
    </row>
    <row r="692" spans="1:16" ht="12.75">
      <c r="A692" t="s">
        <v>50</v>
      </c>
      <c s="34" t="s">
        <v>1203</v>
      </c>
      <c s="34" t="s">
        <v>1161</v>
      </c>
      <c s="35" t="s">
        <v>5</v>
      </c>
      <c s="6" t="s">
        <v>1162</v>
      </c>
      <c s="36" t="s">
        <v>65</v>
      </c>
      <c s="37">
        <v>1</v>
      </c>
      <c s="36">
        <v>0</v>
      </c>
      <c s="36">
        <f>ROUND(G692*H692,6)</f>
      </c>
      <c r="L692" s="38">
        <v>0</v>
      </c>
      <c s="32">
        <f>ROUND(ROUND(L692,2)*ROUND(G692,3),2)</f>
      </c>
      <c s="36" t="s">
        <v>55</v>
      </c>
      <c>
        <f>(M692*21)/100</f>
      </c>
      <c t="s">
        <v>28</v>
      </c>
    </row>
    <row r="693" spans="1:5" ht="12.75">
      <c r="A693" s="35" t="s">
        <v>56</v>
      </c>
      <c r="E693" s="39" t="s">
        <v>1162</v>
      </c>
    </row>
    <row r="694" spans="1:5" ht="12.75">
      <c r="A694" s="35" t="s">
        <v>58</v>
      </c>
      <c r="E694" s="40" t="s">
        <v>5</v>
      </c>
    </row>
    <row r="695" spans="1:5" ht="191.25">
      <c r="A695" t="s">
        <v>59</v>
      </c>
      <c r="E695" s="39" t="s">
        <v>1163</v>
      </c>
    </row>
    <row r="696" spans="1:16" ht="12.75">
      <c r="A696" t="s">
        <v>50</v>
      </c>
      <c s="34" t="s">
        <v>1204</v>
      </c>
      <c s="34" t="s">
        <v>1165</v>
      </c>
      <c s="35" t="s">
        <v>5</v>
      </c>
      <c s="6" t="s">
        <v>1166</v>
      </c>
      <c s="36" t="s">
        <v>65</v>
      </c>
      <c s="37">
        <v>1</v>
      </c>
      <c s="36">
        <v>0</v>
      </c>
      <c s="36">
        <f>ROUND(G696*H696,6)</f>
      </c>
      <c r="L696" s="38">
        <v>0</v>
      </c>
      <c s="32">
        <f>ROUND(ROUND(L696,2)*ROUND(G696,3),2)</f>
      </c>
      <c s="36" t="s">
        <v>55</v>
      </c>
      <c>
        <f>(M696*21)/100</f>
      </c>
      <c t="s">
        <v>28</v>
      </c>
    </row>
    <row r="697" spans="1:5" ht="12.75">
      <c r="A697" s="35" t="s">
        <v>56</v>
      </c>
      <c r="E697" s="39" t="s">
        <v>1166</v>
      </c>
    </row>
    <row r="698" spans="1:5" ht="12.75">
      <c r="A698" s="35" t="s">
        <v>58</v>
      </c>
      <c r="E698" s="40" t="s">
        <v>5</v>
      </c>
    </row>
    <row r="699" spans="1:5" ht="102">
      <c r="A699" t="s">
        <v>59</v>
      </c>
      <c r="E699" s="39" t="s">
        <v>1167</v>
      </c>
    </row>
    <row r="700" spans="1:16" ht="12.75">
      <c r="A700" t="s">
        <v>50</v>
      </c>
      <c s="34" t="s">
        <v>1205</v>
      </c>
      <c s="34" t="s">
        <v>167</v>
      </c>
      <c s="35" t="s">
        <v>5</v>
      </c>
      <c s="6" t="s">
        <v>168</v>
      </c>
      <c s="36" t="s">
        <v>65</v>
      </c>
      <c s="37">
        <v>1</v>
      </c>
      <c s="36">
        <v>0</v>
      </c>
      <c s="36">
        <f>ROUND(G700*H700,6)</f>
      </c>
      <c r="L700" s="38">
        <v>0</v>
      </c>
      <c s="32">
        <f>ROUND(ROUND(L700,2)*ROUND(G700,3),2)</f>
      </c>
      <c s="36" t="s">
        <v>55</v>
      </c>
      <c>
        <f>(M700*21)/100</f>
      </c>
      <c t="s">
        <v>28</v>
      </c>
    </row>
    <row r="701" spans="1:5" ht="12.75">
      <c r="A701" s="35" t="s">
        <v>56</v>
      </c>
      <c r="E701" s="39" t="s">
        <v>168</v>
      </c>
    </row>
    <row r="702" spans="1:5" ht="12.75">
      <c r="A702" s="35" t="s">
        <v>58</v>
      </c>
      <c r="E702" s="40" t="s">
        <v>5</v>
      </c>
    </row>
    <row r="703" spans="1:5" ht="191.25">
      <c r="A703" t="s">
        <v>59</v>
      </c>
      <c r="E703" s="39" t="s">
        <v>169</v>
      </c>
    </row>
    <row r="704" spans="1:16" ht="25.5">
      <c r="A704" t="s">
        <v>50</v>
      </c>
      <c s="34" t="s">
        <v>1206</v>
      </c>
      <c s="34" t="s">
        <v>1170</v>
      </c>
      <c s="35" t="s">
        <v>5</v>
      </c>
      <c s="6" t="s">
        <v>1171</v>
      </c>
      <c s="36" t="s">
        <v>65</v>
      </c>
      <c s="37">
        <v>1</v>
      </c>
      <c s="36">
        <v>0</v>
      </c>
      <c s="36">
        <f>ROUND(G704*H704,6)</f>
      </c>
      <c r="L704" s="38">
        <v>0</v>
      </c>
      <c s="32">
        <f>ROUND(ROUND(L704,2)*ROUND(G704,3),2)</f>
      </c>
      <c s="36" t="s">
        <v>69</v>
      </c>
      <c>
        <f>(M704*21)/100</f>
      </c>
      <c t="s">
        <v>28</v>
      </c>
    </row>
    <row r="705" spans="1:5" ht="25.5">
      <c r="A705" s="35" t="s">
        <v>56</v>
      </c>
      <c r="E705" s="39" t="s">
        <v>1171</v>
      </c>
    </row>
    <row r="706" spans="1:5" ht="12.75">
      <c r="A706" s="35" t="s">
        <v>58</v>
      </c>
      <c r="E706" s="40" t="s">
        <v>5</v>
      </c>
    </row>
    <row r="707" spans="1:5" ht="153">
      <c r="A707" t="s">
        <v>59</v>
      </c>
      <c r="E707" s="39" t="s">
        <v>1172</v>
      </c>
    </row>
    <row r="708" spans="1:13" ht="12.75">
      <c r="A708" t="s">
        <v>47</v>
      </c>
      <c r="C708" s="31" t="s">
        <v>1207</v>
      </c>
      <c r="E708" s="33" t="s">
        <v>1208</v>
      </c>
      <c r="J708" s="32">
        <f>0</f>
      </c>
      <c s="32">
        <f>0</f>
      </c>
      <c s="32">
        <f>0+L709+L713+L717+L721+L725+L729+L733+L737+L741+L745+L749+L753+L757+L761+L765+L769+L773</f>
      </c>
      <c s="32">
        <f>0+M709+M713+M717+M721+M725+M729+M733+M737+M741+M745+M749+M753+M757+M761+M765+M769+M773</f>
      </c>
    </row>
    <row r="709" spans="1:16" ht="12.75">
      <c r="A709" t="s">
        <v>50</v>
      </c>
      <c s="34" t="s">
        <v>1209</v>
      </c>
      <c s="34" t="s">
        <v>741</v>
      </c>
      <c s="35" t="s">
        <v>5</v>
      </c>
      <c s="6" t="s">
        <v>742</v>
      </c>
      <c s="36" t="s">
        <v>65</v>
      </c>
      <c s="37">
        <v>1</v>
      </c>
      <c s="36">
        <v>0</v>
      </c>
      <c s="36">
        <f>ROUND(G709*H709,6)</f>
      </c>
      <c r="L709" s="38">
        <v>0</v>
      </c>
      <c s="32">
        <f>ROUND(ROUND(L709,2)*ROUND(G709,3),2)</f>
      </c>
      <c s="36" t="s">
        <v>55</v>
      </c>
      <c>
        <f>(M709*21)/100</f>
      </c>
      <c t="s">
        <v>28</v>
      </c>
    </row>
    <row r="710" spans="1:5" ht="12.75">
      <c r="A710" s="35" t="s">
        <v>56</v>
      </c>
      <c r="E710" s="39" t="s">
        <v>742</v>
      </c>
    </row>
    <row r="711" spans="1:5" ht="12.75">
      <c r="A711" s="35" t="s">
        <v>58</v>
      </c>
      <c r="E711" s="40" t="s">
        <v>5</v>
      </c>
    </row>
    <row r="712" spans="1:5" ht="153">
      <c r="A712" t="s">
        <v>59</v>
      </c>
      <c r="E712" s="39" t="s">
        <v>743</v>
      </c>
    </row>
    <row r="713" spans="1:16" ht="12.75">
      <c r="A713" t="s">
        <v>50</v>
      </c>
      <c s="34" t="s">
        <v>1210</v>
      </c>
      <c s="34" t="s">
        <v>126</v>
      </c>
      <c s="35" t="s">
        <v>5</v>
      </c>
      <c s="6" t="s">
        <v>1080</v>
      </c>
      <c s="36" t="s">
        <v>65</v>
      </c>
      <c s="37">
        <v>1</v>
      </c>
      <c s="36">
        <v>0</v>
      </c>
      <c s="36">
        <f>ROUND(G713*H713,6)</f>
      </c>
      <c r="L713" s="38">
        <v>0</v>
      </c>
      <c s="32">
        <f>ROUND(ROUND(L713,2)*ROUND(G713,3),2)</f>
      </c>
      <c s="36" t="s">
        <v>69</v>
      </c>
      <c>
        <f>(M713*21)/100</f>
      </c>
      <c t="s">
        <v>28</v>
      </c>
    </row>
    <row r="714" spans="1:5" ht="12.75">
      <c r="A714" s="35" t="s">
        <v>56</v>
      </c>
      <c r="E714" s="39" t="s">
        <v>1080</v>
      </c>
    </row>
    <row r="715" spans="1:5" ht="12.75">
      <c r="A715" s="35" t="s">
        <v>58</v>
      </c>
      <c r="E715" s="40" t="s">
        <v>5</v>
      </c>
    </row>
    <row r="716" spans="1:5" ht="140.25">
      <c r="A716" t="s">
        <v>59</v>
      </c>
      <c r="E716" s="39" t="s">
        <v>1081</v>
      </c>
    </row>
    <row r="717" spans="1:16" ht="12.75">
      <c r="A717" t="s">
        <v>50</v>
      </c>
      <c s="34" t="s">
        <v>1211</v>
      </c>
      <c s="34" t="s">
        <v>148</v>
      </c>
      <c s="35" t="s">
        <v>5</v>
      </c>
      <c s="6" t="s">
        <v>149</v>
      </c>
      <c s="36" t="s">
        <v>65</v>
      </c>
      <c s="37">
        <v>1</v>
      </c>
      <c s="36">
        <v>0</v>
      </c>
      <c s="36">
        <f>ROUND(G717*H717,6)</f>
      </c>
      <c r="L717" s="38">
        <v>0</v>
      </c>
      <c s="32">
        <f>ROUND(ROUND(L717,2)*ROUND(G717,3),2)</f>
      </c>
      <c s="36" t="s">
        <v>55</v>
      </c>
      <c>
        <f>(M717*21)/100</f>
      </c>
      <c t="s">
        <v>28</v>
      </c>
    </row>
    <row r="718" spans="1:5" ht="12.75">
      <c r="A718" s="35" t="s">
        <v>56</v>
      </c>
      <c r="E718" s="39" t="s">
        <v>149</v>
      </c>
    </row>
    <row r="719" spans="1:5" ht="12.75">
      <c r="A719" s="35" t="s">
        <v>58</v>
      </c>
      <c r="E719" s="40" t="s">
        <v>5</v>
      </c>
    </row>
    <row r="720" spans="1:5" ht="191.25">
      <c r="A720" t="s">
        <v>59</v>
      </c>
      <c r="E720" s="39" t="s">
        <v>150</v>
      </c>
    </row>
    <row r="721" spans="1:16" ht="12.75">
      <c r="A721" t="s">
        <v>50</v>
      </c>
      <c s="34" t="s">
        <v>1212</v>
      </c>
      <c s="34" t="s">
        <v>1082</v>
      </c>
      <c s="35" t="s">
        <v>5</v>
      </c>
      <c s="6" t="s">
        <v>1083</v>
      </c>
      <c s="36" t="s">
        <v>251</v>
      </c>
      <c s="37">
        <v>1</v>
      </c>
      <c s="36">
        <v>0</v>
      </c>
      <c s="36">
        <f>ROUND(G721*H721,6)</f>
      </c>
      <c r="L721" s="38">
        <v>0</v>
      </c>
      <c s="32">
        <f>ROUND(ROUND(L721,2)*ROUND(G721,3),2)</f>
      </c>
      <c s="36" t="s">
        <v>69</v>
      </c>
      <c>
        <f>(M721*21)/100</f>
      </c>
      <c t="s">
        <v>28</v>
      </c>
    </row>
    <row r="722" spans="1:5" ht="12.75">
      <c r="A722" s="35" t="s">
        <v>56</v>
      </c>
      <c r="E722" s="39" t="s">
        <v>1083</v>
      </c>
    </row>
    <row r="723" spans="1:5" ht="12.75">
      <c r="A723" s="35" t="s">
        <v>58</v>
      </c>
      <c r="E723" s="40" t="s">
        <v>5</v>
      </c>
    </row>
    <row r="724" spans="1:5" ht="89.25">
      <c r="A724" t="s">
        <v>59</v>
      </c>
      <c r="E724" s="39" t="s">
        <v>1084</v>
      </c>
    </row>
    <row r="725" spans="1:16" ht="12.75">
      <c r="A725" t="s">
        <v>50</v>
      </c>
      <c s="34" t="s">
        <v>1213</v>
      </c>
      <c s="34" t="s">
        <v>156</v>
      </c>
      <c s="35" t="s">
        <v>5</v>
      </c>
      <c s="6" t="s">
        <v>149</v>
      </c>
      <c s="36" t="s">
        <v>65</v>
      </c>
      <c s="37">
        <v>1</v>
      </c>
      <c s="36">
        <v>0</v>
      </c>
      <c s="36">
        <f>ROUND(G725*H725,6)</f>
      </c>
      <c r="L725" s="38">
        <v>0</v>
      </c>
      <c s="32">
        <f>ROUND(ROUND(L725,2)*ROUND(G725,3),2)</f>
      </c>
      <c s="36" t="s">
        <v>55</v>
      </c>
      <c>
        <f>(M725*21)/100</f>
      </c>
      <c t="s">
        <v>28</v>
      </c>
    </row>
    <row r="726" spans="1:5" ht="12.75">
      <c r="A726" s="35" t="s">
        <v>56</v>
      </c>
      <c r="E726" s="39" t="s">
        <v>149</v>
      </c>
    </row>
    <row r="727" spans="1:5" ht="12.75">
      <c r="A727" s="35" t="s">
        <v>58</v>
      </c>
      <c r="E727" s="40" t="s">
        <v>5</v>
      </c>
    </row>
    <row r="728" spans="1:5" ht="191.25">
      <c r="A728" t="s">
        <v>59</v>
      </c>
      <c r="E728" s="39" t="s">
        <v>157</v>
      </c>
    </row>
    <row r="729" spans="1:16" ht="12.75">
      <c r="A729" t="s">
        <v>50</v>
      </c>
      <c s="34" t="s">
        <v>1214</v>
      </c>
      <c s="34" t="s">
        <v>1072</v>
      </c>
      <c s="35" t="s">
        <v>5</v>
      </c>
      <c s="6" t="s">
        <v>160</v>
      </c>
      <c s="36" t="s">
        <v>65</v>
      </c>
      <c s="37">
        <v>1</v>
      </c>
      <c s="36">
        <v>0</v>
      </c>
      <c s="36">
        <f>ROUND(G729*H729,6)</f>
      </c>
      <c r="L729" s="38">
        <v>0</v>
      </c>
      <c s="32">
        <f>ROUND(ROUND(L729,2)*ROUND(G729,3),2)</f>
      </c>
      <c s="36" t="s">
        <v>69</v>
      </c>
      <c>
        <f>(M729*21)/100</f>
      </c>
      <c t="s">
        <v>28</v>
      </c>
    </row>
    <row r="730" spans="1:5" ht="12.75">
      <c r="A730" s="35" t="s">
        <v>56</v>
      </c>
      <c r="E730" s="39" t="s">
        <v>160</v>
      </c>
    </row>
    <row r="731" spans="1:5" ht="12.75">
      <c r="A731" s="35" t="s">
        <v>58</v>
      </c>
      <c r="E731" s="40" t="s">
        <v>5</v>
      </c>
    </row>
    <row r="732" spans="1:5" ht="89.25">
      <c r="A732" t="s">
        <v>59</v>
      </c>
      <c r="E732" s="39" t="s">
        <v>161</v>
      </c>
    </row>
    <row r="733" spans="1:16" ht="12.75">
      <c r="A733" t="s">
        <v>50</v>
      </c>
      <c s="34" t="s">
        <v>1215</v>
      </c>
      <c s="34" t="s">
        <v>1087</v>
      </c>
      <c s="35" t="s">
        <v>62</v>
      </c>
      <c s="6" t="s">
        <v>1088</v>
      </c>
      <c s="36" t="s">
        <v>65</v>
      </c>
      <c s="37">
        <v>2</v>
      </c>
      <c s="36">
        <v>0</v>
      </c>
      <c s="36">
        <f>ROUND(G733*H733,6)</f>
      </c>
      <c r="L733" s="38">
        <v>0</v>
      </c>
      <c s="32">
        <f>ROUND(ROUND(L733,2)*ROUND(G733,3),2)</f>
      </c>
      <c s="36" t="s">
        <v>55</v>
      </c>
      <c>
        <f>(M733*21)/100</f>
      </c>
      <c t="s">
        <v>28</v>
      </c>
    </row>
    <row r="734" spans="1:5" ht="12.75">
      <c r="A734" s="35" t="s">
        <v>56</v>
      </c>
      <c r="E734" s="39" t="s">
        <v>1088</v>
      </c>
    </row>
    <row r="735" spans="1:5" ht="12.75">
      <c r="A735" s="35" t="s">
        <v>58</v>
      </c>
      <c r="E735" s="40" t="s">
        <v>5</v>
      </c>
    </row>
    <row r="736" spans="1:5" ht="191.25">
      <c r="A736" t="s">
        <v>59</v>
      </c>
      <c r="E736" s="39" t="s">
        <v>1089</v>
      </c>
    </row>
    <row r="737" spans="1:16" ht="12.75">
      <c r="A737" t="s">
        <v>50</v>
      </c>
      <c s="34" t="s">
        <v>1216</v>
      </c>
      <c s="34" t="s">
        <v>134</v>
      </c>
      <c s="35" t="s">
        <v>5</v>
      </c>
      <c s="6" t="s">
        <v>1091</v>
      </c>
      <c s="36" t="s">
        <v>65</v>
      </c>
      <c s="37">
        <v>2</v>
      </c>
      <c s="36">
        <v>0</v>
      </c>
      <c s="36">
        <f>ROUND(G737*H737,6)</f>
      </c>
      <c r="L737" s="38">
        <v>0</v>
      </c>
      <c s="32">
        <f>ROUND(ROUND(L737,2)*ROUND(G737,3),2)</f>
      </c>
      <c s="36" t="s">
        <v>69</v>
      </c>
      <c>
        <f>(M737*21)/100</f>
      </c>
      <c t="s">
        <v>28</v>
      </c>
    </row>
    <row r="738" spans="1:5" ht="12.75">
      <c r="A738" s="35" t="s">
        <v>56</v>
      </c>
      <c r="E738" s="39" t="s">
        <v>1091</v>
      </c>
    </row>
    <row r="739" spans="1:5" ht="12.75">
      <c r="A739" s="35" t="s">
        <v>58</v>
      </c>
      <c r="E739" s="40" t="s">
        <v>5</v>
      </c>
    </row>
    <row r="740" spans="1:5" ht="89.25">
      <c r="A740" t="s">
        <v>59</v>
      </c>
      <c r="E740" s="39" t="s">
        <v>1092</v>
      </c>
    </row>
    <row r="741" spans="1:16" ht="12.75">
      <c r="A741" t="s">
        <v>50</v>
      </c>
      <c s="34" t="s">
        <v>1217</v>
      </c>
      <c s="34" t="s">
        <v>1087</v>
      </c>
      <c s="35" t="s">
        <v>5</v>
      </c>
      <c s="6" t="s">
        <v>1088</v>
      </c>
      <c s="36" t="s">
        <v>65</v>
      </c>
      <c s="37">
        <v>1</v>
      </c>
      <c s="36">
        <v>0</v>
      </c>
      <c s="36">
        <f>ROUND(G741*H741,6)</f>
      </c>
      <c r="L741" s="38">
        <v>0</v>
      </c>
      <c s="32">
        <f>ROUND(ROUND(L741,2)*ROUND(G741,3),2)</f>
      </c>
      <c s="36" t="s">
        <v>55</v>
      </c>
      <c>
        <f>(M741*21)/100</f>
      </c>
      <c t="s">
        <v>28</v>
      </c>
    </row>
    <row r="742" spans="1:5" ht="12.75">
      <c r="A742" s="35" t="s">
        <v>56</v>
      </c>
      <c r="E742" s="39" t="s">
        <v>1088</v>
      </c>
    </row>
    <row r="743" spans="1:5" ht="12.75">
      <c r="A743" s="35" t="s">
        <v>58</v>
      </c>
      <c r="E743" s="40" t="s">
        <v>5</v>
      </c>
    </row>
    <row r="744" spans="1:5" ht="191.25">
      <c r="A744" t="s">
        <v>59</v>
      </c>
      <c r="E744" s="39" t="s">
        <v>1089</v>
      </c>
    </row>
    <row r="745" spans="1:16" ht="12.75">
      <c r="A745" t="s">
        <v>50</v>
      </c>
      <c s="34" t="s">
        <v>1218</v>
      </c>
      <c s="34" t="s">
        <v>1098</v>
      </c>
      <c s="35" t="s">
        <v>5</v>
      </c>
      <c s="6" t="s">
        <v>1099</v>
      </c>
      <c s="36" t="s">
        <v>251</v>
      </c>
      <c s="37">
        <v>1</v>
      </c>
      <c s="36">
        <v>0</v>
      </c>
      <c s="36">
        <f>ROUND(G745*H745,6)</f>
      </c>
      <c r="L745" s="38">
        <v>0</v>
      </c>
      <c s="32">
        <f>ROUND(ROUND(L745,2)*ROUND(G745,3),2)</f>
      </c>
      <c s="36" t="s">
        <v>69</v>
      </c>
      <c>
        <f>(M745*21)/100</f>
      </c>
      <c t="s">
        <v>28</v>
      </c>
    </row>
    <row r="746" spans="1:5" ht="12.75">
      <c r="A746" s="35" t="s">
        <v>56</v>
      </c>
      <c r="E746" s="39" t="s">
        <v>1099</v>
      </c>
    </row>
    <row r="747" spans="1:5" ht="12.75">
      <c r="A747" s="35" t="s">
        <v>58</v>
      </c>
      <c r="E747" s="40" t="s">
        <v>5</v>
      </c>
    </row>
    <row r="748" spans="1:5" ht="89.25">
      <c r="A748" t="s">
        <v>59</v>
      </c>
      <c r="E748" s="39" t="s">
        <v>1100</v>
      </c>
    </row>
    <row r="749" spans="1:16" ht="12.75">
      <c r="A749" t="s">
        <v>50</v>
      </c>
      <c s="34" t="s">
        <v>1219</v>
      </c>
      <c s="34" t="s">
        <v>110</v>
      </c>
      <c s="35" t="s">
        <v>5</v>
      </c>
      <c s="6" t="s">
        <v>111</v>
      </c>
      <c s="36" t="s">
        <v>65</v>
      </c>
      <c s="37">
        <v>2</v>
      </c>
      <c s="36">
        <v>0</v>
      </c>
      <c s="36">
        <f>ROUND(G749*H749,6)</f>
      </c>
      <c r="L749" s="38">
        <v>0</v>
      </c>
      <c s="32">
        <f>ROUND(ROUND(L749,2)*ROUND(G749,3),2)</f>
      </c>
      <c s="36" t="s">
        <v>55</v>
      </c>
      <c>
        <f>(M749*21)/100</f>
      </c>
      <c t="s">
        <v>28</v>
      </c>
    </row>
    <row r="750" spans="1:5" ht="12.75">
      <c r="A750" s="35" t="s">
        <v>56</v>
      </c>
      <c r="E750" s="39" t="s">
        <v>111</v>
      </c>
    </row>
    <row r="751" spans="1:5" ht="12.75">
      <c r="A751" s="35" t="s">
        <v>58</v>
      </c>
      <c r="E751" s="40" t="s">
        <v>5</v>
      </c>
    </row>
    <row r="752" spans="1:5" ht="204">
      <c r="A752" t="s">
        <v>59</v>
      </c>
      <c r="E752" s="39" t="s">
        <v>112</v>
      </c>
    </row>
    <row r="753" spans="1:16" ht="12.75">
      <c r="A753" t="s">
        <v>50</v>
      </c>
      <c s="34" t="s">
        <v>1220</v>
      </c>
      <c s="34" t="s">
        <v>185</v>
      </c>
      <c s="35" t="s">
        <v>5</v>
      </c>
      <c s="6" t="s">
        <v>1175</v>
      </c>
      <c s="36" t="s">
        <v>65</v>
      </c>
      <c s="37">
        <v>2</v>
      </c>
      <c s="36">
        <v>0</v>
      </c>
      <c s="36">
        <f>ROUND(G753*H753,6)</f>
      </c>
      <c r="L753" s="38">
        <v>0</v>
      </c>
      <c s="32">
        <f>ROUND(ROUND(L753,2)*ROUND(G753,3),2)</f>
      </c>
      <c s="36" t="s">
        <v>69</v>
      </c>
      <c>
        <f>(M753*21)/100</f>
      </c>
      <c t="s">
        <v>28</v>
      </c>
    </row>
    <row r="754" spans="1:5" ht="12.75">
      <c r="A754" s="35" t="s">
        <v>56</v>
      </c>
      <c r="E754" s="39" t="s">
        <v>1175</v>
      </c>
    </row>
    <row r="755" spans="1:5" ht="12.75">
      <c r="A755" s="35" t="s">
        <v>58</v>
      </c>
      <c r="E755" s="40" t="s">
        <v>5</v>
      </c>
    </row>
    <row r="756" spans="1:5" ht="102">
      <c r="A756" t="s">
        <v>59</v>
      </c>
      <c r="E756" s="39" t="s">
        <v>1221</v>
      </c>
    </row>
    <row r="757" spans="1:16" ht="12.75">
      <c r="A757" t="s">
        <v>50</v>
      </c>
      <c s="34" t="s">
        <v>1222</v>
      </c>
      <c s="34" t="s">
        <v>1114</v>
      </c>
      <c s="35" t="s">
        <v>5</v>
      </c>
      <c s="6" t="s">
        <v>1013</v>
      </c>
      <c s="36" t="s">
        <v>251</v>
      </c>
      <c s="37">
        <v>2</v>
      </c>
      <c s="36">
        <v>0</v>
      </c>
      <c s="36">
        <f>ROUND(G757*H757,6)</f>
      </c>
      <c r="L757" s="38">
        <v>0</v>
      </c>
      <c s="32">
        <f>ROUND(ROUND(L757,2)*ROUND(G757,3),2)</f>
      </c>
      <c s="36" t="s">
        <v>69</v>
      </c>
      <c>
        <f>(M757*21)/100</f>
      </c>
      <c t="s">
        <v>28</v>
      </c>
    </row>
    <row r="758" spans="1:5" ht="12.75">
      <c r="A758" s="35" t="s">
        <v>56</v>
      </c>
      <c r="E758" s="39" t="s">
        <v>1013</v>
      </c>
    </row>
    <row r="759" spans="1:5" ht="12.75">
      <c r="A759" s="35" t="s">
        <v>58</v>
      </c>
      <c r="E759" s="40" t="s">
        <v>5</v>
      </c>
    </row>
    <row r="760" spans="1:5" ht="89.25">
      <c r="A760" t="s">
        <v>59</v>
      </c>
      <c r="E760" s="39" t="s">
        <v>1014</v>
      </c>
    </row>
    <row r="761" spans="1:16" ht="12.75">
      <c r="A761" t="s">
        <v>50</v>
      </c>
      <c s="34" t="s">
        <v>1223</v>
      </c>
      <c s="34" t="s">
        <v>1018</v>
      </c>
      <c s="35" t="s">
        <v>5</v>
      </c>
      <c s="6" t="s">
        <v>1019</v>
      </c>
      <c s="36" t="s">
        <v>65</v>
      </c>
      <c s="37">
        <v>2</v>
      </c>
      <c s="36">
        <v>0</v>
      </c>
      <c s="36">
        <f>ROUND(G761*H761,6)</f>
      </c>
      <c r="L761" s="38">
        <v>0</v>
      </c>
      <c s="32">
        <f>ROUND(ROUND(L761,2)*ROUND(G761,3),2)</f>
      </c>
      <c s="36" t="s">
        <v>69</v>
      </c>
      <c>
        <f>(M761*21)/100</f>
      </c>
      <c t="s">
        <v>28</v>
      </c>
    </row>
    <row r="762" spans="1:5" ht="12.75">
      <c r="A762" s="35" t="s">
        <v>56</v>
      </c>
      <c r="E762" s="39" t="s">
        <v>1019</v>
      </c>
    </row>
    <row r="763" spans="1:5" ht="12.75">
      <c r="A763" s="35" t="s">
        <v>58</v>
      </c>
      <c r="E763" s="40" t="s">
        <v>5</v>
      </c>
    </row>
    <row r="764" spans="1:5" ht="89.25">
      <c r="A764" t="s">
        <v>59</v>
      </c>
      <c r="E764" s="39" t="s">
        <v>1020</v>
      </c>
    </row>
    <row r="765" spans="1:16" ht="12.75">
      <c r="A765" t="s">
        <v>50</v>
      </c>
      <c s="34" t="s">
        <v>1224</v>
      </c>
      <c s="34" t="s">
        <v>1180</v>
      </c>
      <c s="35" t="s">
        <v>5</v>
      </c>
      <c s="6" t="s">
        <v>1181</v>
      </c>
      <c s="36" t="s">
        <v>251</v>
      </c>
      <c s="37">
        <v>2</v>
      </c>
      <c s="36">
        <v>0</v>
      </c>
      <c s="36">
        <f>ROUND(G765*H765,6)</f>
      </c>
      <c r="L765" s="38">
        <v>0</v>
      </c>
      <c s="32">
        <f>ROUND(ROUND(L765,2)*ROUND(G765,3),2)</f>
      </c>
      <c s="36" t="s">
        <v>69</v>
      </c>
      <c>
        <f>(M765*21)/100</f>
      </c>
      <c t="s">
        <v>28</v>
      </c>
    </row>
    <row r="766" spans="1:5" ht="12.75">
      <c r="A766" s="35" t="s">
        <v>56</v>
      </c>
      <c r="E766" s="39" t="s">
        <v>1181</v>
      </c>
    </row>
    <row r="767" spans="1:5" ht="12.75">
      <c r="A767" s="35" t="s">
        <v>58</v>
      </c>
      <c r="E767" s="40" t="s">
        <v>5</v>
      </c>
    </row>
    <row r="768" spans="1:5" ht="89.25">
      <c r="A768" t="s">
        <v>59</v>
      </c>
      <c r="E768" s="39" t="s">
        <v>1182</v>
      </c>
    </row>
    <row r="769" spans="1:16" ht="12.75">
      <c r="A769" t="s">
        <v>50</v>
      </c>
      <c s="34" t="s">
        <v>1225</v>
      </c>
      <c s="34" t="s">
        <v>110</v>
      </c>
      <c s="35" t="s">
        <v>62</v>
      </c>
      <c s="6" t="s">
        <v>111</v>
      </c>
      <c s="36" t="s">
        <v>65</v>
      </c>
      <c s="37">
        <v>1</v>
      </c>
      <c s="36">
        <v>0</v>
      </c>
      <c s="36">
        <f>ROUND(G769*H769,6)</f>
      </c>
      <c r="L769" s="38">
        <v>0</v>
      </c>
      <c s="32">
        <f>ROUND(ROUND(L769,2)*ROUND(G769,3),2)</f>
      </c>
      <c s="36" t="s">
        <v>55</v>
      </c>
      <c>
        <f>(M769*21)/100</f>
      </c>
      <c t="s">
        <v>28</v>
      </c>
    </row>
    <row r="770" spans="1:5" ht="12.75">
      <c r="A770" s="35" t="s">
        <v>56</v>
      </c>
      <c r="E770" s="39" t="s">
        <v>111</v>
      </c>
    </row>
    <row r="771" spans="1:5" ht="12.75">
      <c r="A771" s="35" t="s">
        <v>58</v>
      </c>
      <c r="E771" s="40" t="s">
        <v>5</v>
      </c>
    </row>
    <row r="772" spans="1:5" ht="204">
      <c r="A772" t="s">
        <v>59</v>
      </c>
      <c r="E772" s="39" t="s">
        <v>112</v>
      </c>
    </row>
    <row r="773" spans="1:16" ht="12.75">
      <c r="A773" t="s">
        <v>50</v>
      </c>
      <c s="34" t="s">
        <v>1226</v>
      </c>
      <c s="34" t="s">
        <v>212</v>
      </c>
      <c s="35" t="s">
        <v>5</v>
      </c>
      <c s="6" t="s">
        <v>1186</v>
      </c>
      <c s="36" t="s">
        <v>65</v>
      </c>
      <c s="37">
        <v>1</v>
      </c>
      <c s="36">
        <v>0</v>
      </c>
      <c s="36">
        <f>ROUND(G773*H773,6)</f>
      </c>
      <c r="L773" s="38">
        <v>0</v>
      </c>
      <c s="32">
        <f>ROUND(ROUND(L773,2)*ROUND(G773,3),2)</f>
      </c>
      <c s="36" t="s">
        <v>69</v>
      </c>
      <c>
        <f>(M773*21)/100</f>
      </c>
      <c t="s">
        <v>28</v>
      </c>
    </row>
    <row r="774" spans="1:5" ht="12.75">
      <c r="A774" s="35" t="s">
        <v>56</v>
      </c>
      <c r="E774" s="39" t="s">
        <v>1186</v>
      </c>
    </row>
    <row r="775" spans="1:5" ht="12.75">
      <c r="A775" s="35" t="s">
        <v>58</v>
      </c>
      <c r="E775" s="40" t="s">
        <v>5</v>
      </c>
    </row>
    <row r="776" spans="1:5" ht="89.25">
      <c r="A776" t="s">
        <v>59</v>
      </c>
      <c r="E776" s="39" t="s">
        <v>1187</v>
      </c>
    </row>
    <row r="777" spans="1:13" ht="12.75">
      <c r="A777" t="s">
        <v>47</v>
      </c>
      <c r="C777" s="31" t="s">
        <v>1227</v>
      </c>
      <c r="E777" s="33" t="s">
        <v>1189</v>
      </c>
      <c r="J777" s="32">
        <f>0</f>
      </c>
      <c s="32">
        <f>0</f>
      </c>
      <c s="32">
        <f>0+L778+L782+L786+L790+L794+L798+L802+L806+L810+L814+L818+L822+L826+L830+L834+L838+L842</f>
      </c>
      <c s="32">
        <f>0+M778+M782+M786+M790+M794+M798+M802+M806+M810+M814+M818+M822+M826+M830+M834+M838+M842</f>
      </c>
    </row>
    <row r="778" spans="1:16" ht="12.75">
      <c r="A778" t="s">
        <v>50</v>
      </c>
      <c s="34" t="s">
        <v>1228</v>
      </c>
      <c s="34" t="s">
        <v>741</v>
      </c>
      <c s="35" t="s">
        <v>5</v>
      </c>
      <c s="6" t="s">
        <v>742</v>
      </c>
      <c s="36" t="s">
        <v>65</v>
      </c>
      <c s="37">
        <v>1</v>
      </c>
      <c s="36">
        <v>0</v>
      </c>
      <c s="36">
        <f>ROUND(G778*H778,6)</f>
      </c>
      <c r="L778" s="38">
        <v>0</v>
      </c>
      <c s="32">
        <f>ROUND(ROUND(L778,2)*ROUND(G778,3),2)</f>
      </c>
      <c s="36" t="s">
        <v>55</v>
      </c>
      <c>
        <f>(M778*21)/100</f>
      </c>
      <c t="s">
        <v>28</v>
      </c>
    </row>
    <row r="779" spans="1:5" ht="12.75">
      <c r="A779" s="35" t="s">
        <v>56</v>
      </c>
      <c r="E779" s="39" t="s">
        <v>742</v>
      </c>
    </row>
    <row r="780" spans="1:5" ht="12.75">
      <c r="A780" s="35" t="s">
        <v>58</v>
      </c>
      <c r="E780" s="40" t="s">
        <v>5</v>
      </c>
    </row>
    <row r="781" spans="1:5" ht="153">
      <c r="A781" t="s">
        <v>59</v>
      </c>
      <c r="E781" s="39" t="s">
        <v>743</v>
      </c>
    </row>
    <row r="782" spans="1:16" ht="12.75">
      <c r="A782" t="s">
        <v>50</v>
      </c>
      <c s="34" t="s">
        <v>1229</v>
      </c>
      <c s="34" t="s">
        <v>126</v>
      </c>
      <c s="35" t="s">
        <v>5</v>
      </c>
      <c s="6" t="s">
        <v>1080</v>
      </c>
      <c s="36" t="s">
        <v>65</v>
      </c>
      <c s="37">
        <v>1</v>
      </c>
      <c s="36">
        <v>0</v>
      </c>
      <c s="36">
        <f>ROUND(G782*H782,6)</f>
      </c>
      <c r="L782" s="38">
        <v>0</v>
      </c>
      <c s="32">
        <f>ROUND(ROUND(L782,2)*ROUND(G782,3),2)</f>
      </c>
      <c s="36" t="s">
        <v>69</v>
      </c>
      <c>
        <f>(M782*21)/100</f>
      </c>
      <c t="s">
        <v>28</v>
      </c>
    </row>
    <row r="783" spans="1:5" ht="12.75">
      <c r="A783" s="35" t="s">
        <v>56</v>
      </c>
      <c r="E783" s="39" t="s">
        <v>1080</v>
      </c>
    </row>
    <row r="784" spans="1:5" ht="12.75">
      <c r="A784" s="35" t="s">
        <v>58</v>
      </c>
      <c r="E784" s="40" t="s">
        <v>5</v>
      </c>
    </row>
    <row r="785" spans="1:5" ht="140.25">
      <c r="A785" t="s">
        <v>59</v>
      </c>
      <c r="E785" s="39" t="s">
        <v>1081</v>
      </c>
    </row>
    <row r="786" spans="1:16" ht="12.75">
      <c r="A786" t="s">
        <v>50</v>
      </c>
      <c s="34" t="s">
        <v>1230</v>
      </c>
      <c s="34" t="s">
        <v>148</v>
      </c>
      <c s="35" t="s">
        <v>5</v>
      </c>
      <c s="6" t="s">
        <v>149</v>
      </c>
      <c s="36" t="s">
        <v>65</v>
      </c>
      <c s="37">
        <v>1</v>
      </c>
      <c s="36">
        <v>0</v>
      </c>
      <c s="36">
        <f>ROUND(G786*H786,6)</f>
      </c>
      <c r="L786" s="38">
        <v>0</v>
      </c>
      <c s="32">
        <f>ROUND(ROUND(L786,2)*ROUND(G786,3),2)</f>
      </c>
      <c s="36" t="s">
        <v>55</v>
      </c>
      <c>
        <f>(M786*21)/100</f>
      </c>
      <c t="s">
        <v>28</v>
      </c>
    </row>
    <row r="787" spans="1:5" ht="12.75">
      <c r="A787" s="35" t="s">
        <v>56</v>
      </c>
      <c r="E787" s="39" t="s">
        <v>149</v>
      </c>
    </row>
    <row r="788" spans="1:5" ht="12.75">
      <c r="A788" s="35" t="s">
        <v>58</v>
      </c>
      <c r="E788" s="40" t="s">
        <v>5</v>
      </c>
    </row>
    <row r="789" spans="1:5" ht="191.25">
      <c r="A789" t="s">
        <v>59</v>
      </c>
      <c r="E789" s="39" t="s">
        <v>150</v>
      </c>
    </row>
    <row r="790" spans="1:16" ht="12.75">
      <c r="A790" t="s">
        <v>50</v>
      </c>
      <c s="34" t="s">
        <v>1231</v>
      </c>
      <c s="34" t="s">
        <v>1082</v>
      </c>
      <c s="35" t="s">
        <v>5</v>
      </c>
      <c s="6" t="s">
        <v>1083</v>
      </c>
      <c s="36" t="s">
        <v>251</v>
      </c>
      <c s="37">
        <v>1</v>
      </c>
      <c s="36">
        <v>0</v>
      </c>
      <c s="36">
        <f>ROUND(G790*H790,6)</f>
      </c>
      <c r="L790" s="38">
        <v>0</v>
      </c>
      <c s="32">
        <f>ROUND(ROUND(L790,2)*ROUND(G790,3),2)</f>
      </c>
      <c s="36" t="s">
        <v>69</v>
      </c>
      <c>
        <f>(M790*21)/100</f>
      </c>
      <c t="s">
        <v>28</v>
      </c>
    </row>
    <row r="791" spans="1:5" ht="12.75">
      <c r="A791" s="35" t="s">
        <v>56</v>
      </c>
      <c r="E791" s="39" t="s">
        <v>1083</v>
      </c>
    </row>
    <row r="792" spans="1:5" ht="12.75">
      <c r="A792" s="35" t="s">
        <v>58</v>
      </c>
      <c r="E792" s="40" t="s">
        <v>5</v>
      </c>
    </row>
    <row r="793" spans="1:5" ht="89.25">
      <c r="A793" t="s">
        <v>59</v>
      </c>
      <c r="E793" s="39" t="s">
        <v>1084</v>
      </c>
    </row>
    <row r="794" spans="1:16" ht="12.75">
      <c r="A794" t="s">
        <v>50</v>
      </c>
      <c s="34" t="s">
        <v>1232</v>
      </c>
      <c s="34" t="s">
        <v>156</v>
      </c>
      <c s="35" t="s">
        <v>5</v>
      </c>
      <c s="6" t="s">
        <v>149</v>
      </c>
      <c s="36" t="s">
        <v>65</v>
      </c>
      <c s="37">
        <v>1</v>
      </c>
      <c s="36">
        <v>0</v>
      </c>
      <c s="36">
        <f>ROUND(G794*H794,6)</f>
      </c>
      <c r="L794" s="38">
        <v>0</v>
      </c>
      <c s="32">
        <f>ROUND(ROUND(L794,2)*ROUND(G794,3),2)</f>
      </c>
      <c s="36" t="s">
        <v>55</v>
      </c>
      <c>
        <f>(M794*21)/100</f>
      </c>
      <c t="s">
        <v>28</v>
      </c>
    </row>
    <row r="795" spans="1:5" ht="12.75">
      <c r="A795" s="35" t="s">
        <v>56</v>
      </c>
      <c r="E795" s="39" t="s">
        <v>149</v>
      </c>
    </row>
    <row r="796" spans="1:5" ht="12.75">
      <c r="A796" s="35" t="s">
        <v>58</v>
      </c>
      <c r="E796" s="40" t="s">
        <v>5</v>
      </c>
    </row>
    <row r="797" spans="1:5" ht="191.25">
      <c r="A797" t="s">
        <v>59</v>
      </c>
      <c r="E797" s="39" t="s">
        <v>157</v>
      </c>
    </row>
    <row r="798" spans="1:16" ht="12.75">
      <c r="A798" t="s">
        <v>50</v>
      </c>
      <c s="34" t="s">
        <v>1233</v>
      </c>
      <c s="34" t="s">
        <v>1072</v>
      </c>
      <c s="35" t="s">
        <v>5</v>
      </c>
      <c s="6" t="s">
        <v>160</v>
      </c>
      <c s="36" t="s">
        <v>65</v>
      </c>
      <c s="37">
        <v>1</v>
      </c>
      <c s="36">
        <v>0</v>
      </c>
      <c s="36">
        <f>ROUND(G798*H798,6)</f>
      </c>
      <c r="L798" s="38">
        <v>0</v>
      </c>
      <c s="32">
        <f>ROUND(ROUND(L798,2)*ROUND(G798,3),2)</f>
      </c>
      <c s="36" t="s">
        <v>69</v>
      </c>
      <c>
        <f>(M798*21)/100</f>
      </c>
      <c t="s">
        <v>28</v>
      </c>
    </row>
    <row r="799" spans="1:5" ht="12.75">
      <c r="A799" s="35" t="s">
        <v>56</v>
      </c>
      <c r="E799" s="39" t="s">
        <v>160</v>
      </c>
    </row>
    <row r="800" spans="1:5" ht="12.75">
      <c r="A800" s="35" t="s">
        <v>58</v>
      </c>
      <c r="E800" s="40" t="s">
        <v>5</v>
      </c>
    </row>
    <row r="801" spans="1:5" ht="89.25">
      <c r="A801" t="s">
        <v>59</v>
      </c>
      <c r="E801" s="39" t="s">
        <v>161</v>
      </c>
    </row>
    <row r="802" spans="1:16" ht="12.75">
      <c r="A802" t="s">
        <v>50</v>
      </c>
      <c s="34" t="s">
        <v>1234</v>
      </c>
      <c s="34" t="s">
        <v>1087</v>
      </c>
      <c s="35" t="s">
        <v>62</v>
      </c>
      <c s="6" t="s">
        <v>1088</v>
      </c>
      <c s="36" t="s">
        <v>65</v>
      </c>
      <c s="37">
        <v>2</v>
      </c>
      <c s="36">
        <v>0</v>
      </c>
      <c s="36">
        <f>ROUND(G802*H802,6)</f>
      </c>
      <c r="L802" s="38">
        <v>0</v>
      </c>
      <c s="32">
        <f>ROUND(ROUND(L802,2)*ROUND(G802,3),2)</f>
      </c>
      <c s="36" t="s">
        <v>55</v>
      </c>
      <c>
        <f>(M802*21)/100</f>
      </c>
      <c t="s">
        <v>28</v>
      </c>
    </row>
    <row r="803" spans="1:5" ht="12.75">
      <c r="A803" s="35" t="s">
        <v>56</v>
      </c>
      <c r="E803" s="39" t="s">
        <v>1088</v>
      </c>
    </row>
    <row r="804" spans="1:5" ht="12.75">
      <c r="A804" s="35" t="s">
        <v>58</v>
      </c>
      <c r="E804" s="40" t="s">
        <v>5</v>
      </c>
    </row>
    <row r="805" spans="1:5" ht="191.25">
      <c r="A805" t="s">
        <v>59</v>
      </c>
      <c r="E805" s="39" t="s">
        <v>1089</v>
      </c>
    </row>
    <row r="806" spans="1:16" ht="12.75">
      <c r="A806" t="s">
        <v>50</v>
      </c>
      <c s="34" t="s">
        <v>1235</v>
      </c>
      <c s="34" t="s">
        <v>134</v>
      </c>
      <c s="35" t="s">
        <v>5</v>
      </c>
      <c s="6" t="s">
        <v>1091</v>
      </c>
      <c s="36" t="s">
        <v>65</v>
      </c>
      <c s="37">
        <v>2</v>
      </c>
      <c s="36">
        <v>0</v>
      </c>
      <c s="36">
        <f>ROUND(G806*H806,6)</f>
      </c>
      <c r="L806" s="38">
        <v>0</v>
      </c>
      <c s="32">
        <f>ROUND(ROUND(L806,2)*ROUND(G806,3),2)</f>
      </c>
      <c s="36" t="s">
        <v>69</v>
      </c>
      <c>
        <f>(M806*21)/100</f>
      </c>
      <c t="s">
        <v>28</v>
      </c>
    </row>
    <row r="807" spans="1:5" ht="12.75">
      <c r="A807" s="35" t="s">
        <v>56</v>
      </c>
      <c r="E807" s="39" t="s">
        <v>1091</v>
      </c>
    </row>
    <row r="808" spans="1:5" ht="12.75">
      <c r="A808" s="35" t="s">
        <v>58</v>
      </c>
      <c r="E808" s="40" t="s">
        <v>5</v>
      </c>
    </row>
    <row r="809" spans="1:5" ht="89.25">
      <c r="A809" t="s">
        <v>59</v>
      </c>
      <c r="E809" s="39" t="s">
        <v>1092</v>
      </c>
    </row>
    <row r="810" spans="1:16" ht="12.75">
      <c r="A810" t="s">
        <v>50</v>
      </c>
      <c s="34" t="s">
        <v>1236</v>
      </c>
      <c s="34" t="s">
        <v>708</v>
      </c>
      <c s="35" t="s">
        <v>5</v>
      </c>
      <c s="6" t="s">
        <v>709</v>
      </c>
      <c s="36" t="s">
        <v>65</v>
      </c>
      <c s="37">
        <v>3</v>
      </c>
      <c s="36">
        <v>0</v>
      </c>
      <c s="36">
        <f>ROUND(G810*H810,6)</f>
      </c>
      <c r="L810" s="38">
        <v>0</v>
      </c>
      <c s="32">
        <f>ROUND(ROUND(L810,2)*ROUND(G810,3),2)</f>
      </c>
      <c s="36" t="s">
        <v>55</v>
      </c>
      <c>
        <f>(M810*21)/100</f>
      </c>
      <c t="s">
        <v>28</v>
      </c>
    </row>
    <row r="811" spans="1:5" ht="12.75">
      <c r="A811" s="35" t="s">
        <v>56</v>
      </c>
      <c r="E811" s="39" t="s">
        <v>709</v>
      </c>
    </row>
    <row r="812" spans="1:5" ht="12.75">
      <c r="A812" s="35" t="s">
        <v>58</v>
      </c>
      <c r="E812" s="40" t="s">
        <v>5</v>
      </c>
    </row>
    <row r="813" spans="1:5" ht="191.25">
      <c r="A813" t="s">
        <v>59</v>
      </c>
      <c r="E813" s="39" t="s">
        <v>710</v>
      </c>
    </row>
    <row r="814" spans="1:16" ht="12.75">
      <c r="A814" t="s">
        <v>50</v>
      </c>
      <c s="34" t="s">
        <v>1237</v>
      </c>
      <c s="34" t="s">
        <v>159</v>
      </c>
      <c s="35" t="s">
        <v>5</v>
      </c>
      <c s="6" t="s">
        <v>1103</v>
      </c>
      <c s="36" t="s">
        <v>65</v>
      </c>
      <c s="37">
        <v>3</v>
      </c>
      <c s="36">
        <v>0</v>
      </c>
      <c s="36">
        <f>ROUND(G814*H814,6)</f>
      </c>
      <c r="L814" s="38">
        <v>0</v>
      </c>
      <c s="32">
        <f>ROUND(ROUND(L814,2)*ROUND(G814,3),2)</f>
      </c>
      <c s="36" t="s">
        <v>69</v>
      </c>
      <c>
        <f>(M814*21)/100</f>
      </c>
      <c t="s">
        <v>28</v>
      </c>
    </row>
    <row r="815" spans="1:5" ht="12.75">
      <c r="A815" s="35" t="s">
        <v>56</v>
      </c>
      <c r="E815" s="39" t="s">
        <v>1103</v>
      </c>
    </row>
    <row r="816" spans="1:5" ht="12.75">
      <c r="A816" s="35" t="s">
        <v>58</v>
      </c>
      <c r="E816" s="40" t="s">
        <v>5</v>
      </c>
    </row>
    <row r="817" spans="1:5" ht="102">
      <c r="A817" t="s">
        <v>59</v>
      </c>
      <c r="E817" s="39" t="s">
        <v>1104</v>
      </c>
    </row>
    <row r="818" spans="1:16" ht="12.75">
      <c r="A818" t="s">
        <v>50</v>
      </c>
      <c s="34" t="s">
        <v>1238</v>
      </c>
      <c s="34" t="s">
        <v>1087</v>
      </c>
      <c s="35" t="s">
        <v>5</v>
      </c>
      <c s="6" t="s">
        <v>1088</v>
      </c>
      <c s="36" t="s">
        <v>65</v>
      </c>
      <c s="37">
        <v>2</v>
      </c>
      <c s="36">
        <v>0</v>
      </c>
      <c s="36">
        <f>ROUND(G818*H818,6)</f>
      </c>
      <c r="L818" s="38">
        <v>0</v>
      </c>
      <c s="32">
        <f>ROUND(ROUND(L818,2)*ROUND(G818,3),2)</f>
      </c>
      <c s="36" t="s">
        <v>55</v>
      </c>
      <c>
        <f>(M818*21)/100</f>
      </c>
      <c t="s">
        <v>28</v>
      </c>
    </row>
    <row r="819" spans="1:5" ht="12.75">
      <c r="A819" s="35" t="s">
        <v>56</v>
      </c>
      <c r="E819" s="39" t="s">
        <v>1088</v>
      </c>
    </row>
    <row r="820" spans="1:5" ht="12.75">
      <c r="A820" s="35" t="s">
        <v>58</v>
      </c>
      <c r="E820" s="40" t="s">
        <v>5</v>
      </c>
    </row>
    <row r="821" spans="1:5" ht="191.25">
      <c r="A821" t="s">
        <v>59</v>
      </c>
      <c r="E821" s="39" t="s">
        <v>1089</v>
      </c>
    </row>
    <row r="822" spans="1:16" ht="12.75">
      <c r="A822" t="s">
        <v>50</v>
      </c>
      <c s="34" t="s">
        <v>1239</v>
      </c>
      <c s="34" t="s">
        <v>1157</v>
      </c>
      <c s="35" t="s">
        <v>5</v>
      </c>
      <c s="6" t="s">
        <v>1158</v>
      </c>
      <c s="36" t="s">
        <v>65</v>
      </c>
      <c s="37">
        <v>1</v>
      </c>
      <c s="36">
        <v>0</v>
      </c>
      <c s="36">
        <f>ROUND(G822*H822,6)</f>
      </c>
      <c r="L822" s="38">
        <v>0</v>
      </c>
      <c s="32">
        <f>ROUND(ROUND(L822,2)*ROUND(G822,3),2)</f>
      </c>
      <c s="36" t="s">
        <v>55</v>
      </c>
      <c>
        <f>(M822*21)/100</f>
      </c>
      <c t="s">
        <v>28</v>
      </c>
    </row>
    <row r="823" spans="1:5" ht="12.75">
      <c r="A823" s="35" t="s">
        <v>56</v>
      </c>
      <c r="E823" s="39" t="s">
        <v>1158</v>
      </c>
    </row>
    <row r="824" spans="1:5" ht="12.75">
      <c r="A824" s="35" t="s">
        <v>58</v>
      </c>
      <c r="E824" s="40" t="s">
        <v>5</v>
      </c>
    </row>
    <row r="825" spans="1:5" ht="102">
      <c r="A825" t="s">
        <v>59</v>
      </c>
      <c r="E825" s="39" t="s">
        <v>1159</v>
      </c>
    </row>
    <row r="826" spans="1:16" ht="12.75">
      <c r="A826" t="s">
        <v>50</v>
      </c>
      <c s="34" t="s">
        <v>1240</v>
      </c>
      <c s="34" t="s">
        <v>1098</v>
      </c>
      <c s="35" t="s">
        <v>5</v>
      </c>
      <c s="6" t="s">
        <v>1099</v>
      </c>
      <c s="36" t="s">
        <v>251</v>
      </c>
      <c s="37">
        <v>1</v>
      </c>
      <c s="36">
        <v>0</v>
      </c>
      <c s="36">
        <f>ROUND(G826*H826,6)</f>
      </c>
      <c r="L826" s="38">
        <v>0</v>
      </c>
      <c s="32">
        <f>ROUND(ROUND(L826,2)*ROUND(G826,3),2)</f>
      </c>
      <c s="36" t="s">
        <v>69</v>
      </c>
      <c>
        <f>(M826*21)/100</f>
      </c>
      <c t="s">
        <v>28</v>
      </c>
    </row>
    <row r="827" spans="1:5" ht="12.75">
      <c r="A827" s="35" t="s">
        <v>56</v>
      </c>
      <c r="E827" s="39" t="s">
        <v>1099</v>
      </c>
    </row>
    <row r="828" spans="1:5" ht="12.75">
      <c r="A828" s="35" t="s">
        <v>58</v>
      </c>
      <c r="E828" s="40" t="s">
        <v>5</v>
      </c>
    </row>
    <row r="829" spans="1:5" ht="89.25">
      <c r="A829" t="s">
        <v>59</v>
      </c>
      <c r="E829" s="39" t="s">
        <v>1100</v>
      </c>
    </row>
    <row r="830" spans="1:16" ht="12.75">
      <c r="A830" t="s">
        <v>50</v>
      </c>
      <c s="34" t="s">
        <v>1241</v>
      </c>
      <c s="34" t="s">
        <v>1161</v>
      </c>
      <c s="35" t="s">
        <v>5</v>
      </c>
      <c s="6" t="s">
        <v>1162</v>
      </c>
      <c s="36" t="s">
        <v>65</v>
      </c>
      <c s="37">
        <v>1</v>
      </c>
      <c s="36">
        <v>0</v>
      </c>
      <c s="36">
        <f>ROUND(G830*H830,6)</f>
      </c>
      <c r="L830" s="38">
        <v>0</v>
      </c>
      <c s="32">
        <f>ROUND(ROUND(L830,2)*ROUND(G830,3),2)</f>
      </c>
      <c s="36" t="s">
        <v>55</v>
      </c>
      <c>
        <f>(M830*21)/100</f>
      </c>
      <c t="s">
        <v>28</v>
      </c>
    </row>
    <row r="831" spans="1:5" ht="12.75">
      <c r="A831" s="35" t="s">
        <v>56</v>
      </c>
      <c r="E831" s="39" t="s">
        <v>1162</v>
      </c>
    </row>
    <row r="832" spans="1:5" ht="12.75">
      <c r="A832" s="35" t="s">
        <v>58</v>
      </c>
      <c r="E832" s="40" t="s">
        <v>5</v>
      </c>
    </row>
    <row r="833" spans="1:5" ht="191.25">
      <c r="A833" t="s">
        <v>59</v>
      </c>
      <c r="E833" s="39" t="s">
        <v>1163</v>
      </c>
    </row>
    <row r="834" spans="1:16" ht="12.75">
      <c r="A834" t="s">
        <v>50</v>
      </c>
      <c s="34" t="s">
        <v>1242</v>
      </c>
      <c s="34" t="s">
        <v>1165</v>
      </c>
      <c s="35" t="s">
        <v>5</v>
      </c>
      <c s="6" t="s">
        <v>1166</v>
      </c>
      <c s="36" t="s">
        <v>65</v>
      </c>
      <c s="37">
        <v>1</v>
      </c>
      <c s="36">
        <v>0</v>
      </c>
      <c s="36">
        <f>ROUND(G834*H834,6)</f>
      </c>
      <c r="L834" s="38">
        <v>0</v>
      </c>
      <c s="32">
        <f>ROUND(ROUND(L834,2)*ROUND(G834,3),2)</f>
      </c>
      <c s="36" t="s">
        <v>55</v>
      </c>
      <c>
        <f>(M834*21)/100</f>
      </c>
      <c t="s">
        <v>28</v>
      </c>
    </row>
    <row r="835" spans="1:5" ht="12.75">
      <c r="A835" s="35" t="s">
        <v>56</v>
      </c>
      <c r="E835" s="39" t="s">
        <v>1166</v>
      </c>
    </row>
    <row r="836" spans="1:5" ht="12.75">
      <c r="A836" s="35" t="s">
        <v>58</v>
      </c>
      <c r="E836" s="40" t="s">
        <v>5</v>
      </c>
    </row>
    <row r="837" spans="1:5" ht="102">
      <c r="A837" t="s">
        <v>59</v>
      </c>
      <c r="E837" s="39" t="s">
        <v>1167</v>
      </c>
    </row>
    <row r="838" spans="1:16" ht="12.75">
      <c r="A838" t="s">
        <v>50</v>
      </c>
      <c s="34" t="s">
        <v>1243</v>
      </c>
      <c s="34" t="s">
        <v>167</v>
      </c>
      <c s="35" t="s">
        <v>5</v>
      </c>
      <c s="6" t="s">
        <v>168</v>
      </c>
      <c s="36" t="s">
        <v>65</v>
      </c>
      <c s="37">
        <v>1</v>
      </c>
      <c s="36">
        <v>0</v>
      </c>
      <c s="36">
        <f>ROUND(G838*H838,6)</f>
      </c>
      <c r="L838" s="38">
        <v>0</v>
      </c>
      <c s="32">
        <f>ROUND(ROUND(L838,2)*ROUND(G838,3),2)</f>
      </c>
      <c s="36" t="s">
        <v>55</v>
      </c>
      <c>
        <f>(M838*21)/100</f>
      </c>
      <c t="s">
        <v>28</v>
      </c>
    </row>
    <row r="839" spans="1:5" ht="12.75">
      <c r="A839" s="35" t="s">
        <v>56</v>
      </c>
      <c r="E839" s="39" t="s">
        <v>168</v>
      </c>
    </row>
    <row r="840" spans="1:5" ht="12.75">
      <c r="A840" s="35" t="s">
        <v>58</v>
      </c>
      <c r="E840" s="40" t="s">
        <v>5</v>
      </c>
    </row>
    <row r="841" spans="1:5" ht="191.25">
      <c r="A841" t="s">
        <v>59</v>
      </c>
      <c r="E841" s="39" t="s">
        <v>169</v>
      </c>
    </row>
    <row r="842" spans="1:16" ht="25.5">
      <c r="A842" t="s">
        <v>50</v>
      </c>
      <c s="34" t="s">
        <v>1244</v>
      </c>
      <c s="34" t="s">
        <v>1170</v>
      </c>
      <c s="35" t="s">
        <v>5</v>
      </c>
      <c s="6" t="s">
        <v>1171</v>
      </c>
      <c s="36" t="s">
        <v>65</v>
      </c>
      <c s="37">
        <v>1</v>
      </c>
      <c s="36">
        <v>0</v>
      </c>
      <c s="36">
        <f>ROUND(G842*H842,6)</f>
      </c>
      <c r="L842" s="38">
        <v>0</v>
      </c>
      <c s="32">
        <f>ROUND(ROUND(L842,2)*ROUND(G842,3),2)</f>
      </c>
      <c s="36" t="s">
        <v>69</v>
      </c>
      <c>
        <f>(M842*21)/100</f>
      </c>
      <c t="s">
        <v>28</v>
      </c>
    </row>
    <row r="843" spans="1:5" ht="25.5">
      <c r="A843" s="35" t="s">
        <v>56</v>
      </c>
      <c r="E843" s="39" t="s">
        <v>1171</v>
      </c>
    </row>
    <row r="844" spans="1:5" ht="12.75">
      <c r="A844" s="35" t="s">
        <v>58</v>
      </c>
      <c r="E844" s="40" t="s">
        <v>5</v>
      </c>
    </row>
    <row r="845" spans="1:5" ht="153">
      <c r="A845" t="s">
        <v>59</v>
      </c>
      <c r="E845" s="39" t="s">
        <v>1172</v>
      </c>
    </row>
    <row r="846" spans="1:13" ht="12.75">
      <c r="A846" t="s">
        <v>47</v>
      </c>
      <c r="C846" s="31" t="s">
        <v>1245</v>
      </c>
      <c r="E846" s="33" t="s">
        <v>1208</v>
      </c>
      <c r="J846" s="32">
        <f>0</f>
      </c>
      <c s="32">
        <f>0</f>
      </c>
      <c s="32">
        <f>0+L847+L851+L855+L859+L863+L867+L871+L875+L879+L883+L887+L891+L895+L899+L903+L907+L911</f>
      </c>
      <c s="32">
        <f>0+M847+M851+M855+M859+M863+M867+M871+M875+M879+M883+M887+M891+M895+M899+M903+M907+M911</f>
      </c>
    </row>
    <row r="847" spans="1:16" ht="12.75">
      <c r="A847" t="s">
        <v>50</v>
      </c>
      <c s="34" t="s">
        <v>1246</v>
      </c>
      <c s="34" t="s">
        <v>741</v>
      </c>
      <c s="35" t="s">
        <v>5</v>
      </c>
      <c s="6" t="s">
        <v>742</v>
      </c>
      <c s="36" t="s">
        <v>65</v>
      </c>
      <c s="37">
        <v>1</v>
      </c>
      <c s="36">
        <v>0</v>
      </c>
      <c s="36">
        <f>ROUND(G847*H847,6)</f>
      </c>
      <c r="L847" s="38">
        <v>0</v>
      </c>
      <c s="32">
        <f>ROUND(ROUND(L847,2)*ROUND(G847,3),2)</f>
      </c>
      <c s="36" t="s">
        <v>55</v>
      </c>
      <c>
        <f>(M847*21)/100</f>
      </c>
      <c t="s">
        <v>28</v>
      </c>
    </row>
    <row r="848" spans="1:5" ht="12.75">
      <c r="A848" s="35" t="s">
        <v>56</v>
      </c>
      <c r="E848" s="39" t="s">
        <v>742</v>
      </c>
    </row>
    <row r="849" spans="1:5" ht="12.75">
      <c r="A849" s="35" t="s">
        <v>58</v>
      </c>
      <c r="E849" s="40" t="s">
        <v>5</v>
      </c>
    </row>
    <row r="850" spans="1:5" ht="153">
      <c r="A850" t="s">
        <v>59</v>
      </c>
      <c r="E850" s="39" t="s">
        <v>743</v>
      </c>
    </row>
    <row r="851" spans="1:16" ht="12.75">
      <c r="A851" t="s">
        <v>50</v>
      </c>
      <c s="34" t="s">
        <v>1247</v>
      </c>
      <c s="34" t="s">
        <v>126</v>
      </c>
      <c s="35" t="s">
        <v>5</v>
      </c>
      <c s="6" t="s">
        <v>1080</v>
      </c>
      <c s="36" t="s">
        <v>65</v>
      </c>
      <c s="37">
        <v>1</v>
      </c>
      <c s="36">
        <v>0</v>
      </c>
      <c s="36">
        <f>ROUND(G851*H851,6)</f>
      </c>
      <c r="L851" s="38">
        <v>0</v>
      </c>
      <c s="32">
        <f>ROUND(ROUND(L851,2)*ROUND(G851,3),2)</f>
      </c>
      <c s="36" t="s">
        <v>69</v>
      </c>
      <c>
        <f>(M851*21)/100</f>
      </c>
      <c t="s">
        <v>28</v>
      </c>
    </row>
    <row r="852" spans="1:5" ht="12.75">
      <c r="A852" s="35" t="s">
        <v>56</v>
      </c>
      <c r="E852" s="39" t="s">
        <v>1080</v>
      </c>
    </row>
    <row r="853" spans="1:5" ht="12.75">
      <c r="A853" s="35" t="s">
        <v>58</v>
      </c>
      <c r="E853" s="40" t="s">
        <v>5</v>
      </c>
    </row>
    <row r="854" spans="1:5" ht="140.25">
      <c r="A854" t="s">
        <v>59</v>
      </c>
      <c r="E854" s="39" t="s">
        <v>1081</v>
      </c>
    </row>
    <row r="855" spans="1:16" ht="12.75">
      <c r="A855" t="s">
        <v>50</v>
      </c>
      <c s="34" t="s">
        <v>1248</v>
      </c>
      <c s="34" t="s">
        <v>148</v>
      </c>
      <c s="35" t="s">
        <v>5</v>
      </c>
      <c s="6" t="s">
        <v>149</v>
      </c>
      <c s="36" t="s">
        <v>65</v>
      </c>
      <c s="37">
        <v>1</v>
      </c>
      <c s="36">
        <v>0</v>
      </c>
      <c s="36">
        <f>ROUND(G855*H855,6)</f>
      </c>
      <c r="L855" s="38">
        <v>0</v>
      </c>
      <c s="32">
        <f>ROUND(ROUND(L855,2)*ROUND(G855,3),2)</f>
      </c>
      <c s="36" t="s">
        <v>55</v>
      </c>
      <c>
        <f>(M855*21)/100</f>
      </c>
      <c t="s">
        <v>28</v>
      </c>
    </row>
    <row r="856" spans="1:5" ht="12.75">
      <c r="A856" s="35" t="s">
        <v>56</v>
      </c>
      <c r="E856" s="39" t="s">
        <v>149</v>
      </c>
    </row>
    <row r="857" spans="1:5" ht="12.75">
      <c r="A857" s="35" t="s">
        <v>58</v>
      </c>
      <c r="E857" s="40" t="s">
        <v>5</v>
      </c>
    </row>
    <row r="858" spans="1:5" ht="191.25">
      <c r="A858" t="s">
        <v>59</v>
      </c>
      <c r="E858" s="39" t="s">
        <v>150</v>
      </c>
    </row>
    <row r="859" spans="1:16" ht="12.75">
      <c r="A859" t="s">
        <v>50</v>
      </c>
      <c s="34" t="s">
        <v>1249</v>
      </c>
      <c s="34" t="s">
        <v>1082</v>
      </c>
      <c s="35" t="s">
        <v>5</v>
      </c>
      <c s="6" t="s">
        <v>1083</v>
      </c>
      <c s="36" t="s">
        <v>251</v>
      </c>
      <c s="37">
        <v>1</v>
      </c>
      <c s="36">
        <v>0</v>
      </c>
      <c s="36">
        <f>ROUND(G859*H859,6)</f>
      </c>
      <c r="L859" s="38">
        <v>0</v>
      </c>
      <c s="32">
        <f>ROUND(ROUND(L859,2)*ROUND(G859,3),2)</f>
      </c>
      <c s="36" t="s">
        <v>69</v>
      </c>
      <c>
        <f>(M859*21)/100</f>
      </c>
      <c t="s">
        <v>28</v>
      </c>
    </row>
    <row r="860" spans="1:5" ht="12.75">
      <c r="A860" s="35" t="s">
        <v>56</v>
      </c>
      <c r="E860" s="39" t="s">
        <v>1083</v>
      </c>
    </row>
    <row r="861" spans="1:5" ht="12.75">
      <c r="A861" s="35" t="s">
        <v>58</v>
      </c>
      <c r="E861" s="40" t="s">
        <v>5</v>
      </c>
    </row>
    <row r="862" spans="1:5" ht="89.25">
      <c r="A862" t="s">
        <v>59</v>
      </c>
      <c r="E862" s="39" t="s">
        <v>1084</v>
      </c>
    </row>
    <row r="863" spans="1:16" ht="12.75">
      <c r="A863" t="s">
        <v>50</v>
      </c>
      <c s="34" t="s">
        <v>1250</v>
      </c>
      <c s="34" t="s">
        <v>156</v>
      </c>
      <c s="35" t="s">
        <v>5</v>
      </c>
      <c s="6" t="s">
        <v>149</v>
      </c>
      <c s="36" t="s">
        <v>65</v>
      </c>
      <c s="37">
        <v>1</v>
      </c>
      <c s="36">
        <v>0</v>
      </c>
      <c s="36">
        <f>ROUND(G863*H863,6)</f>
      </c>
      <c r="L863" s="38">
        <v>0</v>
      </c>
      <c s="32">
        <f>ROUND(ROUND(L863,2)*ROUND(G863,3),2)</f>
      </c>
      <c s="36" t="s">
        <v>55</v>
      </c>
      <c>
        <f>(M863*21)/100</f>
      </c>
      <c t="s">
        <v>28</v>
      </c>
    </row>
    <row r="864" spans="1:5" ht="12.75">
      <c r="A864" s="35" t="s">
        <v>56</v>
      </c>
      <c r="E864" s="39" t="s">
        <v>149</v>
      </c>
    </row>
    <row r="865" spans="1:5" ht="12.75">
      <c r="A865" s="35" t="s">
        <v>58</v>
      </c>
      <c r="E865" s="40" t="s">
        <v>5</v>
      </c>
    </row>
    <row r="866" spans="1:5" ht="191.25">
      <c r="A866" t="s">
        <v>59</v>
      </c>
      <c r="E866" s="39" t="s">
        <v>157</v>
      </c>
    </row>
    <row r="867" spans="1:16" ht="12.75">
      <c r="A867" t="s">
        <v>50</v>
      </c>
      <c s="34" t="s">
        <v>1251</v>
      </c>
      <c s="34" t="s">
        <v>1072</v>
      </c>
      <c s="35" t="s">
        <v>5</v>
      </c>
      <c s="6" t="s">
        <v>160</v>
      </c>
      <c s="36" t="s">
        <v>65</v>
      </c>
      <c s="37">
        <v>1</v>
      </c>
      <c s="36">
        <v>0</v>
      </c>
      <c s="36">
        <f>ROUND(G867*H867,6)</f>
      </c>
      <c r="L867" s="38">
        <v>0</v>
      </c>
      <c s="32">
        <f>ROUND(ROUND(L867,2)*ROUND(G867,3),2)</f>
      </c>
      <c s="36" t="s">
        <v>69</v>
      </c>
      <c>
        <f>(M867*21)/100</f>
      </c>
      <c t="s">
        <v>28</v>
      </c>
    </row>
    <row r="868" spans="1:5" ht="12.75">
      <c r="A868" s="35" t="s">
        <v>56</v>
      </c>
      <c r="E868" s="39" t="s">
        <v>160</v>
      </c>
    </row>
    <row r="869" spans="1:5" ht="12.75">
      <c r="A869" s="35" t="s">
        <v>58</v>
      </c>
      <c r="E869" s="40" t="s">
        <v>5</v>
      </c>
    </row>
    <row r="870" spans="1:5" ht="89.25">
      <c r="A870" t="s">
        <v>59</v>
      </c>
      <c r="E870" s="39" t="s">
        <v>161</v>
      </c>
    </row>
    <row r="871" spans="1:16" ht="12.75">
      <c r="A871" t="s">
        <v>50</v>
      </c>
      <c s="34" t="s">
        <v>1252</v>
      </c>
      <c s="34" t="s">
        <v>1087</v>
      </c>
      <c s="35" t="s">
        <v>5</v>
      </c>
      <c s="6" t="s">
        <v>1088</v>
      </c>
      <c s="36" t="s">
        <v>65</v>
      </c>
      <c s="37">
        <v>2</v>
      </c>
      <c s="36">
        <v>0</v>
      </c>
      <c s="36">
        <f>ROUND(G871*H871,6)</f>
      </c>
      <c r="L871" s="38">
        <v>0</v>
      </c>
      <c s="32">
        <f>ROUND(ROUND(L871,2)*ROUND(G871,3),2)</f>
      </c>
      <c s="36" t="s">
        <v>55</v>
      </c>
      <c>
        <f>(M871*21)/100</f>
      </c>
      <c t="s">
        <v>28</v>
      </c>
    </row>
    <row r="872" spans="1:5" ht="12.75">
      <c r="A872" s="35" t="s">
        <v>56</v>
      </c>
      <c r="E872" s="39" t="s">
        <v>1088</v>
      </c>
    </row>
    <row r="873" spans="1:5" ht="12.75">
      <c r="A873" s="35" t="s">
        <v>58</v>
      </c>
      <c r="E873" s="40" t="s">
        <v>5</v>
      </c>
    </row>
    <row r="874" spans="1:5" ht="191.25">
      <c r="A874" t="s">
        <v>59</v>
      </c>
      <c r="E874" s="39" t="s">
        <v>1089</v>
      </c>
    </row>
    <row r="875" spans="1:16" ht="12.75">
      <c r="A875" t="s">
        <v>50</v>
      </c>
      <c s="34" t="s">
        <v>1253</v>
      </c>
      <c s="34" t="s">
        <v>134</v>
      </c>
      <c s="35" t="s">
        <v>5</v>
      </c>
      <c s="6" t="s">
        <v>1091</v>
      </c>
      <c s="36" t="s">
        <v>65</v>
      </c>
      <c s="37">
        <v>2</v>
      </c>
      <c s="36">
        <v>0</v>
      </c>
      <c s="36">
        <f>ROUND(G875*H875,6)</f>
      </c>
      <c r="L875" s="38">
        <v>0</v>
      </c>
      <c s="32">
        <f>ROUND(ROUND(L875,2)*ROUND(G875,3),2)</f>
      </c>
      <c s="36" t="s">
        <v>69</v>
      </c>
      <c>
        <f>(M875*21)/100</f>
      </c>
      <c t="s">
        <v>28</v>
      </c>
    </row>
    <row r="876" spans="1:5" ht="12.75">
      <c r="A876" s="35" t="s">
        <v>56</v>
      </c>
      <c r="E876" s="39" t="s">
        <v>1091</v>
      </c>
    </row>
    <row r="877" spans="1:5" ht="12.75">
      <c r="A877" s="35" t="s">
        <v>58</v>
      </c>
      <c r="E877" s="40" t="s">
        <v>5</v>
      </c>
    </row>
    <row r="878" spans="1:5" ht="89.25">
      <c r="A878" t="s">
        <v>59</v>
      </c>
      <c r="E878" s="39" t="s">
        <v>1092</v>
      </c>
    </row>
    <row r="879" spans="1:16" ht="12.75">
      <c r="A879" t="s">
        <v>50</v>
      </c>
      <c s="34" t="s">
        <v>1254</v>
      </c>
      <c s="34" t="s">
        <v>1087</v>
      </c>
      <c s="35" t="s">
        <v>62</v>
      </c>
      <c s="6" t="s">
        <v>1088</v>
      </c>
      <c s="36" t="s">
        <v>65</v>
      </c>
      <c s="37">
        <v>1</v>
      </c>
      <c s="36">
        <v>0</v>
      </c>
      <c s="36">
        <f>ROUND(G879*H879,6)</f>
      </c>
      <c r="L879" s="38">
        <v>0</v>
      </c>
      <c s="32">
        <f>ROUND(ROUND(L879,2)*ROUND(G879,3),2)</f>
      </c>
      <c s="36" t="s">
        <v>55</v>
      </c>
      <c>
        <f>(M879*21)/100</f>
      </c>
      <c t="s">
        <v>28</v>
      </c>
    </row>
    <row r="880" spans="1:5" ht="12.75">
      <c r="A880" s="35" t="s">
        <v>56</v>
      </c>
      <c r="E880" s="39" t="s">
        <v>1088</v>
      </c>
    </row>
    <row r="881" spans="1:5" ht="12.75">
      <c r="A881" s="35" t="s">
        <v>58</v>
      </c>
      <c r="E881" s="40" t="s">
        <v>5</v>
      </c>
    </row>
    <row r="882" spans="1:5" ht="191.25">
      <c r="A882" t="s">
        <v>59</v>
      </c>
      <c r="E882" s="39" t="s">
        <v>1089</v>
      </c>
    </row>
    <row r="883" spans="1:16" ht="12.75">
      <c r="A883" t="s">
        <v>50</v>
      </c>
      <c s="34" t="s">
        <v>1255</v>
      </c>
      <c s="34" t="s">
        <v>1098</v>
      </c>
      <c s="35" t="s">
        <v>5</v>
      </c>
      <c s="6" t="s">
        <v>1099</v>
      </c>
      <c s="36" t="s">
        <v>251</v>
      </c>
      <c s="37">
        <v>1</v>
      </c>
      <c s="36">
        <v>0</v>
      </c>
      <c s="36">
        <f>ROUND(G883*H883,6)</f>
      </c>
      <c r="L883" s="38">
        <v>0</v>
      </c>
      <c s="32">
        <f>ROUND(ROUND(L883,2)*ROUND(G883,3),2)</f>
      </c>
      <c s="36" t="s">
        <v>69</v>
      </c>
      <c>
        <f>(M883*21)/100</f>
      </c>
      <c t="s">
        <v>28</v>
      </c>
    </row>
    <row r="884" spans="1:5" ht="12.75">
      <c r="A884" s="35" t="s">
        <v>56</v>
      </c>
      <c r="E884" s="39" t="s">
        <v>1099</v>
      </c>
    </row>
    <row r="885" spans="1:5" ht="12.75">
      <c r="A885" s="35" t="s">
        <v>58</v>
      </c>
      <c r="E885" s="40" t="s">
        <v>5</v>
      </c>
    </row>
    <row r="886" spans="1:5" ht="89.25">
      <c r="A886" t="s">
        <v>59</v>
      </c>
      <c r="E886" s="39" t="s">
        <v>1100</v>
      </c>
    </row>
    <row r="887" spans="1:16" ht="12.75">
      <c r="A887" t="s">
        <v>50</v>
      </c>
      <c s="34" t="s">
        <v>1256</v>
      </c>
      <c s="34" t="s">
        <v>110</v>
      </c>
      <c s="35" t="s">
        <v>62</v>
      </c>
      <c s="6" t="s">
        <v>111</v>
      </c>
      <c s="36" t="s">
        <v>65</v>
      </c>
      <c s="37">
        <v>1</v>
      </c>
      <c s="36">
        <v>0</v>
      </c>
      <c s="36">
        <f>ROUND(G887*H887,6)</f>
      </c>
      <c r="L887" s="38">
        <v>0</v>
      </c>
      <c s="32">
        <f>ROUND(ROUND(L887,2)*ROUND(G887,3),2)</f>
      </c>
      <c s="36" t="s">
        <v>55</v>
      </c>
      <c>
        <f>(M887*21)/100</f>
      </c>
      <c t="s">
        <v>28</v>
      </c>
    </row>
    <row r="888" spans="1:5" ht="12.75">
      <c r="A888" s="35" t="s">
        <v>56</v>
      </c>
      <c r="E888" s="39" t="s">
        <v>111</v>
      </c>
    </row>
    <row r="889" spans="1:5" ht="12.75">
      <c r="A889" s="35" t="s">
        <v>58</v>
      </c>
      <c r="E889" s="40" t="s">
        <v>5</v>
      </c>
    </row>
    <row r="890" spans="1:5" ht="204">
      <c r="A890" t="s">
        <v>59</v>
      </c>
      <c r="E890" s="39" t="s">
        <v>112</v>
      </c>
    </row>
    <row r="891" spans="1:16" ht="12.75">
      <c r="A891" t="s">
        <v>50</v>
      </c>
      <c s="34" t="s">
        <v>1257</v>
      </c>
      <c s="34" t="s">
        <v>185</v>
      </c>
      <c s="35" t="s">
        <v>5</v>
      </c>
      <c s="6" t="s">
        <v>1175</v>
      </c>
      <c s="36" t="s">
        <v>65</v>
      </c>
      <c s="37">
        <v>1</v>
      </c>
      <c s="36">
        <v>0</v>
      </c>
      <c s="36">
        <f>ROUND(G891*H891,6)</f>
      </c>
      <c r="L891" s="38">
        <v>0</v>
      </c>
      <c s="32">
        <f>ROUND(ROUND(L891,2)*ROUND(G891,3),2)</f>
      </c>
      <c s="36" t="s">
        <v>69</v>
      </c>
      <c>
        <f>(M891*21)/100</f>
      </c>
      <c t="s">
        <v>28</v>
      </c>
    </row>
    <row r="892" spans="1:5" ht="12.75">
      <c r="A892" s="35" t="s">
        <v>56</v>
      </c>
      <c r="E892" s="39" t="s">
        <v>1175</v>
      </c>
    </row>
    <row r="893" spans="1:5" ht="12.75">
      <c r="A893" s="35" t="s">
        <v>58</v>
      </c>
      <c r="E893" s="40" t="s">
        <v>5</v>
      </c>
    </row>
    <row r="894" spans="1:5" ht="102">
      <c r="A894" t="s">
        <v>59</v>
      </c>
      <c r="E894" s="39" t="s">
        <v>1221</v>
      </c>
    </row>
    <row r="895" spans="1:16" ht="12.75">
      <c r="A895" t="s">
        <v>50</v>
      </c>
      <c s="34" t="s">
        <v>1258</v>
      </c>
      <c s="34" t="s">
        <v>1114</v>
      </c>
      <c s="35" t="s">
        <v>5</v>
      </c>
      <c s="6" t="s">
        <v>1013</v>
      </c>
      <c s="36" t="s">
        <v>251</v>
      </c>
      <c s="37">
        <v>1</v>
      </c>
      <c s="36">
        <v>0</v>
      </c>
      <c s="36">
        <f>ROUND(G895*H895,6)</f>
      </c>
      <c r="L895" s="38">
        <v>0</v>
      </c>
      <c s="32">
        <f>ROUND(ROUND(L895,2)*ROUND(G895,3),2)</f>
      </c>
      <c s="36" t="s">
        <v>69</v>
      </c>
      <c>
        <f>(M895*21)/100</f>
      </c>
      <c t="s">
        <v>28</v>
      </c>
    </row>
    <row r="896" spans="1:5" ht="12.75">
      <c r="A896" s="35" t="s">
        <v>56</v>
      </c>
      <c r="E896" s="39" t="s">
        <v>1013</v>
      </c>
    </row>
    <row r="897" spans="1:5" ht="12.75">
      <c r="A897" s="35" t="s">
        <v>58</v>
      </c>
      <c r="E897" s="40" t="s">
        <v>5</v>
      </c>
    </row>
    <row r="898" spans="1:5" ht="89.25">
      <c r="A898" t="s">
        <v>59</v>
      </c>
      <c r="E898" s="39" t="s">
        <v>1014</v>
      </c>
    </row>
    <row r="899" spans="1:16" ht="12.75">
      <c r="A899" t="s">
        <v>50</v>
      </c>
      <c s="34" t="s">
        <v>1259</v>
      </c>
      <c s="34" t="s">
        <v>1018</v>
      </c>
      <c s="35" t="s">
        <v>5</v>
      </c>
      <c s="6" t="s">
        <v>1019</v>
      </c>
      <c s="36" t="s">
        <v>65</v>
      </c>
      <c s="37">
        <v>1</v>
      </c>
      <c s="36">
        <v>0</v>
      </c>
      <c s="36">
        <f>ROUND(G899*H899,6)</f>
      </c>
      <c r="L899" s="38">
        <v>0</v>
      </c>
      <c s="32">
        <f>ROUND(ROUND(L899,2)*ROUND(G899,3),2)</f>
      </c>
      <c s="36" t="s">
        <v>69</v>
      </c>
      <c>
        <f>(M899*21)/100</f>
      </c>
      <c t="s">
        <v>28</v>
      </c>
    </row>
    <row r="900" spans="1:5" ht="12.75">
      <c r="A900" s="35" t="s">
        <v>56</v>
      </c>
      <c r="E900" s="39" t="s">
        <v>1019</v>
      </c>
    </row>
    <row r="901" spans="1:5" ht="12.75">
      <c r="A901" s="35" t="s">
        <v>58</v>
      </c>
      <c r="E901" s="40" t="s">
        <v>5</v>
      </c>
    </row>
    <row r="902" spans="1:5" ht="89.25">
      <c r="A902" t="s">
        <v>59</v>
      </c>
      <c r="E902" s="39" t="s">
        <v>1020</v>
      </c>
    </row>
    <row r="903" spans="1:16" ht="12.75">
      <c r="A903" t="s">
        <v>50</v>
      </c>
      <c s="34" t="s">
        <v>1260</v>
      </c>
      <c s="34" t="s">
        <v>1180</v>
      </c>
      <c s="35" t="s">
        <v>5</v>
      </c>
      <c s="6" t="s">
        <v>1181</v>
      </c>
      <c s="36" t="s">
        <v>251</v>
      </c>
      <c s="37">
        <v>1</v>
      </c>
      <c s="36">
        <v>0</v>
      </c>
      <c s="36">
        <f>ROUND(G903*H903,6)</f>
      </c>
      <c r="L903" s="38">
        <v>0</v>
      </c>
      <c s="32">
        <f>ROUND(ROUND(L903,2)*ROUND(G903,3),2)</f>
      </c>
      <c s="36" t="s">
        <v>69</v>
      </c>
      <c>
        <f>(M903*21)/100</f>
      </c>
      <c t="s">
        <v>28</v>
      </c>
    </row>
    <row r="904" spans="1:5" ht="12.75">
      <c r="A904" s="35" t="s">
        <v>56</v>
      </c>
      <c r="E904" s="39" t="s">
        <v>1181</v>
      </c>
    </row>
    <row r="905" spans="1:5" ht="12.75">
      <c r="A905" s="35" t="s">
        <v>58</v>
      </c>
      <c r="E905" s="40" t="s">
        <v>5</v>
      </c>
    </row>
    <row r="906" spans="1:5" ht="89.25">
      <c r="A906" t="s">
        <v>59</v>
      </c>
      <c r="E906" s="39" t="s">
        <v>1182</v>
      </c>
    </row>
    <row r="907" spans="1:16" ht="12.75">
      <c r="A907" t="s">
        <v>50</v>
      </c>
      <c s="34" t="s">
        <v>1261</v>
      </c>
      <c s="34" t="s">
        <v>110</v>
      </c>
      <c s="35" t="s">
        <v>5</v>
      </c>
      <c s="6" t="s">
        <v>111</v>
      </c>
      <c s="36" t="s">
        <v>65</v>
      </c>
      <c s="37">
        <v>1</v>
      </c>
      <c s="36">
        <v>0</v>
      </c>
      <c s="36">
        <f>ROUND(G907*H907,6)</f>
      </c>
      <c r="L907" s="38">
        <v>0</v>
      </c>
      <c s="32">
        <f>ROUND(ROUND(L907,2)*ROUND(G907,3),2)</f>
      </c>
      <c s="36" t="s">
        <v>55</v>
      </c>
      <c>
        <f>(M907*21)/100</f>
      </c>
      <c t="s">
        <v>28</v>
      </c>
    </row>
    <row r="908" spans="1:5" ht="12.75">
      <c r="A908" s="35" t="s">
        <v>56</v>
      </c>
      <c r="E908" s="39" t="s">
        <v>111</v>
      </c>
    </row>
    <row r="909" spans="1:5" ht="12.75">
      <c r="A909" s="35" t="s">
        <v>58</v>
      </c>
      <c r="E909" s="40" t="s">
        <v>5</v>
      </c>
    </row>
    <row r="910" spans="1:5" ht="204">
      <c r="A910" t="s">
        <v>59</v>
      </c>
      <c r="E910" s="39" t="s">
        <v>112</v>
      </c>
    </row>
    <row r="911" spans="1:16" ht="12.75">
      <c r="A911" t="s">
        <v>50</v>
      </c>
      <c s="34" t="s">
        <v>1262</v>
      </c>
      <c s="34" t="s">
        <v>1185</v>
      </c>
      <c s="35" t="s">
        <v>5</v>
      </c>
      <c s="6" t="s">
        <v>1186</v>
      </c>
      <c s="36" t="s">
        <v>65</v>
      </c>
      <c s="37">
        <v>1</v>
      </c>
      <c s="36">
        <v>0</v>
      </c>
      <c s="36">
        <f>ROUND(G911*H911,6)</f>
      </c>
      <c r="L911" s="38">
        <v>0</v>
      </c>
      <c s="32">
        <f>ROUND(ROUND(L911,2)*ROUND(G911,3),2)</f>
      </c>
      <c s="36" t="s">
        <v>69</v>
      </c>
      <c>
        <f>(M911*21)/100</f>
      </c>
      <c t="s">
        <v>28</v>
      </c>
    </row>
    <row r="912" spans="1:5" ht="12.75">
      <c r="A912" s="35" t="s">
        <v>56</v>
      </c>
      <c r="E912" s="39" t="s">
        <v>1186</v>
      </c>
    </row>
    <row r="913" spans="1:5" ht="12.75">
      <c r="A913" s="35" t="s">
        <v>58</v>
      </c>
      <c r="E913" s="40" t="s">
        <v>5</v>
      </c>
    </row>
    <row r="914" spans="1:5" ht="89.25">
      <c r="A914" t="s">
        <v>59</v>
      </c>
      <c r="E914" s="39" t="s">
        <v>1187</v>
      </c>
    </row>
    <row r="915" spans="1:13" ht="12.75">
      <c r="A915" t="s">
        <v>47</v>
      </c>
      <c r="C915" s="31" t="s">
        <v>1263</v>
      </c>
      <c r="E915" s="33" t="s">
        <v>1189</v>
      </c>
      <c r="J915" s="32">
        <f>0</f>
      </c>
      <c s="32">
        <f>0</f>
      </c>
      <c s="32">
        <f>0+L916+L920+L924+L928+L932+L936+L940+L944+L948+L952+L956+L960+L964+L968+L972+L976+L980</f>
      </c>
      <c s="32">
        <f>0+M916+M920+M924+M928+M932+M936+M940+M944+M948+M952+M956+M960+M964+M968+M972+M976+M980</f>
      </c>
    </row>
    <row r="916" spans="1:16" ht="12.75">
      <c r="A916" t="s">
        <v>50</v>
      </c>
      <c s="34" t="s">
        <v>1264</v>
      </c>
      <c s="34" t="s">
        <v>741</v>
      </c>
      <c s="35" t="s">
        <v>5</v>
      </c>
      <c s="6" t="s">
        <v>742</v>
      </c>
      <c s="36" t="s">
        <v>65</v>
      </c>
      <c s="37">
        <v>1</v>
      </c>
      <c s="36">
        <v>0</v>
      </c>
      <c s="36">
        <f>ROUND(G916*H916,6)</f>
      </c>
      <c r="L916" s="38">
        <v>0</v>
      </c>
      <c s="32">
        <f>ROUND(ROUND(L916,2)*ROUND(G916,3),2)</f>
      </c>
      <c s="36" t="s">
        <v>55</v>
      </c>
      <c>
        <f>(M916*21)/100</f>
      </c>
      <c t="s">
        <v>28</v>
      </c>
    </row>
    <row r="917" spans="1:5" ht="12.75">
      <c r="A917" s="35" t="s">
        <v>56</v>
      </c>
      <c r="E917" s="39" t="s">
        <v>742</v>
      </c>
    </row>
    <row r="918" spans="1:5" ht="12.75">
      <c r="A918" s="35" t="s">
        <v>58</v>
      </c>
      <c r="E918" s="40" t="s">
        <v>5</v>
      </c>
    </row>
    <row r="919" spans="1:5" ht="153">
      <c r="A919" t="s">
        <v>59</v>
      </c>
      <c r="E919" s="39" t="s">
        <v>743</v>
      </c>
    </row>
    <row r="920" spans="1:16" ht="12.75">
      <c r="A920" t="s">
        <v>50</v>
      </c>
      <c s="34" t="s">
        <v>1265</v>
      </c>
      <c s="34" t="s">
        <v>1266</v>
      </c>
      <c s="35" t="s">
        <v>5</v>
      </c>
      <c s="6" t="s">
        <v>1267</v>
      </c>
      <c s="36" t="s">
        <v>65</v>
      </c>
      <c s="37">
        <v>1</v>
      </c>
      <c s="36">
        <v>0</v>
      </c>
      <c s="36">
        <f>ROUND(G920*H920,6)</f>
      </c>
      <c r="L920" s="38">
        <v>0</v>
      </c>
      <c s="32">
        <f>ROUND(ROUND(L920,2)*ROUND(G920,3),2)</f>
      </c>
      <c s="36" t="s">
        <v>69</v>
      </c>
      <c>
        <f>(M920*21)/100</f>
      </c>
      <c t="s">
        <v>28</v>
      </c>
    </row>
    <row r="921" spans="1:5" ht="12.75">
      <c r="A921" s="35" t="s">
        <v>56</v>
      </c>
      <c r="E921" s="39" t="s">
        <v>1267</v>
      </c>
    </row>
    <row r="922" spans="1:5" ht="12.75">
      <c r="A922" s="35" t="s">
        <v>58</v>
      </c>
      <c r="E922" s="40" t="s">
        <v>5</v>
      </c>
    </row>
    <row r="923" spans="1:5" ht="102">
      <c r="A923" t="s">
        <v>59</v>
      </c>
      <c r="E923" s="39" t="s">
        <v>1268</v>
      </c>
    </row>
    <row r="924" spans="1:16" ht="12.75">
      <c r="A924" t="s">
        <v>50</v>
      </c>
      <c s="34" t="s">
        <v>1269</v>
      </c>
      <c s="34" t="s">
        <v>148</v>
      </c>
      <c s="35" t="s">
        <v>5</v>
      </c>
      <c s="6" t="s">
        <v>149</v>
      </c>
      <c s="36" t="s">
        <v>65</v>
      </c>
      <c s="37">
        <v>1</v>
      </c>
      <c s="36">
        <v>0</v>
      </c>
      <c s="36">
        <f>ROUND(G924*H924,6)</f>
      </c>
      <c r="L924" s="38">
        <v>0</v>
      </c>
      <c s="32">
        <f>ROUND(ROUND(L924,2)*ROUND(G924,3),2)</f>
      </c>
      <c s="36" t="s">
        <v>55</v>
      </c>
      <c>
        <f>(M924*21)/100</f>
      </c>
      <c t="s">
        <v>28</v>
      </c>
    </row>
    <row r="925" spans="1:5" ht="12.75">
      <c r="A925" s="35" t="s">
        <v>56</v>
      </c>
      <c r="E925" s="39" t="s">
        <v>149</v>
      </c>
    </row>
    <row r="926" spans="1:5" ht="12.75">
      <c r="A926" s="35" t="s">
        <v>58</v>
      </c>
      <c r="E926" s="40" t="s">
        <v>5</v>
      </c>
    </row>
    <row r="927" spans="1:5" ht="191.25">
      <c r="A927" t="s">
        <v>59</v>
      </c>
      <c r="E927" s="39" t="s">
        <v>150</v>
      </c>
    </row>
    <row r="928" spans="1:16" ht="12.75">
      <c r="A928" t="s">
        <v>50</v>
      </c>
      <c s="34" t="s">
        <v>1270</v>
      </c>
      <c s="34" t="s">
        <v>1082</v>
      </c>
      <c s="35" t="s">
        <v>5</v>
      </c>
      <c s="6" t="s">
        <v>1083</v>
      </c>
      <c s="36" t="s">
        <v>251</v>
      </c>
      <c s="37">
        <v>1</v>
      </c>
      <c s="36">
        <v>0</v>
      </c>
      <c s="36">
        <f>ROUND(G928*H928,6)</f>
      </c>
      <c r="L928" s="38">
        <v>0</v>
      </c>
      <c s="32">
        <f>ROUND(ROUND(L928,2)*ROUND(G928,3),2)</f>
      </c>
      <c s="36" t="s">
        <v>69</v>
      </c>
      <c>
        <f>(M928*21)/100</f>
      </c>
      <c t="s">
        <v>28</v>
      </c>
    </row>
    <row r="929" spans="1:5" ht="12.75">
      <c r="A929" s="35" t="s">
        <v>56</v>
      </c>
      <c r="E929" s="39" t="s">
        <v>1083</v>
      </c>
    </row>
    <row r="930" spans="1:5" ht="12.75">
      <c r="A930" s="35" t="s">
        <v>58</v>
      </c>
      <c r="E930" s="40" t="s">
        <v>5</v>
      </c>
    </row>
    <row r="931" spans="1:5" ht="89.25">
      <c r="A931" t="s">
        <v>59</v>
      </c>
      <c r="E931" s="39" t="s">
        <v>1084</v>
      </c>
    </row>
    <row r="932" spans="1:16" ht="12.75">
      <c r="A932" t="s">
        <v>50</v>
      </c>
      <c s="34" t="s">
        <v>1271</v>
      </c>
      <c s="34" t="s">
        <v>156</v>
      </c>
      <c s="35" t="s">
        <v>5</v>
      </c>
      <c s="6" t="s">
        <v>149</v>
      </c>
      <c s="36" t="s">
        <v>65</v>
      </c>
      <c s="37">
        <v>1</v>
      </c>
      <c s="36">
        <v>0</v>
      </c>
      <c s="36">
        <f>ROUND(G932*H932,6)</f>
      </c>
      <c r="L932" s="38">
        <v>0</v>
      </c>
      <c s="32">
        <f>ROUND(ROUND(L932,2)*ROUND(G932,3),2)</f>
      </c>
      <c s="36" t="s">
        <v>55</v>
      </c>
      <c>
        <f>(M932*21)/100</f>
      </c>
      <c t="s">
        <v>28</v>
      </c>
    </row>
    <row r="933" spans="1:5" ht="12.75">
      <c r="A933" s="35" t="s">
        <v>56</v>
      </c>
      <c r="E933" s="39" t="s">
        <v>149</v>
      </c>
    </row>
    <row r="934" spans="1:5" ht="12.75">
      <c r="A934" s="35" t="s">
        <v>58</v>
      </c>
      <c r="E934" s="40" t="s">
        <v>5</v>
      </c>
    </row>
    <row r="935" spans="1:5" ht="191.25">
      <c r="A935" t="s">
        <v>59</v>
      </c>
      <c r="E935" s="39" t="s">
        <v>157</v>
      </c>
    </row>
    <row r="936" spans="1:16" ht="12.75">
      <c r="A936" t="s">
        <v>50</v>
      </c>
      <c s="34" t="s">
        <v>1272</v>
      </c>
      <c s="34" t="s">
        <v>1072</v>
      </c>
      <c s="35" t="s">
        <v>5</v>
      </c>
      <c s="6" t="s">
        <v>160</v>
      </c>
      <c s="36" t="s">
        <v>65</v>
      </c>
      <c s="37">
        <v>1</v>
      </c>
      <c s="36">
        <v>0</v>
      </c>
      <c s="36">
        <f>ROUND(G936*H936,6)</f>
      </c>
      <c r="L936" s="38">
        <v>0</v>
      </c>
      <c s="32">
        <f>ROUND(ROUND(L936,2)*ROUND(G936,3),2)</f>
      </c>
      <c s="36" t="s">
        <v>69</v>
      </c>
      <c>
        <f>(M936*21)/100</f>
      </c>
      <c t="s">
        <v>28</v>
      </c>
    </row>
    <row r="937" spans="1:5" ht="12.75">
      <c r="A937" s="35" t="s">
        <v>56</v>
      </c>
      <c r="E937" s="39" t="s">
        <v>160</v>
      </c>
    </row>
    <row r="938" spans="1:5" ht="12.75">
      <c r="A938" s="35" t="s">
        <v>58</v>
      </c>
      <c r="E938" s="40" t="s">
        <v>5</v>
      </c>
    </row>
    <row r="939" spans="1:5" ht="89.25">
      <c r="A939" t="s">
        <v>59</v>
      </c>
      <c r="E939" s="39" t="s">
        <v>161</v>
      </c>
    </row>
    <row r="940" spans="1:16" ht="12.75">
      <c r="A940" t="s">
        <v>50</v>
      </c>
      <c s="34" t="s">
        <v>1273</v>
      </c>
      <c s="34" t="s">
        <v>1087</v>
      </c>
      <c s="35" t="s">
        <v>62</v>
      </c>
      <c s="6" t="s">
        <v>1088</v>
      </c>
      <c s="36" t="s">
        <v>65</v>
      </c>
      <c s="37">
        <v>2</v>
      </c>
      <c s="36">
        <v>0</v>
      </c>
      <c s="36">
        <f>ROUND(G940*H940,6)</f>
      </c>
      <c r="L940" s="38">
        <v>0</v>
      </c>
      <c s="32">
        <f>ROUND(ROUND(L940,2)*ROUND(G940,3),2)</f>
      </c>
      <c s="36" t="s">
        <v>55</v>
      </c>
      <c>
        <f>(M940*21)/100</f>
      </c>
      <c t="s">
        <v>28</v>
      </c>
    </row>
    <row r="941" spans="1:5" ht="12.75">
      <c r="A941" s="35" t="s">
        <v>56</v>
      </c>
      <c r="E941" s="39" t="s">
        <v>1088</v>
      </c>
    </row>
    <row r="942" spans="1:5" ht="12.75">
      <c r="A942" s="35" t="s">
        <v>58</v>
      </c>
      <c r="E942" s="40" t="s">
        <v>5</v>
      </c>
    </row>
    <row r="943" spans="1:5" ht="191.25">
      <c r="A943" t="s">
        <v>59</v>
      </c>
      <c r="E943" s="39" t="s">
        <v>1089</v>
      </c>
    </row>
    <row r="944" spans="1:16" ht="12.75">
      <c r="A944" t="s">
        <v>50</v>
      </c>
      <c s="34" t="s">
        <v>1274</v>
      </c>
      <c s="34" t="s">
        <v>134</v>
      </c>
      <c s="35" t="s">
        <v>5</v>
      </c>
      <c s="6" t="s">
        <v>1091</v>
      </c>
      <c s="36" t="s">
        <v>65</v>
      </c>
      <c s="37">
        <v>2</v>
      </c>
      <c s="36">
        <v>0</v>
      </c>
      <c s="36">
        <f>ROUND(G944*H944,6)</f>
      </c>
      <c r="L944" s="38">
        <v>0</v>
      </c>
      <c s="32">
        <f>ROUND(ROUND(L944,2)*ROUND(G944,3),2)</f>
      </c>
      <c s="36" t="s">
        <v>69</v>
      </c>
      <c>
        <f>(M944*21)/100</f>
      </c>
      <c t="s">
        <v>28</v>
      </c>
    </row>
    <row r="945" spans="1:5" ht="12.75">
      <c r="A945" s="35" t="s">
        <v>56</v>
      </c>
      <c r="E945" s="39" t="s">
        <v>1091</v>
      </c>
    </row>
    <row r="946" spans="1:5" ht="12.75">
      <c r="A946" s="35" t="s">
        <v>58</v>
      </c>
      <c r="E946" s="40" t="s">
        <v>5</v>
      </c>
    </row>
    <row r="947" spans="1:5" ht="89.25">
      <c r="A947" t="s">
        <v>59</v>
      </c>
      <c r="E947" s="39" t="s">
        <v>1092</v>
      </c>
    </row>
    <row r="948" spans="1:16" ht="12.75">
      <c r="A948" t="s">
        <v>50</v>
      </c>
      <c s="34" t="s">
        <v>1275</v>
      </c>
      <c s="34" t="s">
        <v>708</v>
      </c>
      <c s="35" t="s">
        <v>5</v>
      </c>
      <c s="6" t="s">
        <v>709</v>
      </c>
      <c s="36" t="s">
        <v>65</v>
      </c>
      <c s="37">
        <v>5</v>
      </c>
      <c s="36">
        <v>0</v>
      </c>
      <c s="36">
        <f>ROUND(G948*H948,6)</f>
      </c>
      <c r="L948" s="38">
        <v>0</v>
      </c>
      <c s="32">
        <f>ROUND(ROUND(L948,2)*ROUND(G948,3),2)</f>
      </c>
      <c s="36" t="s">
        <v>55</v>
      </c>
      <c>
        <f>(M948*21)/100</f>
      </c>
      <c t="s">
        <v>28</v>
      </c>
    </row>
    <row r="949" spans="1:5" ht="12.75">
      <c r="A949" s="35" t="s">
        <v>56</v>
      </c>
      <c r="E949" s="39" t="s">
        <v>709</v>
      </c>
    </row>
    <row r="950" spans="1:5" ht="12.75">
      <c r="A950" s="35" t="s">
        <v>58</v>
      </c>
      <c r="E950" s="40" t="s">
        <v>5</v>
      </c>
    </row>
    <row r="951" spans="1:5" ht="191.25">
      <c r="A951" t="s">
        <v>59</v>
      </c>
      <c r="E951" s="39" t="s">
        <v>710</v>
      </c>
    </row>
    <row r="952" spans="1:16" ht="12.75">
      <c r="A952" t="s">
        <v>50</v>
      </c>
      <c s="34" t="s">
        <v>1276</v>
      </c>
      <c s="34" t="s">
        <v>159</v>
      </c>
      <c s="35" t="s">
        <v>5</v>
      </c>
      <c s="6" t="s">
        <v>1103</v>
      </c>
      <c s="36" t="s">
        <v>65</v>
      </c>
      <c s="37">
        <v>5</v>
      </c>
      <c s="36">
        <v>0</v>
      </c>
      <c s="36">
        <f>ROUND(G952*H952,6)</f>
      </c>
      <c r="L952" s="38">
        <v>0</v>
      </c>
      <c s="32">
        <f>ROUND(ROUND(L952,2)*ROUND(G952,3),2)</f>
      </c>
      <c s="36" t="s">
        <v>69</v>
      </c>
      <c>
        <f>(M952*21)/100</f>
      </c>
      <c t="s">
        <v>28</v>
      </c>
    </row>
    <row r="953" spans="1:5" ht="12.75">
      <c r="A953" s="35" t="s">
        <v>56</v>
      </c>
      <c r="E953" s="39" t="s">
        <v>1103</v>
      </c>
    </row>
    <row r="954" spans="1:5" ht="12.75">
      <c r="A954" s="35" t="s">
        <v>58</v>
      </c>
      <c r="E954" s="40" t="s">
        <v>5</v>
      </c>
    </row>
    <row r="955" spans="1:5" ht="102">
      <c r="A955" t="s">
        <v>59</v>
      </c>
      <c r="E955" s="39" t="s">
        <v>1104</v>
      </c>
    </row>
    <row r="956" spans="1:16" ht="12.75">
      <c r="A956" t="s">
        <v>50</v>
      </c>
      <c s="34" t="s">
        <v>1277</v>
      </c>
      <c s="34" t="s">
        <v>1087</v>
      </c>
      <c s="35" t="s">
        <v>5</v>
      </c>
      <c s="6" t="s">
        <v>1088</v>
      </c>
      <c s="36" t="s">
        <v>65</v>
      </c>
      <c s="37">
        <v>4</v>
      </c>
      <c s="36">
        <v>0</v>
      </c>
      <c s="36">
        <f>ROUND(G956*H956,6)</f>
      </c>
      <c r="L956" s="38">
        <v>0</v>
      </c>
      <c s="32">
        <f>ROUND(ROUND(L956,2)*ROUND(G956,3),2)</f>
      </c>
      <c s="36" t="s">
        <v>55</v>
      </c>
      <c>
        <f>(M956*21)/100</f>
      </c>
      <c t="s">
        <v>28</v>
      </c>
    </row>
    <row r="957" spans="1:5" ht="12.75">
      <c r="A957" s="35" t="s">
        <v>56</v>
      </c>
      <c r="E957" s="39" t="s">
        <v>1088</v>
      </c>
    </row>
    <row r="958" spans="1:5" ht="12.75">
      <c r="A958" s="35" t="s">
        <v>58</v>
      </c>
      <c r="E958" s="40" t="s">
        <v>5</v>
      </c>
    </row>
    <row r="959" spans="1:5" ht="191.25">
      <c r="A959" t="s">
        <v>59</v>
      </c>
      <c r="E959" s="39" t="s">
        <v>1089</v>
      </c>
    </row>
    <row r="960" spans="1:16" ht="12.75">
      <c r="A960" t="s">
        <v>50</v>
      </c>
      <c s="34" t="s">
        <v>1278</v>
      </c>
      <c s="34" t="s">
        <v>1157</v>
      </c>
      <c s="35" t="s">
        <v>5</v>
      </c>
      <c s="6" t="s">
        <v>1158</v>
      </c>
      <c s="36" t="s">
        <v>65</v>
      </c>
      <c s="37">
        <v>1</v>
      </c>
      <c s="36">
        <v>0</v>
      </c>
      <c s="36">
        <f>ROUND(G960*H960,6)</f>
      </c>
      <c r="L960" s="38">
        <v>0</v>
      </c>
      <c s="32">
        <f>ROUND(ROUND(L960,2)*ROUND(G960,3),2)</f>
      </c>
      <c s="36" t="s">
        <v>55</v>
      </c>
      <c>
        <f>(M960*21)/100</f>
      </c>
      <c t="s">
        <v>28</v>
      </c>
    </row>
    <row r="961" spans="1:5" ht="12.75">
      <c r="A961" s="35" t="s">
        <v>56</v>
      </c>
      <c r="E961" s="39" t="s">
        <v>1158</v>
      </c>
    </row>
    <row r="962" spans="1:5" ht="12.75">
      <c r="A962" s="35" t="s">
        <v>58</v>
      </c>
      <c r="E962" s="40" t="s">
        <v>5</v>
      </c>
    </row>
    <row r="963" spans="1:5" ht="102">
      <c r="A963" t="s">
        <v>59</v>
      </c>
      <c r="E963" s="39" t="s">
        <v>1159</v>
      </c>
    </row>
    <row r="964" spans="1:16" ht="12.75">
      <c r="A964" t="s">
        <v>50</v>
      </c>
      <c s="34" t="s">
        <v>1279</v>
      </c>
      <c s="34" t="s">
        <v>1098</v>
      </c>
      <c s="35" t="s">
        <v>5</v>
      </c>
      <c s="6" t="s">
        <v>1099</v>
      </c>
      <c s="36" t="s">
        <v>251</v>
      </c>
      <c s="37">
        <v>3</v>
      </c>
      <c s="36">
        <v>0</v>
      </c>
      <c s="36">
        <f>ROUND(G964*H964,6)</f>
      </c>
      <c r="L964" s="38">
        <v>0</v>
      </c>
      <c s="32">
        <f>ROUND(ROUND(L964,2)*ROUND(G964,3),2)</f>
      </c>
      <c s="36" t="s">
        <v>69</v>
      </c>
      <c>
        <f>(M964*21)/100</f>
      </c>
      <c t="s">
        <v>28</v>
      </c>
    </row>
    <row r="965" spans="1:5" ht="12.75">
      <c r="A965" s="35" t="s">
        <v>56</v>
      </c>
      <c r="E965" s="39" t="s">
        <v>1099</v>
      </c>
    </row>
    <row r="966" spans="1:5" ht="12.75">
      <c r="A966" s="35" t="s">
        <v>58</v>
      </c>
      <c r="E966" s="40" t="s">
        <v>5</v>
      </c>
    </row>
    <row r="967" spans="1:5" ht="89.25">
      <c r="A967" t="s">
        <v>59</v>
      </c>
      <c r="E967" s="39" t="s">
        <v>1100</v>
      </c>
    </row>
    <row r="968" spans="1:16" ht="12.75">
      <c r="A968" t="s">
        <v>50</v>
      </c>
      <c s="34" t="s">
        <v>1280</v>
      </c>
      <c s="34" t="s">
        <v>1161</v>
      </c>
      <c s="35" t="s">
        <v>5</v>
      </c>
      <c s="6" t="s">
        <v>1162</v>
      </c>
      <c s="36" t="s">
        <v>65</v>
      </c>
      <c s="37">
        <v>1</v>
      </c>
      <c s="36">
        <v>0</v>
      </c>
      <c s="36">
        <f>ROUND(G968*H968,6)</f>
      </c>
      <c r="L968" s="38">
        <v>0</v>
      </c>
      <c s="32">
        <f>ROUND(ROUND(L968,2)*ROUND(G968,3),2)</f>
      </c>
      <c s="36" t="s">
        <v>55</v>
      </c>
      <c>
        <f>(M968*21)/100</f>
      </c>
      <c t="s">
        <v>28</v>
      </c>
    </row>
    <row r="969" spans="1:5" ht="12.75">
      <c r="A969" s="35" t="s">
        <v>56</v>
      </c>
      <c r="E969" s="39" t="s">
        <v>1162</v>
      </c>
    </row>
    <row r="970" spans="1:5" ht="12.75">
      <c r="A970" s="35" t="s">
        <v>58</v>
      </c>
      <c r="E970" s="40" t="s">
        <v>5</v>
      </c>
    </row>
    <row r="971" spans="1:5" ht="191.25">
      <c r="A971" t="s">
        <v>59</v>
      </c>
      <c r="E971" s="39" t="s">
        <v>1163</v>
      </c>
    </row>
    <row r="972" spans="1:16" ht="12.75">
      <c r="A972" t="s">
        <v>50</v>
      </c>
      <c s="34" t="s">
        <v>1281</v>
      </c>
      <c s="34" t="s">
        <v>1165</v>
      </c>
      <c s="35" t="s">
        <v>5</v>
      </c>
      <c s="6" t="s">
        <v>1166</v>
      </c>
      <c s="36" t="s">
        <v>65</v>
      </c>
      <c s="37">
        <v>1</v>
      </c>
      <c s="36">
        <v>0</v>
      </c>
      <c s="36">
        <f>ROUND(G972*H972,6)</f>
      </c>
      <c r="L972" s="38">
        <v>0</v>
      </c>
      <c s="32">
        <f>ROUND(ROUND(L972,2)*ROUND(G972,3),2)</f>
      </c>
      <c s="36" t="s">
        <v>55</v>
      </c>
      <c>
        <f>(M972*21)/100</f>
      </c>
      <c t="s">
        <v>28</v>
      </c>
    </row>
    <row r="973" spans="1:5" ht="12.75">
      <c r="A973" s="35" t="s">
        <v>56</v>
      </c>
      <c r="E973" s="39" t="s">
        <v>1166</v>
      </c>
    </row>
    <row r="974" spans="1:5" ht="12.75">
      <c r="A974" s="35" t="s">
        <v>58</v>
      </c>
      <c r="E974" s="40" t="s">
        <v>5</v>
      </c>
    </row>
    <row r="975" spans="1:5" ht="102">
      <c r="A975" t="s">
        <v>59</v>
      </c>
      <c r="E975" s="39" t="s">
        <v>1167</v>
      </c>
    </row>
    <row r="976" spans="1:16" ht="12.75">
      <c r="A976" t="s">
        <v>50</v>
      </c>
      <c s="34" t="s">
        <v>1282</v>
      </c>
      <c s="34" t="s">
        <v>167</v>
      </c>
      <c s="35" t="s">
        <v>5</v>
      </c>
      <c s="6" t="s">
        <v>168</v>
      </c>
      <c s="36" t="s">
        <v>65</v>
      </c>
      <c s="37">
        <v>1</v>
      </c>
      <c s="36">
        <v>0</v>
      </c>
      <c s="36">
        <f>ROUND(G976*H976,6)</f>
      </c>
      <c r="L976" s="38">
        <v>0</v>
      </c>
      <c s="32">
        <f>ROUND(ROUND(L976,2)*ROUND(G976,3),2)</f>
      </c>
      <c s="36" t="s">
        <v>55</v>
      </c>
      <c>
        <f>(M976*21)/100</f>
      </c>
      <c t="s">
        <v>28</v>
      </c>
    </row>
    <row r="977" spans="1:5" ht="12.75">
      <c r="A977" s="35" t="s">
        <v>56</v>
      </c>
      <c r="E977" s="39" t="s">
        <v>168</v>
      </c>
    </row>
    <row r="978" spans="1:5" ht="12.75">
      <c r="A978" s="35" t="s">
        <v>58</v>
      </c>
      <c r="E978" s="40" t="s">
        <v>5</v>
      </c>
    </row>
    <row r="979" spans="1:5" ht="191.25">
      <c r="A979" t="s">
        <v>59</v>
      </c>
      <c r="E979" s="39" t="s">
        <v>169</v>
      </c>
    </row>
    <row r="980" spans="1:16" ht="25.5">
      <c r="A980" t="s">
        <v>50</v>
      </c>
      <c s="34" t="s">
        <v>1283</v>
      </c>
      <c s="34" t="s">
        <v>1170</v>
      </c>
      <c s="35" t="s">
        <v>5</v>
      </c>
      <c s="6" t="s">
        <v>1171</v>
      </c>
      <c s="36" t="s">
        <v>65</v>
      </c>
      <c s="37">
        <v>1</v>
      </c>
      <c s="36">
        <v>0</v>
      </c>
      <c s="36">
        <f>ROUND(G980*H980,6)</f>
      </c>
      <c r="L980" s="38">
        <v>0</v>
      </c>
      <c s="32">
        <f>ROUND(ROUND(L980,2)*ROUND(G980,3),2)</f>
      </c>
      <c s="36" t="s">
        <v>69</v>
      </c>
      <c>
        <f>(M980*21)/100</f>
      </c>
      <c t="s">
        <v>28</v>
      </c>
    </row>
    <row r="981" spans="1:5" ht="25.5">
      <c r="A981" s="35" t="s">
        <v>56</v>
      </c>
      <c r="E981" s="39" t="s">
        <v>1171</v>
      </c>
    </row>
    <row r="982" spans="1:5" ht="12.75">
      <c r="A982" s="35" t="s">
        <v>58</v>
      </c>
      <c r="E982" s="40" t="s">
        <v>5</v>
      </c>
    </row>
    <row r="983" spans="1:5" ht="153">
      <c r="A983" t="s">
        <v>59</v>
      </c>
      <c r="E983" s="39" t="s">
        <v>1172</v>
      </c>
    </row>
    <row r="984" spans="1:13" ht="12.75">
      <c r="A984" t="s">
        <v>47</v>
      </c>
      <c r="C984" s="31" t="s">
        <v>1284</v>
      </c>
      <c r="E984" s="33" t="s">
        <v>1208</v>
      </c>
      <c r="J984" s="32">
        <f>0</f>
      </c>
      <c s="32">
        <f>0</f>
      </c>
      <c s="32">
        <f>0+L985+L989+L993+L997+L1001+L1005+L1009+L1013+L1017+L1021+L1025+L1029+L1033+L1037+L1041+L1045+L1049</f>
      </c>
      <c s="32">
        <f>0+M985+M989+M993+M997+M1001+M1005+M1009+M1013+M1017+M1021+M1025+M1029+M1033+M1037+M1041+M1045+M1049</f>
      </c>
    </row>
    <row r="985" spans="1:16" ht="12.75">
      <c r="A985" t="s">
        <v>50</v>
      </c>
      <c s="34" t="s">
        <v>1285</v>
      </c>
      <c s="34" t="s">
        <v>741</v>
      </c>
      <c s="35" t="s">
        <v>5</v>
      </c>
      <c s="6" t="s">
        <v>742</v>
      </c>
      <c s="36" t="s">
        <v>65</v>
      </c>
      <c s="37">
        <v>1</v>
      </c>
      <c s="36">
        <v>0</v>
      </c>
      <c s="36">
        <f>ROUND(G985*H985,6)</f>
      </c>
      <c r="L985" s="38">
        <v>0</v>
      </c>
      <c s="32">
        <f>ROUND(ROUND(L985,2)*ROUND(G985,3),2)</f>
      </c>
      <c s="36" t="s">
        <v>55</v>
      </c>
      <c>
        <f>(M985*21)/100</f>
      </c>
      <c t="s">
        <v>28</v>
      </c>
    </row>
    <row r="986" spans="1:5" ht="12.75">
      <c r="A986" s="35" t="s">
        <v>56</v>
      </c>
      <c r="E986" s="39" t="s">
        <v>742</v>
      </c>
    </row>
    <row r="987" spans="1:5" ht="12.75">
      <c r="A987" s="35" t="s">
        <v>58</v>
      </c>
      <c r="E987" s="40" t="s">
        <v>5</v>
      </c>
    </row>
    <row r="988" spans="1:5" ht="153">
      <c r="A988" t="s">
        <v>59</v>
      </c>
      <c r="E988" s="39" t="s">
        <v>743</v>
      </c>
    </row>
    <row r="989" spans="1:16" ht="12.75">
      <c r="A989" t="s">
        <v>50</v>
      </c>
      <c s="34" t="s">
        <v>1286</v>
      </c>
      <c s="34" t="s">
        <v>1266</v>
      </c>
      <c s="35" t="s">
        <v>5</v>
      </c>
      <c s="6" t="s">
        <v>1267</v>
      </c>
      <c s="36" t="s">
        <v>65</v>
      </c>
      <c s="37">
        <v>1</v>
      </c>
      <c s="36">
        <v>0</v>
      </c>
      <c s="36">
        <f>ROUND(G989*H989,6)</f>
      </c>
      <c r="L989" s="38">
        <v>0</v>
      </c>
      <c s="32">
        <f>ROUND(ROUND(L989,2)*ROUND(G989,3),2)</f>
      </c>
      <c s="36" t="s">
        <v>69</v>
      </c>
      <c>
        <f>(M989*21)/100</f>
      </c>
      <c t="s">
        <v>28</v>
      </c>
    </row>
    <row r="990" spans="1:5" ht="12.75">
      <c r="A990" s="35" t="s">
        <v>56</v>
      </c>
      <c r="E990" s="39" t="s">
        <v>1267</v>
      </c>
    </row>
    <row r="991" spans="1:5" ht="12.75">
      <c r="A991" s="35" t="s">
        <v>58</v>
      </c>
      <c r="E991" s="40" t="s">
        <v>5</v>
      </c>
    </row>
    <row r="992" spans="1:5" ht="102">
      <c r="A992" t="s">
        <v>59</v>
      </c>
      <c r="E992" s="39" t="s">
        <v>1268</v>
      </c>
    </row>
    <row r="993" spans="1:16" ht="12.75">
      <c r="A993" t="s">
        <v>50</v>
      </c>
      <c s="34" t="s">
        <v>1287</v>
      </c>
      <c s="34" t="s">
        <v>148</v>
      </c>
      <c s="35" t="s">
        <v>5</v>
      </c>
      <c s="6" t="s">
        <v>149</v>
      </c>
      <c s="36" t="s">
        <v>65</v>
      </c>
      <c s="37">
        <v>1</v>
      </c>
      <c s="36">
        <v>0</v>
      </c>
      <c s="36">
        <f>ROUND(G993*H993,6)</f>
      </c>
      <c r="L993" s="38">
        <v>0</v>
      </c>
      <c s="32">
        <f>ROUND(ROUND(L993,2)*ROUND(G993,3),2)</f>
      </c>
      <c s="36" t="s">
        <v>55</v>
      </c>
      <c>
        <f>(M993*21)/100</f>
      </c>
      <c t="s">
        <v>28</v>
      </c>
    </row>
    <row r="994" spans="1:5" ht="12.75">
      <c r="A994" s="35" t="s">
        <v>56</v>
      </c>
      <c r="E994" s="39" t="s">
        <v>149</v>
      </c>
    </row>
    <row r="995" spans="1:5" ht="12.75">
      <c r="A995" s="35" t="s">
        <v>58</v>
      </c>
      <c r="E995" s="40" t="s">
        <v>5</v>
      </c>
    </row>
    <row r="996" spans="1:5" ht="191.25">
      <c r="A996" t="s">
        <v>59</v>
      </c>
      <c r="E996" s="39" t="s">
        <v>150</v>
      </c>
    </row>
    <row r="997" spans="1:16" ht="12.75">
      <c r="A997" t="s">
        <v>50</v>
      </c>
      <c s="34" t="s">
        <v>1288</v>
      </c>
      <c s="34" t="s">
        <v>1082</v>
      </c>
      <c s="35" t="s">
        <v>5</v>
      </c>
      <c s="6" t="s">
        <v>1083</v>
      </c>
      <c s="36" t="s">
        <v>251</v>
      </c>
      <c s="37">
        <v>1</v>
      </c>
      <c s="36">
        <v>0</v>
      </c>
      <c s="36">
        <f>ROUND(G997*H997,6)</f>
      </c>
      <c r="L997" s="38">
        <v>0</v>
      </c>
      <c s="32">
        <f>ROUND(ROUND(L997,2)*ROUND(G997,3),2)</f>
      </c>
      <c s="36" t="s">
        <v>69</v>
      </c>
      <c>
        <f>(M997*21)/100</f>
      </c>
      <c t="s">
        <v>28</v>
      </c>
    </row>
    <row r="998" spans="1:5" ht="12.75">
      <c r="A998" s="35" t="s">
        <v>56</v>
      </c>
      <c r="E998" s="39" t="s">
        <v>1083</v>
      </c>
    </row>
    <row r="999" spans="1:5" ht="12.75">
      <c r="A999" s="35" t="s">
        <v>58</v>
      </c>
      <c r="E999" s="40" t="s">
        <v>5</v>
      </c>
    </row>
    <row r="1000" spans="1:5" ht="89.25">
      <c r="A1000" t="s">
        <v>59</v>
      </c>
      <c r="E1000" s="39" t="s">
        <v>1084</v>
      </c>
    </row>
    <row r="1001" spans="1:16" ht="12.75">
      <c r="A1001" t="s">
        <v>50</v>
      </c>
      <c s="34" t="s">
        <v>1289</v>
      </c>
      <c s="34" t="s">
        <v>156</v>
      </c>
      <c s="35" t="s">
        <v>5</v>
      </c>
      <c s="6" t="s">
        <v>149</v>
      </c>
      <c s="36" t="s">
        <v>65</v>
      </c>
      <c s="37">
        <v>1</v>
      </c>
      <c s="36">
        <v>0</v>
      </c>
      <c s="36">
        <f>ROUND(G1001*H1001,6)</f>
      </c>
      <c r="L1001" s="38">
        <v>0</v>
      </c>
      <c s="32">
        <f>ROUND(ROUND(L1001,2)*ROUND(G1001,3),2)</f>
      </c>
      <c s="36" t="s">
        <v>55</v>
      </c>
      <c>
        <f>(M1001*21)/100</f>
      </c>
      <c t="s">
        <v>28</v>
      </c>
    </row>
    <row r="1002" spans="1:5" ht="12.75">
      <c r="A1002" s="35" t="s">
        <v>56</v>
      </c>
      <c r="E1002" s="39" t="s">
        <v>149</v>
      </c>
    </row>
    <row r="1003" spans="1:5" ht="12.75">
      <c r="A1003" s="35" t="s">
        <v>58</v>
      </c>
      <c r="E1003" s="40" t="s">
        <v>5</v>
      </c>
    </row>
    <row r="1004" spans="1:5" ht="191.25">
      <c r="A1004" t="s">
        <v>59</v>
      </c>
      <c r="E1004" s="39" t="s">
        <v>157</v>
      </c>
    </row>
    <row r="1005" spans="1:16" ht="12.75">
      <c r="A1005" t="s">
        <v>50</v>
      </c>
      <c s="34" t="s">
        <v>1290</v>
      </c>
      <c s="34" t="s">
        <v>1072</v>
      </c>
      <c s="35" t="s">
        <v>5</v>
      </c>
      <c s="6" t="s">
        <v>160</v>
      </c>
      <c s="36" t="s">
        <v>65</v>
      </c>
      <c s="37">
        <v>1</v>
      </c>
      <c s="36">
        <v>0</v>
      </c>
      <c s="36">
        <f>ROUND(G1005*H1005,6)</f>
      </c>
      <c r="L1005" s="38">
        <v>0</v>
      </c>
      <c s="32">
        <f>ROUND(ROUND(L1005,2)*ROUND(G1005,3),2)</f>
      </c>
      <c s="36" t="s">
        <v>69</v>
      </c>
      <c>
        <f>(M1005*21)/100</f>
      </c>
      <c t="s">
        <v>28</v>
      </c>
    </row>
    <row r="1006" spans="1:5" ht="12.75">
      <c r="A1006" s="35" t="s">
        <v>56</v>
      </c>
      <c r="E1006" s="39" t="s">
        <v>160</v>
      </c>
    </row>
    <row r="1007" spans="1:5" ht="12.75">
      <c r="A1007" s="35" t="s">
        <v>58</v>
      </c>
      <c r="E1007" s="40" t="s">
        <v>5</v>
      </c>
    </row>
    <row r="1008" spans="1:5" ht="89.25">
      <c r="A1008" t="s">
        <v>59</v>
      </c>
      <c r="E1008" s="39" t="s">
        <v>161</v>
      </c>
    </row>
    <row r="1009" spans="1:16" ht="12.75">
      <c r="A1009" t="s">
        <v>50</v>
      </c>
      <c s="34" t="s">
        <v>1291</v>
      </c>
      <c s="34" t="s">
        <v>1087</v>
      </c>
      <c s="35" t="s">
        <v>5</v>
      </c>
      <c s="6" t="s">
        <v>1088</v>
      </c>
      <c s="36" t="s">
        <v>65</v>
      </c>
      <c s="37">
        <v>2</v>
      </c>
      <c s="36">
        <v>0</v>
      </c>
      <c s="36">
        <f>ROUND(G1009*H1009,6)</f>
      </c>
      <c r="L1009" s="38">
        <v>0</v>
      </c>
      <c s="32">
        <f>ROUND(ROUND(L1009,2)*ROUND(G1009,3),2)</f>
      </c>
      <c s="36" t="s">
        <v>55</v>
      </c>
      <c>
        <f>(M1009*21)/100</f>
      </c>
      <c t="s">
        <v>28</v>
      </c>
    </row>
    <row r="1010" spans="1:5" ht="12.75">
      <c r="A1010" s="35" t="s">
        <v>56</v>
      </c>
      <c r="E1010" s="39" t="s">
        <v>1088</v>
      </c>
    </row>
    <row r="1011" spans="1:5" ht="12.75">
      <c r="A1011" s="35" t="s">
        <v>58</v>
      </c>
      <c r="E1011" s="40" t="s">
        <v>5</v>
      </c>
    </row>
    <row r="1012" spans="1:5" ht="191.25">
      <c r="A1012" t="s">
        <v>59</v>
      </c>
      <c r="E1012" s="39" t="s">
        <v>1089</v>
      </c>
    </row>
    <row r="1013" spans="1:16" ht="12.75">
      <c r="A1013" t="s">
        <v>50</v>
      </c>
      <c s="34" t="s">
        <v>1292</v>
      </c>
      <c s="34" t="s">
        <v>134</v>
      </c>
      <c s="35" t="s">
        <v>5</v>
      </c>
      <c s="6" t="s">
        <v>1091</v>
      </c>
      <c s="36" t="s">
        <v>65</v>
      </c>
      <c s="37">
        <v>2</v>
      </c>
      <c s="36">
        <v>0</v>
      </c>
      <c s="36">
        <f>ROUND(G1013*H1013,6)</f>
      </c>
      <c r="L1013" s="38">
        <v>0</v>
      </c>
      <c s="32">
        <f>ROUND(ROUND(L1013,2)*ROUND(G1013,3),2)</f>
      </c>
      <c s="36" t="s">
        <v>69</v>
      </c>
      <c>
        <f>(M1013*21)/100</f>
      </c>
      <c t="s">
        <v>28</v>
      </c>
    </row>
    <row r="1014" spans="1:5" ht="12.75">
      <c r="A1014" s="35" t="s">
        <v>56</v>
      </c>
      <c r="E1014" s="39" t="s">
        <v>1091</v>
      </c>
    </row>
    <row r="1015" spans="1:5" ht="12.75">
      <c r="A1015" s="35" t="s">
        <v>58</v>
      </c>
      <c r="E1015" s="40" t="s">
        <v>5</v>
      </c>
    </row>
    <row r="1016" spans="1:5" ht="89.25">
      <c r="A1016" t="s">
        <v>59</v>
      </c>
      <c r="E1016" s="39" t="s">
        <v>1092</v>
      </c>
    </row>
    <row r="1017" spans="1:16" ht="12.75">
      <c r="A1017" t="s">
        <v>50</v>
      </c>
      <c s="34" t="s">
        <v>1293</v>
      </c>
      <c s="34" t="s">
        <v>1087</v>
      </c>
      <c s="35" t="s">
        <v>62</v>
      </c>
      <c s="6" t="s">
        <v>1088</v>
      </c>
      <c s="36" t="s">
        <v>65</v>
      </c>
      <c s="37">
        <v>1</v>
      </c>
      <c s="36">
        <v>0</v>
      </c>
      <c s="36">
        <f>ROUND(G1017*H1017,6)</f>
      </c>
      <c r="L1017" s="38">
        <v>0</v>
      </c>
      <c s="32">
        <f>ROUND(ROUND(L1017,2)*ROUND(G1017,3),2)</f>
      </c>
      <c s="36" t="s">
        <v>55</v>
      </c>
      <c>
        <f>(M1017*21)/100</f>
      </c>
      <c t="s">
        <v>28</v>
      </c>
    </row>
    <row r="1018" spans="1:5" ht="12.75">
      <c r="A1018" s="35" t="s">
        <v>56</v>
      </c>
      <c r="E1018" s="39" t="s">
        <v>1088</v>
      </c>
    </row>
    <row r="1019" spans="1:5" ht="12.75">
      <c r="A1019" s="35" t="s">
        <v>58</v>
      </c>
      <c r="E1019" s="40" t="s">
        <v>5</v>
      </c>
    </row>
    <row r="1020" spans="1:5" ht="191.25">
      <c r="A1020" t="s">
        <v>59</v>
      </c>
      <c r="E1020" s="39" t="s">
        <v>1089</v>
      </c>
    </row>
    <row r="1021" spans="1:16" ht="12.75">
      <c r="A1021" t="s">
        <v>50</v>
      </c>
      <c s="34" t="s">
        <v>1294</v>
      </c>
      <c s="34" t="s">
        <v>1098</v>
      </c>
      <c s="35" t="s">
        <v>5</v>
      </c>
      <c s="6" t="s">
        <v>1099</v>
      </c>
      <c s="36" t="s">
        <v>251</v>
      </c>
      <c s="37">
        <v>1</v>
      </c>
      <c s="36">
        <v>0</v>
      </c>
      <c s="36">
        <f>ROUND(G1021*H1021,6)</f>
      </c>
      <c r="L1021" s="38">
        <v>0</v>
      </c>
      <c s="32">
        <f>ROUND(ROUND(L1021,2)*ROUND(G1021,3),2)</f>
      </c>
      <c s="36" t="s">
        <v>69</v>
      </c>
      <c>
        <f>(M1021*21)/100</f>
      </c>
      <c t="s">
        <v>28</v>
      </c>
    </row>
    <row r="1022" spans="1:5" ht="12.75">
      <c r="A1022" s="35" t="s">
        <v>56</v>
      </c>
      <c r="E1022" s="39" t="s">
        <v>1099</v>
      </c>
    </row>
    <row r="1023" spans="1:5" ht="12.75">
      <c r="A1023" s="35" t="s">
        <v>58</v>
      </c>
      <c r="E1023" s="40" t="s">
        <v>5</v>
      </c>
    </row>
    <row r="1024" spans="1:5" ht="89.25">
      <c r="A1024" t="s">
        <v>59</v>
      </c>
      <c r="E1024" s="39" t="s">
        <v>1100</v>
      </c>
    </row>
    <row r="1025" spans="1:16" ht="12.75">
      <c r="A1025" t="s">
        <v>50</v>
      </c>
      <c s="34" t="s">
        <v>1295</v>
      </c>
      <c s="34" t="s">
        <v>110</v>
      </c>
      <c s="35" t="s">
        <v>5</v>
      </c>
      <c s="6" t="s">
        <v>111</v>
      </c>
      <c s="36" t="s">
        <v>65</v>
      </c>
      <c s="37">
        <v>2</v>
      </c>
      <c s="36">
        <v>0</v>
      </c>
      <c s="36">
        <f>ROUND(G1025*H1025,6)</f>
      </c>
      <c r="L1025" s="38">
        <v>0</v>
      </c>
      <c s="32">
        <f>ROUND(ROUND(L1025,2)*ROUND(G1025,3),2)</f>
      </c>
      <c s="36" t="s">
        <v>55</v>
      </c>
      <c>
        <f>(M1025*21)/100</f>
      </c>
      <c t="s">
        <v>28</v>
      </c>
    </row>
    <row r="1026" spans="1:5" ht="12.75">
      <c r="A1026" s="35" t="s">
        <v>56</v>
      </c>
      <c r="E1026" s="39" t="s">
        <v>111</v>
      </c>
    </row>
    <row r="1027" spans="1:5" ht="12.75">
      <c r="A1027" s="35" t="s">
        <v>58</v>
      </c>
      <c r="E1027" s="40" t="s">
        <v>5</v>
      </c>
    </row>
    <row r="1028" spans="1:5" ht="204">
      <c r="A1028" t="s">
        <v>59</v>
      </c>
      <c r="E1028" s="39" t="s">
        <v>112</v>
      </c>
    </row>
    <row r="1029" spans="1:16" ht="12.75">
      <c r="A1029" t="s">
        <v>50</v>
      </c>
      <c s="34" t="s">
        <v>1296</v>
      </c>
      <c s="34" t="s">
        <v>185</v>
      </c>
      <c s="35" t="s">
        <v>5</v>
      </c>
      <c s="6" t="s">
        <v>1175</v>
      </c>
      <c s="36" t="s">
        <v>65</v>
      </c>
      <c s="37">
        <v>2</v>
      </c>
      <c s="36">
        <v>0</v>
      </c>
      <c s="36">
        <f>ROUND(G1029*H1029,6)</f>
      </c>
      <c r="L1029" s="38">
        <v>0</v>
      </c>
      <c s="32">
        <f>ROUND(ROUND(L1029,2)*ROUND(G1029,3),2)</f>
      </c>
      <c s="36" t="s">
        <v>69</v>
      </c>
      <c>
        <f>(M1029*21)/100</f>
      </c>
      <c t="s">
        <v>28</v>
      </c>
    </row>
    <row r="1030" spans="1:5" ht="12.75">
      <c r="A1030" s="35" t="s">
        <v>56</v>
      </c>
      <c r="E1030" s="39" t="s">
        <v>1175</v>
      </c>
    </row>
    <row r="1031" spans="1:5" ht="12.75">
      <c r="A1031" s="35" t="s">
        <v>58</v>
      </c>
      <c r="E1031" s="40" t="s">
        <v>5</v>
      </c>
    </row>
    <row r="1032" spans="1:5" ht="102">
      <c r="A1032" t="s">
        <v>59</v>
      </c>
      <c r="E1032" s="39" t="s">
        <v>1221</v>
      </c>
    </row>
    <row r="1033" spans="1:16" ht="12.75">
      <c r="A1033" t="s">
        <v>50</v>
      </c>
      <c s="34" t="s">
        <v>1297</v>
      </c>
      <c s="34" t="s">
        <v>1114</v>
      </c>
      <c s="35" t="s">
        <v>5</v>
      </c>
      <c s="6" t="s">
        <v>1013</v>
      </c>
      <c s="36" t="s">
        <v>251</v>
      </c>
      <c s="37">
        <v>2</v>
      </c>
      <c s="36">
        <v>0</v>
      </c>
      <c s="36">
        <f>ROUND(G1033*H1033,6)</f>
      </c>
      <c r="L1033" s="38">
        <v>0</v>
      </c>
      <c s="32">
        <f>ROUND(ROUND(L1033,2)*ROUND(G1033,3),2)</f>
      </c>
      <c s="36" t="s">
        <v>69</v>
      </c>
      <c>
        <f>(M1033*21)/100</f>
      </c>
      <c t="s">
        <v>28</v>
      </c>
    </row>
    <row r="1034" spans="1:5" ht="12.75">
      <c r="A1034" s="35" t="s">
        <v>56</v>
      </c>
      <c r="E1034" s="39" t="s">
        <v>1013</v>
      </c>
    </row>
    <row r="1035" spans="1:5" ht="12.75">
      <c r="A1035" s="35" t="s">
        <v>58</v>
      </c>
      <c r="E1035" s="40" t="s">
        <v>5</v>
      </c>
    </row>
    <row r="1036" spans="1:5" ht="89.25">
      <c r="A1036" t="s">
        <v>59</v>
      </c>
      <c r="E1036" s="39" t="s">
        <v>1014</v>
      </c>
    </row>
    <row r="1037" spans="1:16" ht="12.75">
      <c r="A1037" t="s">
        <v>50</v>
      </c>
      <c s="34" t="s">
        <v>1298</v>
      </c>
      <c s="34" t="s">
        <v>1018</v>
      </c>
      <c s="35" t="s">
        <v>5</v>
      </c>
      <c s="6" t="s">
        <v>1019</v>
      </c>
      <c s="36" t="s">
        <v>65</v>
      </c>
      <c s="37">
        <v>2</v>
      </c>
      <c s="36">
        <v>0</v>
      </c>
      <c s="36">
        <f>ROUND(G1037*H1037,6)</f>
      </c>
      <c r="L1037" s="38">
        <v>0</v>
      </c>
      <c s="32">
        <f>ROUND(ROUND(L1037,2)*ROUND(G1037,3),2)</f>
      </c>
      <c s="36" t="s">
        <v>69</v>
      </c>
      <c>
        <f>(M1037*21)/100</f>
      </c>
      <c t="s">
        <v>28</v>
      </c>
    </row>
    <row r="1038" spans="1:5" ht="12.75">
      <c r="A1038" s="35" t="s">
        <v>56</v>
      </c>
      <c r="E1038" s="39" t="s">
        <v>1019</v>
      </c>
    </row>
    <row r="1039" spans="1:5" ht="12.75">
      <c r="A1039" s="35" t="s">
        <v>58</v>
      </c>
      <c r="E1039" s="40" t="s">
        <v>5</v>
      </c>
    </row>
    <row r="1040" spans="1:5" ht="89.25">
      <c r="A1040" t="s">
        <v>59</v>
      </c>
      <c r="E1040" s="39" t="s">
        <v>1020</v>
      </c>
    </row>
    <row r="1041" spans="1:16" ht="12.75">
      <c r="A1041" t="s">
        <v>50</v>
      </c>
      <c s="34" t="s">
        <v>1299</v>
      </c>
      <c s="34" t="s">
        <v>1180</v>
      </c>
      <c s="35" t="s">
        <v>5</v>
      </c>
      <c s="6" t="s">
        <v>1181</v>
      </c>
      <c s="36" t="s">
        <v>251</v>
      </c>
      <c s="37">
        <v>2</v>
      </c>
      <c s="36">
        <v>0</v>
      </c>
      <c s="36">
        <f>ROUND(G1041*H1041,6)</f>
      </c>
      <c r="L1041" s="38">
        <v>0</v>
      </c>
      <c s="32">
        <f>ROUND(ROUND(L1041,2)*ROUND(G1041,3),2)</f>
      </c>
      <c s="36" t="s">
        <v>69</v>
      </c>
      <c>
        <f>(M1041*21)/100</f>
      </c>
      <c t="s">
        <v>28</v>
      </c>
    </row>
    <row r="1042" spans="1:5" ht="12.75">
      <c r="A1042" s="35" t="s">
        <v>56</v>
      </c>
      <c r="E1042" s="39" t="s">
        <v>1181</v>
      </c>
    </row>
    <row r="1043" spans="1:5" ht="12.75">
      <c r="A1043" s="35" t="s">
        <v>58</v>
      </c>
      <c r="E1043" s="40" t="s">
        <v>5</v>
      </c>
    </row>
    <row r="1044" spans="1:5" ht="89.25">
      <c r="A1044" t="s">
        <v>59</v>
      </c>
      <c r="E1044" s="39" t="s">
        <v>1182</v>
      </c>
    </row>
    <row r="1045" spans="1:16" ht="12.75">
      <c r="A1045" t="s">
        <v>50</v>
      </c>
      <c s="34" t="s">
        <v>1300</v>
      </c>
      <c s="34" t="s">
        <v>110</v>
      </c>
      <c s="35" t="s">
        <v>62</v>
      </c>
      <c s="6" t="s">
        <v>111</v>
      </c>
      <c s="36" t="s">
        <v>65</v>
      </c>
      <c s="37">
        <v>1</v>
      </c>
      <c s="36">
        <v>0</v>
      </c>
      <c s="36">
        <f>ROUND(G1045*H1045,6)</f>
      </c>
      <c r="L1045" s="38">
        <v>0</v>
      </c>
      <c s="32">
        <f>ROUND(ROUND(L1045,2)*ROUND(G1045,3),2)</f>
      </c>
      <c s="36" t="s">
        <v>55</v>
      </c>
      <c>
        <f>(M1045*21)/100</f>
      </c>
      <c t="s">
        <v>28</v>
      </c>
    </row>
    <row r="1046" spans="1:5" ht="12.75">
      <c r="A1046" s="35" t="s">
        <v>56</v>
      </c>
      <c r="E1046" s="39" t="s">
        <v>111</v>
      </c>
    </row>
    <row r="1047" spans="1:5" ht="12.75">
      <c r="A1047" s="35" t="s">
        <v>58</v>
      </c>
      <c r="E1047" s="40" t="s">
        <v>5</v>
      </c>
    </row>
    <row r="1048" spans="1:5" ht="204">
      <c r="A1048" t="s">
        <v>59</v>
      </c>
      <c r="E1048" s="39" t="s">
        <v>112</v>
      </c>
    </row>
    <row r="1049" spans="1:16" ht="12.75">
      <c r="A1049" t="s">
        <v>50</v>
      </c>
      <c s="34" t="s">
        <v>1301</v>
      </c>
      <c s="34" t="s">
        <v>1185</v>
      </c>
      <c s="35" t="s">
        <v>5</v>
      </c>
      <c s="6" t="s">
        <v>1186</v>
      </c>
      <c s="36" t="s">
        <v>65</v>
      </c>
      <c s="37">
        <v>1</v>
      </c>
      <c s="36">
        <v>0</v>
      </c>
      <c s="36">
        <f>ROUND(G1049*H1049,6)</f>
      </c>
      <c r="L1049" s="38">
        <v>0</v>
      </c>
      <c s="32">
        <f>ROUND(ROUND(L1049,2)*ROUND(G1049,3),2)</f>
      </c>
      <c s="36" t="s">
        <v>69</v>
      </c>
      <c>
        <f>(M1049*21)/100</f>
      </c>
      <c t="s">
        <v>28</v>
      </c>
    </row>
    <row r="1050" spans="1:5" ht="12.75">
      <c r="A1050" s="35" t="s">
        <v>56</v>
      </c>
      <c r="E1050" s="39" t="s">
        <v>1186</v>
      </c>
    </row>
    <row r="1051" spans="1:5" ht="12.75">
      <c r="A1051" s="35" t="s">
        <v>58</v>
      </c>
      <c r="E1051" s="40" t="s">
        <v>5</v>
      </c>
    </row>
    <row r="1052" spans="1:5" ht="89.25">
      <c r="A1052" t="s">
        <v>59</v>
      </c>
      <c r="E1052" s="39" t="s">
        <v>1187</v>
      </c>
    </row>
    <row r="1053" spans="1:13" ht="12.75">
      <c r="A1053" t="s">
        <v>47</v>
      </c>
      <c r="C1053" s="31" t="s">
        <v>1302</v>
      </c>
      <c r="E1053" s="33" t="s">
        <v>1303</v>
      </c>
      <c r="J1053" s="32">
        <f>0</f>
      </c>
      <c s="32">
        <f>0</f>
      </c>
      <c s="32">
        <f>0+L1054+L1058+L1062+L1066+L1070+L1074+L1078+L1082+L1086+L1090+L1094+L1098+L1102+L1106+L1110+L1114+L1118+L1122+L1126+L1130+L1134+L1138+L1142+L1146</f>
      </c>
      <c s="32">
        <f>0+M1054+M1058+M1062+M1066+M1070+M1074+M1078+M1082+M1086+M1090+M1094+M1098+M1102+M1106+M1110+M1114+M1118+M1122+M1126+M1130+M1134+M1138+M1142+M1146</f>
      </c>
    </row>
    <row r="1054" spans="1:16" ht="12.75">
      <c r="A1054" t="s">
        <v>50</v>
      </c>
      <c s="34" t="s">
        <v>1304</v>
      </c>
      <c s="34" t="s">
        <v>741</v>
      </c>
      <c s="35" t="s">
        <v>5</v>
      </c>
      <c s="6" t="s">
        <v>742</v>
      </c>
      <c s="36" t="s">
        <v>65</v>
      </c>
      <c s="37">
        <v>1</v>
      </c>
      <c s="36">
        <v>0</v>
      </c>
      <c s="36">
        <f>ROUND(G1054*H1054,6)</f>
      </c>
      <c r="L1054" s="38">
        <v>0</v>
      </c>
      <c s="32">
        <f>ROUND(ROUND(L1054,2)*ROUND(G1054,3),2)</f>
      </c>
      <c s="36" t="s">
        <v>55</v>
      </c>
      <c>
        <f>(M1054*21)/100</f>
      </c>
      <c t="s">
        <v>28</v>
      </c>
    </row>
    <row r="1055" spans="1:5" ht="12.75">
      <c r="A1055" s="35" t="s">
        <v>56</v>
      </c>
      <c r="E1055" s="39" t="s">
        <v>742</v>
      </c>
    </row>
    <row r="1056" spans="1:5" ht="12.75">
      <c r="A1056" s="35" t="s">
        <v>58</v>
      </c>
      <c r="E1056" s="40" t="s">
        <v>5</v>
      </c>
    </row>
    <row r="1057" spans="1:5" ht="153">
      <c r="A1057" t="s">
        <v>59</v>
      </c>
      <c r="E1057" s="39" t="s">
        <v>743</v>
      </c>
    </row>
    <row r="1058" spans="1:16" ht="25.5">
      <c r="A1058" t="s">
        <v>50</v>
      </c>
      <c s="34" t="s">
        <v>1305</v>
      </c>
      <c s="34" t="s">
        <v>1143</v>
      </c>
      <c s="35" t="s">
        <v>5</v>
      </c>
      <c s="6" t="s">
        <v>1144</v>
      </c>
      <c s="36" t="s">
        <v>65</v>
      </c>
      <c s="37">
        <v>1</v>
      </c>
      <c s="36">
        <v>0</v>
      </c>
      <c s="36">
        <f>ROUND(G1058*H1058,6)</f>
      </c>
      <c r="L1058" s="38">
        <v>0</v>
      </c>
      <c s="32">
        <f>ROUND(ROUND(L1058,2)*ROUND(G1058,3),2)</f>
      </c>
      <c s="36" t="s">
        <v>69</v>
      </c>
      <c>
        <f>(M1058*21)/100</f>
      </c>
      <c t="s">
        <v>28</v>
      </c>
    </row>
    <row r="1059" spans="1:5" ht="25.5">
      <c r="A1059" s="35" t="s">
        <v>56</v>
      </c>
      <c r="E1059" s="39" t="s">
        <v>1144</v>
      </c>
    </row>
    <row r="1060" spans="1:5" ht="12.75">
      <c r="A1060" s="35" t="s">
        <v>58</v>
      </c>
      <c r="E1060" s="40" t="s">
        <v>5</v>
      </c>
    </row>
    <row r="1061" spans="1:5" ht="153">
      <c r="A1061" t="s">
        <v>59</v>
      </c>
      <c r="E1061" s="39" t="s">
        <v>1145</v>
      </c>
    </row>
    <row r="1062" spans="1:16" ht="12.75">
      <c r="A1062" t="s">
        <v>50</v>
      </c>
      <c s="34" t="s">
        <v>1306</v>
      </c>
      <c s="34" t="s">
        <v>148</v>
      </c>
      <c s="35" t="s">
        <v>5</v>
      </c>
      <c s="6" t="s">
        <v>149</v>
      </c>
      <c s="36" t="s">
        <v>65</v>
      </c>
      <c s="37">
        <v>2</v>
      </c>
      <c s="36">
        <v>0</v>
      </c>
      <c s="36">
        <f>ROUND(G1062*H1062,6)</f>
      </c>
      <c r="L1062" s="38">
        <v>0</v>
      </c>
      <c s="32">
        <f>ROUND(ROUND(L1062,2)*ROUND(G1062,3),2)</f>
      </c>
      <c s="36" t="s">
        <v>55</v>
      </c>
      <c>
        <f>(M1062*21)/100</f>
      </c>
      <c t="s">
        <v>28</v>
      </c>
    </row>
    <row r="1063" spans="1:5" ht="12.75">
      <c r="A1063" s="35" t="s">
        <v>56</v>
      </c>
      <c r="E1063" s="39" t="s">
        <v>149</v>
      </c>
    </row>
    <row r="1064" spans="1:5" ht="12.75">
      <c r="A1064" s="35" t="s">
        <v>58</v>
      </c>
      <c r="E1064" s="40" t="s">
        <v>5</v>
      </c>
    </row>
    <row r="1065" spans="1:5" ht="191.25">
      <c r="A1065" t="s">
        <v>59</v>
      </c>
      <c r="E1065" s="39" t="s">
        <v>150</v>
      </c>
    </row>
    <row r="1066" spans="1:16" ht="12.75">
      <c r="A1066" t="s">
        <v>50</v>
      </c>
      <c s="34" t="s">
        <v>1307</v>
      </c>
      <c s="34" t="s">
        <v>1082</v>
      </c>
      <c s="35" t="s">
        <v>5</v>
      </c>
      <c s="6" t="s">
        <v>1083</v>
      </c>
      <c s="36" t="s">
        <v>251</v>
      </c>
      <c s="37">
        <v>2</v>
      </c>
      <c s="36">
        <v>0</v>
      </c>
      <c s="36">
        <f>ROUND(G1066*H1066,6)</f>
      </c>
      <c r="L1066" s="38">
        <v>0</v>
      </c>
      <c s="32">
        <f>ROUND(ROUND(L1066,2)*ROUND(G1066,3),2)</f>
      </c>
      <c s="36" t="s">
        <v>69</v>
      </c>
      <c>
        <f>(M1066*21)/100</f>
      </c>
      <c t="s">
        <v>28</v>
      </c>
    </row>
    <row r="1067" spans="1:5" ht="12.75">
      <c r="A1067" s="35" t="s">
        <v>56</v>
      </c>
      <c r="E1067" s="39" t="s">
        <v>1083</v>
      </c>
    </row>
    <row r="1068" spans="1:5" ht="12.75">
      <c r="A1068" s="35" t="s">
        <v>58</v>
      </c>
      <c r="E1068" s="40" t="s">
        <v>5</v>
      </c>
    </row>
    <row r="1069" spans="1:5" ht="89.25">
      <c r="A1069" t="s">
        <v>59</v>
      </c>
      <c r="E1069" s="39" t="s">
        <v>1084</v>
      </c>
    </row>
    <row r="1070" spans="1:16" ht="12.75">
      <c r="A1070" t="s">
        <v>50</v>
      </c>
      <c s="34" t="s">
        <v>1308</v>
      </c>
      <c s="34" t="s">
        <v>156</v>
      </c>
      <c s="35" t="s">
        <v>5</v>
      </c>
      <c s="6" t="s">
        <v>149</v>
      </c>
      <c s="36" t="s">
        <v>65</v>
      </c>
      <c s="37">
        <v>2</v>
      </c>
      <c s="36">
        <v>0</v>
      </c>
      <c s="36">
        <f>ROUND(G1070*H1070,6)</f>
      </c>
      <c r="L1070" s="38">
        <v>0</v>
      </c>
      <c s="32">
        <f>ROUND(ROUND(L1070,2)*ROUND(G1070,3),2)</f>
      </c>
      <c s="36" t="s">
        <v>55</v>
      </c>
      <c>
        <f>(M1070*21)/100</f>
      </c>
      <c t="s">
        <v>28</v>
      </c>
    </row>
    <row r="1071" spans="1:5" ht="12.75">
      <c r="A1071" s="35" t="s">
        <v>56</v>
      </c>
      <c r="E1071" s="39" t="s">
        <v>149</v>
      </c>
    </row>
    <row r="1072" spans="1:5" ht="12.75">
      <c r="A1072" s="35" t="s">
        <v>58</v>
      </c>
      <c r="E1072" s="40" t="s">
        <v>5</v>
      </c>
    </row>
    <row r="1073" spans="1:5" ht="191.25">
      <c r="A1073" t="s">
        <v>59</v>
      </c>
      <c r="E1073" s="39" t="s">
        <v>157</v>
      </c>
    </row>
    <row r="1074" spans="1:16" ht="12.75">
      <c r="A1074" t="s">
        <v>50</v>
      </c>
      <c s="34" t="s">
        <v>1309</v>
      </c>
      <c s="34" t="s">
        <v>1072</v>
      </c>
      <c s="35" t="s">
        <v>5</v>
      </c>
      <c s="6" t="s">
        <v>160</v>
      </c>
      <c s="36" t="s">
        <v>65</v>
      </c>
      <c s="37">
        <v>2</v>
      </c>
      <c s="36">
        <v>0</v>
      </c>
      <c s="36">
        <f>ROUND(G1074*H1074,6)</f>
      </c>
      <c r="L1074" s="38">
        <v>0</v>
      </c>
      <c s="32">
        <f>ROUND(ROUND(L1074,2)*ROUND(G1074,3),2)</f>
      </c>
      <c s="36" t="s">
        <v>69</v>
      </c>
      <c>
        <f>(M1074*21)/100</f>
      </c>
      <c t="s">
        <v>28</v>
      </c>
    </row>
    <row r="1075" spans="1:5" ht="12.75">
      <c r="A1075" s="35" t="s">
        <v>56</v>
      </c>
      <c r="E1075" s="39" t="s">
        <v>160</v>
      </c>
    </row>
    <row r="1076" spans="1:5" ht="12.75">
      <c r="A1076" s="35" t="s">
        <v>58</v>
      </c>
      <c r="E1076" s="40" t="s">
        <v>5</v>
      </c>
    </row>
    <row r="1077" spans="1:5" ht="89.25">
      <c r="A1077" t="s">
        <v>59</v>
      </c>
      <c r="E1077" s="39" t="s">
        <v>161</v>
      </c>
    </row>
    <row r="1078" spans="1:16" ht="12.75">
      <c r="A1078" t="s">
        <v>50</v>
      </c>
      <c s="34" t="s">
        <v>1310</v>
      </c>
      <c s="34" t="s">
        <v>1087</v>
      </c>
      <c s="35" t="s">
        <v>62</v>
      </c>
      <c s="6" t="s">
        <v>1088</v>
      </c>
      <c s="36" t="s">
        <v>65</v>
      </c>
      <c s="37">
        <v>2</v>
      </c>
      <c s="36">
        <v>0</v>
      </c>
      <c s="36">
        <f>ROUND(G1078*H1078,6)</f>
      </c>
      <c r="L1078" s="38">
        <v>0</v>
      </c>
      <c s="32">
        <f>ROUND(ROUND(L1078,2)*ROUND(G1078,3),2)</f>
      </c>
      <c s="36" t="s">
        <v>55</v>
      </c>
      <c>
        <f>(M1078*21)/100</f>
      </c>
      <c t="s">
        <v>28</v>
      </c>
    </row>
    <row r="1079" spans="1:5" ht="12.75">
      <c r="A1079" s="35" t="s">
        <v>56</v>
      </c>
      <c r="E1079" s="39" t="s">
        <v>1088</v>
      </c>
    </row>
    <row r="1080" spans="1:5" ht="12.75">
      <c r="A1080" s="35" t="s">
        <v>58</v>
      </c>
      <c r="E1080" s="40" t="s">
        <v>5</v>
      </c>
    </row>
    <row r="1081" spans="1:5" ht="191.25">
      <c r="A1081" t="s">
        <v>59</v>
      </c>
      <c r="E1081" s="39" t="s">
        <v>1089</v>
      </c>
    </row>
    <row r="1082" spans="1:16" ht="12.75">
      <c r="A1082" t="s">
        <v>50</v>
      </c>
      <c s="34" t="s">
        <v>1311</v>
      </c>
      <c s="34" t="s">
        <v>134</v>
      </c>
      <c s="35" t="s">
        <v>5</v>
      </c>
      <c s="6" t="s">
        <v>1091</v>
      </c>
      <c s="36" t="s">
        <v>65</v>
      </c>
      <c s="37">
        <v>2</v>
      </c>
      <c s="36">
        <v>0</v>
      </c>
      <c s="36">
        <f>ROUND(G1082*H1082,6)</f>
      </c>
      <c r="L1082" s="38">
        <v>0</v>
      </c>
      <c s="32">
        <f>ROUND(ROUND(L1082,2)*ROUND(G1082,3),2)</f>
      </c>
      <c s="36" t="s">
        <v>69</v>
      </c>
      <c>
        <f>(M1082*21)/100</f>
      </c>
      <c t="s">
        <v>28</v>
      </c>
    </row>
    <row r="1083" spans="1:5" ht="12.75">
      <c r="A1083" s="35" t="s">
        <v>56</v>
      </c>
      <c r="E1083" s="39" t="s">
        <v>1091</v>
      </c>
    </row>
    <row r="1084" spans="1:5" ht="12.75">
      <c r="A1084" s="35" t="s">
        <v>58</v>
      </c>
      <c r="E1084" s="40" t="s">
        <v>5</v>
      </c>
    </row>
    <row r="1085" spans="1:5" ht="89.25">
      <c r="A1085" t="s">
        <v>59</v>
      </c>
      <c r="E1085" s="39" t="s">
        <v>1092</v>
      </c>
    </row>
    <row r="1086" spans="1:16" ht="12.75">
      <c r="A1086" t="s">
        <v>50</v>
      </c>
      <c s="34" t="s">
        <v>1312</v>
      </c>
      <c s="34" t="s">
        <v>708</v>
      </c>
      <c s="35" t="s">
        <v>5</v>
      </c>
      <c s="6" t="s">
        <v>709</v>
      </c>
      <c s="36" t="s">
        <v>65</v>
      </c>
      <c s="37">
        <v>3</v>
      </c>
      <c s="36">
        <v>0</v>
      </c>
      <c s="36">
        <f>ROUND(G1086*H1086,6)</f>
      </c>
      <c r="L1086" s="38">
        <v>0</v>
      </c>
      <c s="32">
        <f>ROUND(ROUND(L1086,2)*ROUND(G1086,3),2)</f>
      </c>
      <c s="36" t="s">
        <v>55</v>
      </c>
      <c>
        <f>(M1086*21)/100</f>
      </c>
      <c t="s">
        <v>28</v>
      </c>
    </row>
    <row r="1087" spans="1:5" ht="12.75">
      <c r="A1087" s="35" t="s">
        <v>56</v>
      </c>
      <c r="E1087" s="39" t="s">
        <v>709</v>
      </c>
    </row>
    <row r="1088" spans="1:5" ht="12.75">
      <c r="A1088" s="35" t="s">
        <v>58</v>
      </c>
      <c r="E1088" s="40" t="s">
        <v>5</v>
      </c>
    </row>
    <row r="1089" spans="1:5" ht="191.25">
      <c r="A1089" t="s">
        <v>59</v>
      </c>
      <c r="E1089" s="39" t="s">
        <v>710</v>
      </c>
    </row>
    <row r="1090" spans="1:16" ht="12.75">
      <c r="A1090" t="s">
        <v>50</v>
      </c>
      <c s="34" t="s">
        <v>1313</v>
      </c>
      <c s="34" t="s">
        <v>159</v>
      </c>
      <c s="35" t="s">
        <v>5</v>
      </c>
      <c s="6" t="s">
        <v>1103</v>
      </c>
      <c s="36" t="s">
        <v>65</v>
      </c>
      <c s="37">
        <v>3</v>
      </c>
      <c s="36">
        <v>0</v>
      </c>
      <c s="36">
        <f>ROUND(G1090*H1090,6)</f>
      </c>
      <c r="L1090" s="38">
        <v>0</v>
      </c>
      <c s="32">
        <f>ROUND(ROUND(L1090,2)*ROUND(G1090,3),2)</f>
      </c>
      <c s="36" t="s">
        <v>69</v>
      </c>
      <c>
        <f>(M1090*21)/100</f>
      </c>
      <c t="s">
        <v>28</v>
      </c>
    </row>
    <row r="1091" spans="1:5" ht="12.75">
      <c r="A1091" s="35" t="s">
        <v>56</v>
      </c>
      <c r="E1091" s="39" t="s">
        <v>1103</v>
      </c>
    </row>
    <row r="1092" spans="1:5" ht="12.75">
      <c r="A1092" s="35" t="s">
        <v>58</v>
      </c>
      <c r="E1092" s="40" t="s">
        <v>5</v>
      </c>
    </row>
    <row r="1093" spans="1:5" ht="102">
      <c r="A1093" t="s">
        <v>59</v>
      </c>
      <c r="E1093" s="39" t="s">
        <v>1104</v>
      </c>
    </row>
    <row r="1094" spans="1:16" ht="12.75">
      <c r="A1094" t="s">
        <v>50</v>
      </c>
      <c s="34" t="s">
        <v>1314</v>
      </c>
      <c s="34" t="s">
        <v>1087</v>
      </c>
      <c s="35" t="s">
        <v>5</v>
      </c>
      <c s="6" t="s">
        <v>1088</v>
      </c>
      <c s="36" t="s">
        <v>65</v>
      </c>
      <c s="37">
        <v>3</v>
      </c>
      <c s="36">
        <v>0</v>
      </c>
      <c s="36">
        <f>ROUND(G1094*H1094,6)</f>
      </c>
      <c r="L1094" s="38">
        <v>0</v>
      </c>
      <c s="32">
        <f>ROUND(ROUND(L1094,2)*ROUND(G1094,3),2)</f>
      </c>
      <c s="36" t="s">
        <v>55</v>
      </c>
      <c>
        <f>(M1094*21)/100</f>
      </c>
      <c t="s">
        <v>28</v>
      </c>
    </row>
    <row r="1095" spans="1:5" ht="12.75">
      <c r="A1095" s="35" t="s">
        <v>56</v>
      </c>
      <c r="E1095" s="39" t="s">
        <v>1088</v>
      </c>
    </row>
    <row r="1096" spans="1:5" ht="12.75">
      <c r="A1096" s="35" t="s">
        <v>58</v>
      </c>
      <c r="E1096" s="40" t="s">
        <v>5</v>
      </c>
    </row>
    <row r="1097" spans="1:5" ht="191.25">
      <c r="A1097" t="s">
        <v>59</v>
      </c>
      <c r="E1097" s="39" t="s">
        <v>1089</v>
      </c>
    </row>
    <row r="1098" spans="1:16" ht="12.75">
      <c r="A1098" t="s">
        <v>50</v>
      </c>
      <c s="34" t="s">
        <v>1315</v>
      </c>
      <c s="34" t="s">
        <v>1098</v>
      </c>
      <c s="35" t="s">
        <v>5</v>
      </c>
      <c s="6" t="s">
        <v>1099</v>
      </c>
      <c s="36" t="s">
        <v>251</v>
      </c>
      <c s="37">
        <v>2</v>
      </c>
      <c s="36">
        <v>0</v>
      </c>
      <c s="36">
        <f>ROUND(G1098*H1098,6)</f>
      </c>
      <c r="L1098" s="38">
        <v>0</v>
      </c>
      <c s="32">
        <f>ROUND(ROUND(L1098,2)*ROUND(G1098,3),2)</f>
      </c>
      <c s="36" t="s">
        <v>69</v>
      </c>
      <c>
        <f>(M1098*21)/100</f>
      </c>
      <c t="s">
        <v>28</v>
      </c>
    </row>
    <row r="1099" spans="1:5" ht="12.75">
      <c r="A1099" s="35" t="s">
        <v>56</v>
      </c>
      <c r="E1099" s="39" t="s">
        <v>1099</v>
      </c>
    </row>
    <row r="1100" spans="1:5" ht="12.75">
      <c r="A1100" s="35" t="s">
        <v>58</v>
      </c>
      <c r="E1100" s="40" t="s">
        <v>5</v>
      </c>
    </row>
    <row r="1101" spans="1:5" ht="89.25">
      <c r="A1101" t="s">
        <v>59</v>
      </c>
      <c r="E1101" s="39" t="s">
        <v>1100</v>
      </c>
    </row>
    <row r="1102" spans="1:16" ht="12.75">
      <c r="A1102" t="s">
        <v>50</v>
      </c>
      <c s="34" t="s">
        <v>1316</v>
      </c>
      <c s="34" t="s">
        <v>1157</v>
      </c>
      <c s="35" t="s">
        <v>5</v>
      </c>
      <c s="6" t="s">
        <v>1158</v>
      </c>
      <c s="36" t="s">
        <v>65</v>
      </c>
      <c s="37">
        <v>1</v>
      </c>
      <c s="36">
        <v>0</v>
      </c>
      <c s="36">
        <f>ROUND(G1102*H1102,6)</f>
      </c>
      <c r="L1102" s="38">
        <v>0</v>
      </c>
      <c s="32">
        <f>ROUND(ROUND(L1102,2)*ROUND(G1102,3),2)</f>
      </c>
      <c s="36" t="s">
        <v>55</v>
      </c>
      <c>
        <f>(M1102*21)/100</f>
      </c>
      <c t="s">
        <v>28</v>
      </c>
    </row>
    <row r="1103" spans="1:5" ht="12.75">
      <c r="A1103" s="35" t="s">
        <v>56</v>
      </c>
      <c r="E1103" s="39" t="s">
        <v>1158</v>
      </c>
    </row>
    <row r="1104" spans="1:5" ht="12.75">
      <c r="A1104" s="35" t="s">
        <v>58</v>
      </c>
      <c r="E1104" s="40" t="s">
        <v>5</v>
      </c>
    </row>
    <row r="1105" spans="1:5" ht="102">
      <c r="A1105" t="s">
        <v>59</v>
      </c>
      <c r="E1105" s="39" t="s">
        <v>1159</v>
      </c>
    </row>
    <row r="1106" spans="1:16" ht="12.75">
      <c r="A1106" t="s">
        <v>50</v>
      </c>
      <c s="34" t="s">
        <v>1317</v>
      </c>
      <c s="34" t="s">
        <v>1161</v>
      </c>
      <c s="35" t="s">
        <v>5</v>
      </c>
      <c s="6" t="s">
        <v>1162</v>
      </c>
      <c s="36" t="s">
        <v>65</v>
      </c>
      <c s="37">
        <v>1</v>
      </c>
      <c s="36">
        <v>0</v>
      </c>
      <c s="36">
        <f>ROUND(G1106*H1106,6)</f>
      </c>
      <c r="L1106" s="38">
        <v>0</v>
      </c>
      <c s="32">
        <f>ROUND(ROUND(L1106,2)*ROUND(G1106,3),2)</f>
      </c>
      <c s="36" t="s">
        <v>55</v>
      </c>
      <c>
        <f>(M1106*21)/100</f>
      </c>
      <c t="s">
        <v>28</v>
      </c>
    </row>
    <row r="1107" spans="1:5" ht="12.75">
      <c r="A1107" s="35" t="s">
        <v>56</v>
      </c>
      <c r="E1107" s="39" t="s">
        <v>1162</v>
      </c>
    </row>
    <row r="1108" spans="1:5" ht="12.75">
      <c r="A1108" s="35" t="s">
        <v>58</v>
      </c>
      <c r="E1108" s="40" t="s">
        <v>5</v>
      </c>
    </row>
    <row r="1109" spans="1:5" ht="191.25">
      <c r="A1109" t="s">
        <v>59</v>
      </c>
      <c r="E1109" s="39" t="s">
        <v>1163</v>
      </c>
    </row>
    <row r="1110" spans="1:16" ht="12.75">
      <c r="A1110" t="s">
        <v>50</v>
      </c>
      <c s="34" t="s">
        <v>1318</v>
      </c>
      <c s="34" t="s">
        <v>1165</v>
      </c>
      <c s="35" t="s">
        <v>5</v>
      </c>
      <c s="6" t="s">
        <v>1166</v>
      </c>
      <c s="36" t="s">
        <v>65</v>
      </c>
      <c s="37">
        <v>1</v>
      </c>
      <c s="36">
        <v>0</v>
      </c>
      <c s="36">
        <f>ROUND(G1110*H1110,6)</f>
      </c>
      <c r="L1110" s="38">
        <v>0</v>
      </c>
      <c s="32">
        <f>ROUND(ROUND(L1110,2)*ROUND(G1110,3),2)</f>
      </c>
      <c s="36" t="s">
        <v>55</v>
      </c>
      <c>
        <f>(M1110*21)/100</f>
      </c>
      <c t="s">
        <v>28</v>
      </c>
    </row>
    <row r="1111" spans="1:5" ht="12.75">
      <c r="A1111" s="35" t="s">
        <v>56</v>
      </c>
      <c r="E1111" s="39" t="s">
        <v>1166</v>
      </c>
    </row>
    <row r="1112" spans="1:5" ht="12.75">
      <c r="A1112" s="35" t="s">
        <v>58</v>
      </c>
      <c r="E1112" s="40" t="s">
        <v>5</v>
      </c>
    </row>
    <row r="1113" spans="1:5" ht="102">
      <c r="A1113" t="s">
        <v>59</v>
      </c>
      <c r="E1113" s="39" t="s">
        <v>1167</v>
      </c>
    </row>
    <row r="1114" spans="1:16" ht="12.75">
      <c r="A1114" t="s">
        <v>50</v>
      </c>
      <c s="34" t="s">
        <v>1319</v>
      </c>
      <c s="34" t="s">
        <v>167</v>
      </c>
      <c s="35" t="s">
        <v>5</v>
      </c>
      <c s="6" t="s">
        <v>168</v>
      </c>
      <c s="36" t="s">
        <v>65</v>
      </c>
      <c s="37">
        <v>1</v>
      </c>
      <c s="36">
        <v>0</v>
      </c>
      <c s="36">
        <f>ROUND(G1114*H1114,6)</f>
      </c>
      <c r="L1114" s="38">
        <v>0</v>
      </c>
      <c s="32">
        <f>ROUND(ROUND(L1114,2)*ROUND(G1114,3),2)</f>
      </c>
      <c s="36" t="s">
        <v>55</v>
      </c>
      <c>
        <f>(M1114*21)/100</f>
      </c>
      <c t="s">
        <v>28</v>
      </c>
    </row>
    <row r="1115" spans="1:5" ht="12.75">
      <c r="A1115" s="35" t="s">
        <v>56</v>
      </c>
      <c r="E1115" s="39" t="s">
        <v>168</v>
      </c>
    </row>
    <row r="1116" spans="1:5" ht="12.75">
      <c r="A1116" s="35" t="s">
        <v>58</v>
      </c>
      <c r="E1116" s="40" t="s">
        <v>5</v>
      </c>
    </row>
    <row r="1117" spans="1:5" ht="191.25">
      <c r="A1117" t="s">
        <v>59</v>
      </c>
      <c r="E1117" s="39" t="s">
        <v>169</v>
      </c>
    </row>
    <row r="1118" spans="1:16" ht="25.5">
      <c r="A1118" t="s">
        <v>50</v>
      </c>
      <c s="34" t="s">
        <v>1320</v>
      </c>
      <c s="34" t="s">
        <v>1170</v>
      </c>
      <c s="35" t="s">
        <v>5</v>
      </c>
      <c s="6" t="s">
        <v>1171</v>
      </c>
      <c s="36" t="s">
        <v>65</v>
      </c>
      <c s="37">
        <v>1</v>
      </c>
      <c s="36">
        <v>0</v>
      </c>
      <c s="36">
        <f>ROUND(G1118*H1118,6)</f>
      </c>
      <c r="L1118" s="38">
        <v>0</v>
      </c>
      <c s="32">
        <f>ROUND(ROUND(L1118,2)*ROUND(G1118,3),2)</f>
      </c>
      <c s="36" t="s">
        <v>69</v>
      </c>
      <c>
        <f>(M1118*21)/100</f>
      </c>
      <c t="s">
        <v>28</v>
      </c>
    </row>
    <row r="1119" spans="1:5" ht="25.5">
      <c r="A1119" s="35" t="s">
        <v>56</v>
      </c>
      <c r="E1119" s="39" t="s">
        <v>1171</v>
      </c>
    </row>
    <row r="1120" spans="1:5" ht="12.75">
      <c r="A1120" s="35" t="s">
        <v>58</v>
      </c>
      <c r="E1120" s="40" t="s">
        <v>5</v>
      </c>
    </row>
    <row r="1121" spans="1:5" ht="153">
      <c r="A1121" t="s">
        <v>59</v>
      </c>
      <c r="E1121" s="39" t="s">
        <v>1172</v>
      </c>
    </row>
    <row r="1122" spans="1:16" ht="12.75">
      <c r="A1122" t="s">
        <v>50</v>
      </c>
      <c s="34" t="s">
        <v>1321</v>
      </c>
      <c s="34" t="s">
        <v>110</v>
      </c>
      <c s="35" t="s">
        <v>62</v>
      </c>
      <c s="6" t="s">
        <v>111</v>
      </c>
      <c s="36" t="s">
        <v>65</v>
      </c>
      <c s="37">
        <v>1</v>
      </c>
      <c s="36">
        <v>0</v>
      </c>
      <c s="36">
        <f>ROUND(G1122*H1122,6)</f>
      </c>
      <c r="L1122" s="38">
        <v>0</v>
      </c>
      <c s="32">
        <f>ROUND(ROUND(L1122,2)*ROUND(G1122,3),2)</f>
      </c>
      <c s="36" t="s">
        <v>55</v>
      </c>
      <c>
        <f>(M1122*21)/100</f>
      </c>
      <c t="s">
        <v>28</v>
      </c>
    </row>
    <row r="1123" spans="1:5" ht="12.75">
      <c r="A1123" s="35" t="s">
        <v>56</v>
      </c>
      <c r="E1123" s="39" t="s">
        <v>111</v>
      </c>
    </row>
    <row r="1124" spans="1:5" ht="12.75">
      <c r="A1124" s="35" t="s">
        <v>58</v>
      </c>
      <c r="E1124" s="40" t="s">
        <v>5</v>
      </c>
    </row>
    <row r="1125" spans="1:5" ht="204">
      <c r="A1125" t="s">
        <v>59</v>
      </c>
      <c r="E1125" s="39" t="s">
        <v>112</v>
      </c>
    </row>
    <row r="1126" spans="1:16" ht="12.75">
      <c r="A1126" t="s">
        <v>50</v>
      </c>
      <c s="34" t="s">
        <v>1322</v>
      </c>
      <c s="34" t="s">
        <v>185</v>
      </c>
      <c s="35" t="s">
        <v>5</v>
      </c>
      <c s="6" t="s">
        <v>1175</v>
      </c>
      <c s="36" t="s">
        <v>65</v>
      </c>
      <c s="37">
        <v>1</v>
      </c>
      <c s="36">
        <v>0</v>
      </c>
      <c s="36">
        <f>ROUND(G1126*H1126,6)</f>
      </c>
      <c r="L1126" s="38">
        <v>0</v>
      </c>
      <c s="32">
        <f>ROUND(ROUND(L1126,2)*ROUND(G1126,3),2)</f>
      </c>
      <c s="36" t="s">
        <v>69</v>
      </c>
      <c>
        <f>(M1126*21)/100</f>
      </c>
      <c t="s">
        <v>28</v>
      </c>
    </row>
    <row r="1127" spans="1:5" ht="12.75">
      <c r="A1127" s="35" t="s">
        <v>56</v>
      </c>
      <c r="E1127" s="39" t="s">
        <v>1175</v>
      </c>
    </row>
    <row r="1128" spans="1:5" ht="12.75">
      <c r="A1128" s="35" t="s">
        <v>58</v>
      </c>
      <c r="E1128" s="40" t="s">
        <v>5</v>
      </c>
    </row>
    <row r="1129" spans="1:5" ht="102">
      <c r="A1129" t="s">
        <v>59</v>
      </c>
      <c r="E1129" s="39" t="s">
        <v>1221</v>
      </c>
    </row>
    <row r="1130" spans="1:16" ht="12.75">
      <c r="A1130" t="s">
        <v>50</v>
      </c>
      <c s="34" t="s">
        <v>1323</v>
      </c>
      <c s="34" t="s">
        <v>1114</v>
      </c>
      <c s="35" t="s">
        <v>5</v>
      </c>
      <c s="6" t="s">
        <v>1013</v>
      </c>
      <c s="36" t="s">
        <v>251</v>
      </c>
      <c s="37">
        <v>1</v>
      </c>
      <c s="36">
        <v>0</v>
      </c>
      <c s="36">
        <f>ROUND(G1130*H1130,6)</f>
      </c>
      <c r="L1130" s="38">
        <v>0</v>
      </c>
      <c s="32">
        <f>ROUND(ROUND(L1130,2)*ROUND(G1130,3),2)</f>
      </c>
      <c s="36" t="s">
        <v>69</v>
      </c>
      <c>
        <f>(M1130*21)/100</f>
      </c>
      <c t="s">
        <v>28</v>
      </c>
    </row>
    <row r="1131" spans="1:5" ht="12.75">
      <c r="A1131" s="35" t="s">
        <v>56</v>
      </c>
      <c r="E1131" s="39" t="s">
        <v>1013</v>
      </c>
    </row>
    <row r="1132" spans="1:5" ht="12.75">
      <c r="A1132" s="35" t="s">
        <v>58</v>
      </c>
      <c r="E1132" s="40" t="s">
        <v>5</v>
      </c>
    </row>
    <row r="1133" spans="1:5" ht="89.25">
      <c r="A1133" t="s">
        <v>59</v>
      </c>
      <c r="E1133" s="39" t="s">
        <v>1014</v>
      </c>
    </row>
    <row r="1134" spans="1:16" ht="12.75">
      <c r="A1134" t="s">
        <v>50</v>
      </c>
      <c s="34" t="s">
        <v>1324</v>
      </c>
      <c s="34" t="s">
        <v>1018</v>
      </c>
      <c s="35" t="s">
        <v>5</v>
      </c>
      <c s="6" t="s">
        <v>1019</v>
      </c>
      <c s="36" t="s">
        <v>65</v>
      </c>
      <c s="37">
        <v>1</v>
      </c>
      <c s="36">
        <v>0</v>
      </c>
      <c s="36">
        <f>ROUND(G1134*H1134,6)</f>
      </c>
      <c r="L1134" s="38">
        <v>0</v>
      </c>
      <c s="32">
        <f>ROUND(ROUND(L1134,2)*ROUND(G1134,3),2)</f>
      </c>
      <c s="36" t="s">
        <v>69</v>
      </c>
      <c>
        <f>(M1134*21)/100</f>
      </c>
      <c t="s">
        <v>28</v>
      </c>
    </row>
    <row r="1135" spans="1:5" ht="12.75">
      <c r="A1135" s="35" t="s">
        <v>56</v>
      </c>
      <c r="E1135" s="39" t="s">
        <v>1019</v>
      </c>
    </row>
    <row r="1136" spans="1:5" ht="12.75">
      <c r="A1136" s="35" t="s">
        <v>58</v>
      </c>
      <c r="E1136" s="40" t="s">
        <v>5</v>
      </c>
    </row>
    <row r="1137" spans="1:5" ht="89.25">
      <c r="A1137" t="s">
        <v>59</v>
      </c>
      <c r="E1137" s="39" t="s">
        <v>1020</v>
      </c>
    </row>
    <row r="1138" spans="1:16" ht="12.75">
      <c r="A1138" t="s">
        <v>50</v>
      </c>
      <c s="34" t="s">
        <v>1325</v>
      </c>
      <c s="34" t="s">
        <v>1180</v>
      </c>
      <c s="35" t="s">
        <v>5</v>
      </c>
      <c s="6" t="s">
        <v>1181</v>
      </c>
      <c s="36" t="s">
        <v>251</v>
      </c>
      <c s="37">
        <v>1</v>
      </c>
      <c s="36">
        <v>0</v>
      </c>
      <c s="36">
        <f>ROUND(G1138*H1138,6)</f>
      </c>
      <c r="L1138" s="38">
        <v>0</v>
      </c>
      <c s="32">
        <f>ROUND(ROUND(L1138,2)*ROUND(G1138,3),2)</f>
      </c>
      <c s="36" t="s">
        <v>69</v>
      </c>
      <c>
        <f>(M1138*21)/100</f>
      </c>
      <c t="s">
        <v>28</v>
      </c>
    </row>
    <row r="1139" spans="1:5" ht="12.75">
      <c r="A1139" s="35" t="s">
        <v>56</v>
      </c>
      <c r="E1139" s="39" t="s">
        <v>1181</v>
      </c>
    </row>
    <row r="1140" spans="1:5" ht="12.75">
      <c r="A1140" s="35" t="s">
        <v>58</v>
      </c>
      <c r="E1140" s="40" t="s">
        <v>5</v>
      </c>
    </row>
    <row r="1141" spans="1:5" ht="89.25">
      <c r="A1141" t="s">
        <v>59</v>
      </c>
      <c r="E1141" s="39" t="s">
        <v>1182</v>
      </c>
    </row>
    <row r="1142" spans="1:16" ht="12.75">
      <c r="A1142" t="s">
        <v>50</v>
      </c>
      <c s="34" t="s">
        <v>1326</v>
      </c>
      <c s="34" t="s">
        <v>110</v>
      </c>
      <c s="35" t="s">
        <v>5</v>
      </c>
      <c s="6" t="s">
        <v>111</v>
      </c>
      <c s="36" t="s">
        <v>65</v>
      </c>
      <c s="37">
        <v>1</v>
      </c>
      <c s="36">
        <v>0</v>
      </c>
      <c s="36">
        <f>ROUND(G1142*H1142,6)</f>
      </c>
      <c r="L1142" s="38">
        <v>0</v>
      </c>
      <c s="32">
        <f>ROUND(ROUND(L1142,2)*ROUND(G1142,3),2)</f>
      </c>
      <c s="36" t="s">
        <v>55</v>
      </c>
      <c>
        <f>(M1142*21)/100</f>
      </c>
      <c t="s">
        <v>28</v>
      </c>
    </row>
    <row r="1143" spans="1:5" ht="12.75">
      <c r="A1143" s="35" t="s">
        <v>56</v>
      </c>
      <c r="E1143" s="39" t="s">
        <v>111</v>
      </c>
    </row>
    <row r="1144" spans="1:5" ht="12.75">
      <c r="A1144" s="35" t="s">
        <v>58</v>
      </c>
      <c r="E1144" s="40" t="s">
        <v>5</v>
      </c>
    </row>
    <row r="1145" spans="1:5" ht="204">
      <c r="A1145" t="s">
        <v>59</v>
      </c>
      <c r="E1145" s="39" t="s">
        <v>112</v>
      </c>
    </row>
    <row r="1146" spans="1:16" ht="12.75">
      <c r="A1146" t="s">
        <v>50</v>
      </c>
      <c s="34" t="s">
        <v>1327</v>
      </c>
      <c s="34" t="s">
        <v>1185</v>
      </c>
      <c s="35" t="s">
        <v>5</v>
      </c>
      <c s="6" t="s">
        <v>1186</v>
      </c>
      <c s="36" t="s">
        <v>65</v>
      </c>
      <c s="37">
        <v>1</v>
      </c>
      <c s="36">
        <v>0</v>
      </c>
      <c s="36">
        <f>ROUND(G1146*H1146,6)</f>
      </c>
      <c r="L1146" s="38">
        <v>0</v>
      </c>
      <c s="32">
        <f>ROUND(ROUND(L1146,2)*ROUND(G1146,3),2)</f>
      </c>
      <c s="36" t="s">
        <v>69</v>
      </c>
      <c>
        <f>(M1146*21)/100</f>
      </c>
      <c t="s">
        <v>28</v>
      </c>
    </row>
    <row r="1147" spans="1:5" ht="12.75">
      <c r="A1147" s="35" t="s">
        <v>56</v>
      </c>
      <c r="E1147" s="39" t="s">
        <v>1186</v>
      </c>
    </row>
    <row r="1148" spans="1:5" ht="12.75">
      <c r="A1148" s="35" t="s">
        <v>58</v>
      </c>
      <c r="E1148" s="40" t="s">
        <v>5</v>
      </c>
    </row>
    <row r="1149" spans="1:5" ht="89.25">
      <c r="A1149" t="s">
        <v>59</v>
      </c>
      <c r="E1149" s="39" t="s">
        <v>1187</v>
      </c>
    </row>
    <row r="1150" spans="1:13" ht="12.75">
      <c r="A1150" t="s">
        <v>47</v>
      </c>
      <c r="C1150" s="31" t="s">
        <v>1328</v>
      </c>
      <c r="E1150" s="33" t="s">
        <v>1189</v>
      </c>
      <c r="J1150" s="32">
        <f>0</f>
      </c>
      <c s="32">
        <f>0</f>
      </c>
      <c s="32">
        <f>0+L1151+L1155+L1159+L1163+L1167+L1171+L1175+L1179+L1183+L1187+L1191+L1195+L1199+L1203+L1207+L1211+L1215</f>
      </c>
      <c s="32">
        <f>0+M1151+M1155+M1159+M1163+M1167+M1171+M1175+M1179+M1183+M1187+M1191+M1195+M1199+M1203+M1207+M1211+M1215</f>
      </c>
    </row>
    <row r="1151" spans="1:16" ht="12.75">
      <c r="A1151" t="s">
        <v>50</v>
      </c>
      <c s="34" t="s">
        <v>1329</v>
      </c>
      <c s="34" t="s">
        <v>741</v>
      </c>
      <c s="35" t="s">
        <v>5</v>
      </c>
      <c s="6" t="s">
        <v>742</v>
      </c>
      <c s="36" t="s">
        <v>65</v>
      </c>
      <c s="37">
        <v>1</v>
      </c>
      <c s="36">
        <v>0</v>
      </c>
      <c s="36">
        <f>ROUND(G1151*H1151,6)</f>
      </c>
      <c r="L1151" s="38">
        <v>0</v>
      </c>
      <c s="32">
        <f>ROUND(ROUND(L1151,2)*ROUND(G1151,3),2)</f>
      </c>
      <c s="36" t="s">
        <v>55</v>
      </c>
      <c>
        <f>(M1151*21)/100</f>
      </c>
      <c t="s">
        <v>28</v>
      </c>
    </row>
    <row r="1152" spans="1:5" ht="12.75">
      <c r="A1152" s="35" t="s">
        <v>56</v>
      </c>
      <c r="E1152" s="39" t="s">
        <v>742</v>
      </c>
    </row>
    <row r="1153" spans="1:5" ht="12.75">
      <c r="A1153" s="35" t="s">
        <v>58</v>
      </c>
      <c r="E1153" s="40" t="s">
        <v>5</v>
      </c>
    </row>
    <row r="1154" spans="1:5" ht="153">
      <c r="A1154" t="s">
        <v>59</v>
      </c>
      <c r="E1154" s="39" t="s">
        <v>743</v>
      </c>
    </row>
    <row r="1155" spans="1:16" ht="12.75">
      <c r="A1155" t="s">
        <v>50</v>
      </c>
      <c s="34" t="s">
        <v>1330</v>
      </c>
      <c s="34" t="s">
        <v>1266</v>
      </c>
      <c s="35" t="s">
        <v>5</v>
      </c>
      <c s="6" t="s">
        <v>1267</v>
      </c>
      <c s="36" t="s">
        <v>65</v>
      </c>
      <c s="37">
        <v>1</v>
      </c>
      <c s="36">
        <v>0</v>
      </c>
      <c s="36">
        <f>ROUND(G1155*H1155,6)</f>
      </c>
      <c r="L1155" s="38">
        <v>0</v>
      </c>
      <c s="32">
        <f>ROUND(ROUND(L1155,2)*ROUND(G1155,3),2)</f>
      </c>
      <c s="36" t="s">
        <v>69</v>
      </c>
      <c>
        <f>(M1155*21)/100</f>
      </c>
      <c t="s">
        <v>28</v>
      </c>
    </row>
    <row r="1156" spans="1:5" ht="12.75">
      <c r="A1156" s="35" t="s">
        <v>56</v>
      </c>
      <c r="E1156" s="39" t="s">
        <v>1267</v>
      </c>
    </row>
    <row r="1157" spans="1:5" ht="12.75">
      <c r="A1157" s="35" t="s">
        <v>58</v>
      </c>
      <c r="E1157" s="40" t="s">
        <v>5</v>
      </c>
    </row>
    <row r="1158" spans="1:5" ht="102">
      <c r="A1158" t="s">
        <v>59</v>
      </c>
      <c r="E1158" s="39" t="s">
        <v>1268</v>
      </c>
    </row>
    <row r="1159" spans="1:16" ht="12.75">
      <c r="A1159" t="s">
        <v>50</v>
      </c>
      <c s="34" t="s">
        <v>1331</v>
      </c>
      <c s="34" t="s">
        <v>148</v>
      </c>
      <c s="35" t="s">
        <v>5</v>
      </c>
      <c s="6" t="s">
        <v>149</v>
      </c>
      <c s="36" t="s">
        <v>65</v>
      </c>
      <c s="37">
        <v>1</v>
      </c>
      <c s="36">
        <v>0</v>
      </c>
      <c s="36">
        <f>ROUND(G1159*H1159,6)</f>
      </c>
      <c r="L1159" s="38">
        <v>0</v>
      </c>
      <c s="32">
        <f>ROUND(ROUND(L1159,2)*ROUND(G1159,3),2)</f>
      </c>
      <c s="36" t="s">
        <v>55</v>
      </c>
      <c>
        <f>(M1159*21)/100</f>
      </c>
      <c t="s">
        <v>28</v>
      </c>
    </row>
    <row r="1160" spans="1:5" ht="12.75">
      <c r="A1160" s="35" t="s">
        <v>56</v>
      </c>
      <c r="E1160" s="39" t="s">
        <v>149</v>
      </c>
    </row>
    <row r="1161" spans="1:5" ht="12.75">
      <c r="A1161" s="35" t="s">
        <v>58</v>
      </c>
      <c r="E1161" s="40" t="s">
        <v>5</v>
      </c>
    </row>
    <row r="1162" spans="1:5" ht="191.25">
      <c r="A1162" t="s">
        <v>59</v>
      </c>
      <c r="E1162" s="39" t="s">
        <v>150</v>
      </c>
    </row>
    <row r="1163" spans="1:16" ht="12.75">
      <c r="A1163" t="s">
        <v>50</v>
      </c>
      <c s="34" t="s">
        <v>1332</v>
      </c>
      <c s="34" t="s">
        <v>1082</v>
      </c>
      <c s="35" t="s">
        <v>5</v>
      </c>
      <c s="6" t="s">
        <v>1083</v>
      </c>
      <c s="36" t="s">
        <v>251</v>
      </c>
      <c s="37">
        <v>1</v>
      </c>
      <c s="36">
        <v>0</v>
      </c>
      <c s="36">
        <f>ROUND(G1163*H1163,6)</f>
      </c>
      <c r="L1163" s="38">
        <v>0</v>
      </c>
      <c s="32">
        <f>ROUND(ROUND(L1163,2)*ROUND(G1163,3),2)</f>
      </c>
      <c s="36" t="s">
        <v>69</v>
      </c>
      <c>
        <f>(M1163*21)/100</f>
      </c>
      <c t="s">
        <v>28</v>
      </c>
    </row>
    <row r="1164" spans="1:5" ht="12.75">
      <c r="A1164" s="35" t="s">
        <v>56</v>
      </c>
      <c r="E1164" s="39" t="s">
        <v>1083</v>
      </c>
    </row>
    <row r="1165" spans="1:5" ht="12.75">
      <c r="A1165" s="35" t="s">
        <v>58</v>
      </c>
      <c r="E1165" s="40" t="s">
        <v>5</v>
      </c>
    </row>
    <row r="1166" spans="1:5" ht="89.25">
      <c r="A1166" t="s">
        <v>59</v>
      </c>
      <c r="E1166" s="39" t="s">
        <v>1084</v>
      </c>
    </row>
    <row r="1167" spans="1:16" ht="12.75">
      <c r="A1167" t="s">
        <v>50</v>
      </c>
      <c s="34" t="s">
        <v>1333</v>
      </c>
      <c s="34" t="s">
        <v>156</v>
      </c>
      <c s="35" t="s">
        <v>5</v>
      </c>
      <c s="6" t="s">
        <v>149</v>
      </c>
      <c s="36" t="s">
        <v>65</v>
      </c>
      <c s="37">
        <v>1</v>
      </c>
      <c s="36">
        <v>0</v>
      </c>
      <c s="36">
        <f>ROUND(G1167*H1167,6)</f>
      </c>
      <c r="L1167" s="38">
        <v>0</v>
      </c>
      <c s="32">
        <f>ROUND(ROUND(L1167,2)*ROUND(G1167,3),2)</f>
      </c>
      <c s="36" t="s">
        <v>55</v>
      </c>
      <c>
        <f>(M1167*21)/100</f>
      </c>
      <c t="s">
        <v>28</v>
      </c>
    </row>
    <row r="1168" spans="1:5" ht="12.75">
      <c r="A1168" s="35" t="s">
        <v>56</v>
      </c>
      <c r="E1168" s="39" t="s">
        <v>149</v>
      </c>
    </row>
    <row r="1169" spans="1:5" ht="12.75">
      <c r="A1169" s="35" t="s">
        <v>58</v>
      </c>
      <c r="E1169" s="40" t="s">
        <v>5</v>
      </c>
    </row>
    <row r="1170" spans="1:5" ht="191.25">
      <c r="A1170" t="s">
        <v>59</v>
      </c>
      <c r="E1170" s="39" t="s">
        <v>157</v>
      </c>
    </row>
    <row r="1171" spans="1:16" ht="12.75">
      <c r="A1171" t="s">
        <v>50</v>
      </c>
      <c s="34" t="s">
        <v>1334</v>
      </c>
      <c s="34" t="s">
        <v>1072</v>
      </c>
      <c s="35" t="s">
        <v>5</v>
      </c>
      <c s="6" t="s">
        <v>160</v>
      </c>
      <c s="36" t="s">
        <v>65</v>
      </c>
      <c s="37">
        <v>1</v>
      </c>
      <c s="36">
        <v>0</v>
      </c>
      <c s="36">
        <f>ROUND(G1171*H1171,6)</f>
      </c>
      <c r="L1171" s="38">
        <v>0</v>
      </c>
      <c s="32">
        <f>ROUND(ROUND(L1171,2)*ROUND(G1171,3),2)</f>
      </c>
      <c s="36" t="s">
        <v>69</v>
      </c>
      <c>
        <f>(M1171*21)/100</f>
      </c>
      <c t="s">
        <v>28</v>
      </c>
    </row>
    <row r="1172" spans="1:5" ht="12.75">
      <c r="A1172" s="35" t="s">
        <v>56</v>
      </c>
      <c r="E1172" s="39" t="s">
        <v>160</v>
      </c>
    </row>
    <row r="1173" spans="1:5" ht="12.75">
      <c r="A1173" s="35" t="s">
        <v>58</v>
      </c>
      <c r="E1173" s="40" t="s">
        <v>5</v>
      </c>
    </row>
    <row r="1174" spans="1:5" ht="89.25">
      <c r="A1174" t="s">
        <v>59</v>
      </c>
      <c r="E1174" s="39" t="s">
        <v>161</v>
      </c>
    </row>
    <row r="1175" spans="1:16" ht="12.75">
      <c r="A1175" t="s">
        <v>50</v>
      </c>
      <c s="34" t="s">
        <v>1335</v>
      </c>
      <c s="34" t="s">
        <v>1087</v>
      </c>
      <c s="35" t="s">
        <v>5</v>
      </c>
      <c s="6" t="s">
        <v>1088</v>
      </c>
      <c s="36" t="s">
        <v>65</v>
      </c>
      <c s="37">
        <v>2</v>
      </c>
      <c s="36">
        <v>0</v>
      </c>
      <c s="36">
        <f>ROUND(G1175*H1175,6)</f>
      </c>
      <c r="L1175" s="38">
        <v>0</v>
      </c>
      <c s="32">
        <f>ROUND(ROUND(L1175,2)*ROUND(G1175,3),2)</f>
      </c>
      <c s="36" t="s">
        <v>55</v>
      </c>
      <c>
        <f>(M1175*21)/100</f>
      </c>
      <c t="s">
        <v>28</v>
      </c>
    </row>
    <row r="1176" spans="1:5" ht="12.75">
      <c r="A1176" s="35" t="s">
        <v>56</v>
      </c>
      <c r="E1176" s="39" t="s">
        <v>1088</v>
      </c>
    </row>
    <row r="1177" spans="1:5" ht="12.75">
      <c r="A1177" s="35" t="s">
        <v>58</v>
      </c>
      <c r="E1177" s="40" t="s">
        <v>5</v>
      </c>
    </row>
    <row r="1178" spans="1:5" ht="191.25">
      <c r="A1178" t="s">
        <v>59</v>
      </c>
      <c r="E1178" s="39" t="s">
        <v>1089</v>
      </c>
    </row>
    <row r="1179" spans="1:16" ht="12.75">
      <c r="A1179" t="s">
        <v>50</v>
      </c>
      <c s="34" t="s">
        <v>1336</v>
      </c>
      <c s="34" t="s">
        <v>134</v>
      </c>
      <c s="35" t="s">
        <v>5</v>
      </c>
      <c s="6" t="s">
        <v>1091</v>
      </c>
      <c s="36" t="s">
        <v>65</v>
      </c>
      <c s="37">
        <v>2</v>
      </c>
      <c s="36">
        <v>0</v>
      </c>
      <c s="36">
        <f>ROUND(G1179*H1179,6)</f>
      </c>
      <c r="L1179" s="38">
        <v>0</v>
      </c>
      <c s="32">
        <f>ROUND(ROUND(L1179,2)*ROUND(G1179,3),2)</f>
      </c>
      <c s="36" t="s">
        <v>69</v>
      </c>
      <c>
        <f>(M1179*21)/100</f>
      </c>
      <c t="s">
        <v>28</v>
      </c>
    </row>
    <row r="1180" spans="1:5" ht="12.75">
      <c r="A1180" s="35" t="s">
        <v>56</v>
      </c>
      <c r="E1180" s="39" t="s">
        <v>1091</v>
      </c>
    </row>
    <row r="1181" spans="1:5" ht="12.75">
      <c r="A1181" s="35" t="s">
        <v>58</v>
      </c>
      <c r="E1181" s="40" t="s">
        <v>5</v>
      </c>
    </row>
    <row r="1182" spans="1:5" ht="89.25">
      <c r="A1182" t="s">
        <v>59</v>
      </c>
      <c r="E1182" s="39" t="s">
        <v>1092</v>
      </c>
    </row>
    <row r="1183" spans="1:16" ht="12.75">
      <c r="A1183" t="s">
        <v>50</v>
      </c>
      <c s="34" t="s">
        <v>1337</v>
      </c>
      <c s="34" t="s">
        <v>708</v>
      </c>
      <c s="35" t="s">
        <v>5</v>
      </c>
      <c s="6" t="s">
        <v>709</v>
      </c>
      <c s="36" t="s">
        <v>65</v>
      </c>
      <c s="37">
        <v>6</v>
      </c>
      <c s="36">
        <v>0</v>
      </c>
      <c s="36">
        <f>ROUND(G1183*H1183,6)</f>
      </c>
      <c r="L1183" s="38">
        <v>0</v>
      </c>
      <c s="32">
        <f>ROUND(ROUND(L1183,2)*ROUND(G1183,3),2)</f>
      </c>
      <c s="36" t="s">
        <v>55</v>
      </c>
      <c>
        <f>(M1183*21)/100</f>
      </c>
      <c t="s">
        <v>28</v>
      </c>
    </row>
    <row r="1184" spans="1:5" ht="12.75">
      <c r="A1184" s="35" t="s">
        <v>56</v>
      </c>
      <c r="E1184" s="39" t="s">
        <v>709</v>
      </c>
    </row>
    <row r="1185" spans="1:5" ht="12.75">
      <c r="A1185" s="35" t="s">
        <v>58</v>
      </c>
      <c r="E1185" s="40" t="s">
        <v>5</v>
      </c>
    </row>
    <row r="1186" spans="1:5" ht="191.25">
      <c r="A1186" t="s">
        <v>59</v>
      </c>
      <c r="E1186" s="39" t="s">
        <v>710</v>
      </c>
    </row>
    <row r="1187" spans="1:16" ht="12.75">
      <c r="A1187" t="s">
        <v>50</v>
      </c>
      <c s="34" t="s">
        <v>1338</v>
      </c>
      <c s="34" t="s">
        <v>159</v>
      </c>
      <c s="35" t="s">
        <v>5</v>
      </c>
      <c s="6" t="s">
        <v>1103</v>
      </c>
      <c s="36" t="s">
        <v>65</v>
      </c>
      <c s="37">
        <v>6</v>
      </c>
      <c s="36">
        <v>0</v>
      </c>
      <c s="36">
        <f>ROUND(G1187*H1187,6)</f>
      </c>
      <c r="L1187" s="38">
        <v>0</v>
      </c>
      <c s="32">
        <f>ROUND(ROUND(L1187,2)*ROUND(G1187,3),2)</f>
      </c>
      <c s="36" t="s">
        <v>69</v>
      </c>
      <c>
        <f>(M1187*21)/100</f>
      </c>
      <c t="s">
        <v>28</v>
      </c>
    </row>
    <row r="1188" spans="1:5" ht="12.75">
      <c r="A1188" s="35" t="s">
        <v>56</v>
      </c>
      <c r="E1188" s="39" t="s">
        <v>1103</v>
      </c>
    </row>
    <row r="1189" spans="1:5" ht="12.75">
      <c r="A1189" s="35" t="s">
        <v>58</v>
      </c>
      <c r="E1189" s="40" t="s">
        <v>5</v>
      </c>
    </row>
    <row r="1190" spans="1:5" ht="102">
      <c r="A1190" t="s">
        <v>59</v>
      </c>
      <c r="E1190" s="39" t="s">
        <v>1104</v>
      </c>
    </row>
    <row r="1191" spans="1:16" ht="12.75">
      <c r="A1191" t="s">
        <v>50</v>
      </c>
      <c s="34" t="s">
        <v>1339</v>
      </c>
      <c s="34" t="s">
        <v>1087</v>
      </c>
      <c s="35" t="s">
        <v>62</v>
      </c>
      <c s="6" t="s">
        <v>1088</v>
      </c>
      <c s="36" t="s">
        <v>65</v>
      </c>
      <c s="37">
        <v>3</v>
      </c>
      <c s="36">
        <v>0</v>
      </c>
      <c s="36">
        <f>ROUND(G1191*H1191,6)</f>
      </c>
      <c r="L1191" s="38">
        <v>0</v>
      </c>
      <c s="32">
        <f>ROUND(ROUND(L1191,2)*ROUND(G1191,3),2)</f>
      </c>
      <c s="36" t="s">
        <v>55</v>
      </c>
      <c>
        <f>(M1191*21)/100</f>
      </c>
      <c t="s">
        <v>28</v>
      </c>
    </row>
    <row r="1192" spans="1:5" ht="12.75">
      <c r="A1192" s="35" t="s">
        <v>56</v>
      </c>
      <c r="E1192" s="39" t="s">
        <v>1088</v>
      </c>
    </row>
    <row r="1193" spans="1:5" ht="12.75">
      <c r="A1193" s="35" t="s">
        <v>58</v>
      </c>
      <c r="E1193" s="40" t="s">
        <v>5</v>
      </c>
    </row>
    <row r="1194" spans="1:5" ht="191.25">
      <c r="A1194" t="s">
        <v>59</v>
      </c>
      <c r="E1194" s="39" t="s">
        <v>1089</v>
      </c>
    </row>
    <row r="1195" spans="1:16" ht="12.75">
      <c r="A1195" t="s">
        <v>50</v>
      </c>
      <c s="34" t="s">
        <v>1340</v>
      </c>
      <c s="34" t="s">
        <v>1157</v>
      </c>
      <c s="35" t="s">
        <v>5</v>
      </c>
      <c s="6" t="s">
        <v>1158</v>
      </c>
      <c s="36" t="s">
        <v>65</v>
      </c>
      <c s="37">
        <v>1</v>
      </c>
      <c s="36">
        <v>0</v>
      </c>
      <c s="36">
        <f>ROUND(G1195*H1195,6)</f>
      </c>
      <c r="L1195" s="38">
        <v>0</v>
      </c>
      <c s="32">
        <f>ROUND(ROUND(L1195,2)*ROUND(G1195,3),2)</f>
      </c>
      <c s="36" t="s">
        <v>55</v>
      </c>
      <c>
        <f>(M1195*21)/100</f>
      </c>
      <c t="s">
        <v>28</v>
      </c>
    </row>
    <row r="1196" spans="1:5" ht="12.75">
      <c r="A1196" s="35" t="s">
        <v>56</v>
      </c>
      <c r="E1196" s="39" t="s">
        <v>1158</v>
      </c>
    </row>
    <row r="1197" spans="1:5" ht="12.75">
      <c r="A1197" s="35" t="s">
        <v>58</v>
      </c>
      <c r="E1197" s="40" t="s">
        <v>5</v>
      </c>
    </row>
    <row r="1198" spans="1:5" ht="102">
      <c r="A1198" t="s">
        <v>59</v>
      </c>
      <c r="E1198" s="39" t="s">
        <v>1159</v>
      </c>
    </row>
    <row r="1199" spans="1:16" ht="12.75">
      <c r="A1199" t="s">
        <v>50</v>
      </c>
      <c s="34" t="s">
        <v>1341</v>
      </c>
      <c s="34" t="s">
        <v>1098</v>
      </c>
      <c s="35" t="s">
        <v>5</v>
      </c>
      <c s="6" t="s">
        <v>1099</v>
      </c>
      <c s="36" t="s">
        <v>251</v>
      </c>
      <c s="37">
        <v>2</v>
      </c>
      <c s="36">
        <v>0</v>
      </c>
      <c s="36">
        <f>ROUND(G1199*H1199,6)</f>
      </c>
      <c r="L1199" s="38">
        <v>0</v>
      </c>
      <c s="32">
        <f>ROUND(ROUND(L1199,2)*ROUND(G1199,3),2)</f>
      </c>
      <c s="36" t="s">
        <v>69</v>
      </c>
      <c>
        <f>(M1199*21)/100</f>
      </c>
      <c t="s">
        <v>28</v>
      </c>
    </row>
    <row r="1200" spans="1:5" ht="12.75">
      <c r="A1200" s="35" t="s">
        <v>56</v>
      </c>
      <c r="E1200" s="39" t="s">
        <v>1099</v>
      </c>
    </row>
    <row r="1201" spans="1:5" ht="12.75">
      <c r="A1201" s="35" t="s">
        <v>58</v>
      </c>
      <c r="E1201" s="40" t="s">
        <v>5</v>
      </c>
    </row>
    <row r="1202" spans="1:5" ht="89.25">
      <c r="A1202" t="s">
        <v>59</v>
      </c>
      <c r="E1202" s="39" t="s">
        <v>1100</v>
      </c>
    </row>
    <row r="1203" spans="1:16" ht="12.75">
      <c r="A1203" t="s">
        <v>50</v>
      </c>
      <c s="34" t="s">
        <v>1342</v>
      </c>
      <c s="34" t="s">
        <v>1161</v>
      </c>
      <c s="35" t="s">
        <v>5</v>
      </c>
      <c s="6" t="s">
        <v>1162</v>
      </c>
      <c s="36" t="s">
        <v>65</v>
      </c>
      <c s="37">
        <v>1</v>
      </c>
      <c s="36">
        <v>0</v>
      </c>
      <c s="36">
        <f>ROUND(G1203*H1203,6)</f>
      </c>
      <c r="L1203" s="38">
        <v>0</v>
      </c>
      <c s="32">
        <f>ROUND(ROUND(L1203,2)*ROUND(G1203,3),2)</f>
      </c>
      <c s="36" t="s">
        <v>55</v>
      </c>
      <c>
        <f>(M1203*21)/100</f>
      </c>
      <c t="s">
        <v>28</v>
      </c>
    </row>
    <row r="1204" spans="1:5" ht="12.75">
      <c r="A1204" s="35" t="s">
        <v>56</v>
      </c>
      <c r="E1204" s="39" t="s">
        <v>1162</v>
      </c>
    </row>
    <row r="1205" spans="1:5" ht="12.75">
      <c r="A1205" s="35" t="s">
        <v>58</v>
      </c>
      <c r="E1205" s="40" t="s">
        <v>5</v>
      </c>
    </row>
    <row r="1206" spans="1:5" ht="191.25">
      <c r="A1206" t="s">
        <v>59</v>
      </c>
      <c r="E1206" s="39" t="s">
        <v>1163</v>
      </c>
    </row>
    <row r="1207" spans="1:16" ht="12.75">
      <c r="A1207" t="s">
        <v>50</v>
      </c>
      <c s="34" t="s">
        <v>1343</v>
      </c>
      <c s="34" t="s">
        <v>1165</v>
      </c>
      <c s="35" t="s">
        <v>5</v>
      </c>
      <c s="6" t="s">
        <v>1166</v>
      </c>
      <c s="36" t="s">
        <v>65</v>
      </c>
      <c s="37">
        <v>1</v>
      </c>
      <c s="36">
        <v>0</v>
      </c>
      <c s="36">
        <f>ROUND(G1207*H1207,6)</f>
      </c>
      <c r="L1207" s="38">
        <v>0</v>
      </c>
      <c s="32">
        <f>ROUND(ROUND(L1207,2)*ROUND(G1207,3),2)</f>
      </c>
      <c s="36" t="s">
        <v>55</v>
      </c>
      <c>
        <f>(M1207*21)/100</f>
      </c>
      <c t="s">
        <v>28</v>
      </c>
    </row>
    <row r="1208" spans="1:5" ht="12.75">
      <c r="A1208" s="35" t="s">
        <v>56</v>
      </c>
      <c r="E1208" s="39" t="s">
        <v>1166</v>
      </c>
    </row>
    <row r="1209" spans="1:5" ht="12.75">
      <c r="A1209" s="35" t="s">
        <v>58</v>
      </c>
      <c r="E1209" s="40" t="s">
        <v>5</v>
      </c>
    </row>
    <row r="1210" spans="1:5" ht="102">
      <c r="A1210" t="s">
        <v>59</v>
      </c>
      <c r="E1210" s="39" t="s">
        <v>1167</v>
      </c>
    </row>
    <row r="1211" spans="1:16" ht="12.75">
      <c r="A1211" t="s">
        <v>50</v>
      </c>
      <c s="34" t="s">
        <v>1344</v>
      </c>
      <c s="34" t="s">
        <v>167</v>
      </c>
      <c s="35" t="s">
        <v>5</v>
      </c>
      <c s="6" t="s">
        <v>168</v>
      </c>
      <c s="36" t="s">
        <v>65</v>
      </c>
      <c s="37">
        <v>1</v>
      </c>
      <c s="36">
        <v>0</v>
      </c>
      <c s="36">
        <f>ROUND(G1211*H1211,6)</f>
      </c>
      <c r="L1211" s="38">
        <v>0</v>
      </c>
      <c s="32">
        <f>ROUND(ROUND(L1211,2)*ROUND(G1211,3),2)</f>
      </c>
      <c s="36" t="s">
        <v>55</v>
      </c>
      <c>
        <f>(M1211*21)/100</f>
      </c>
      <c t="s">
        <v>28</v>
      </c>
    </row>
    <row r="1212" spans="1:5" ht="12.75">
      <c r="A1212" s="35" t="s">
        <v>56</v>
      </c>
      <c r="E1212" s="39" t="s">
        <v>168</v>
      </c>
    </row>
    <row r="1213" spans="1:5" ht="12.75">
      <c r="A1213" s="35" t="s">
        <v>58</v>
      </c>
      <c r="E1213" s="40" t="s">
        <v>5</v>
      </c>
    </row>
    <row r="1214" spans="1:5" ht="191.25">
      <c r="A1214" t="s">
        <v>59</v>
      </c>
      <c r="E1214" s="39" t="s">
        <v>169</v>
      </c>
    </row>
    <row r="1215" spans="1:16" ht="25.5">
      <c r="A1215" t="s">
        <v>50</v>
      </c>
      <c s="34" t="s">
        <v>1345</v>
      </c>
      <c s="34" t="s">
        <v>1170</v>
      </c>
      <c s="35" t="s">
        <v>5</v>
      </c>
      <c s="6" t="s">
        <v>1171</v>
      </c>
      <c s="36" t="s">
        <v>65</v>
      </c>
      <c s="37">
        <v>1</v>
      </c>
      <c s="36">
        <v>0</v>
      </c>
      <c s="36">
        <f>ROUND(G1215*H1215,6)</f>
      </c>
      <c r="L1215" s="38">
        <v>0</v>
      </c>
      <c s="32">
        <f>ROUND(ROUND(L1215,2)*ROUND(G1215,3),2)</f>
      </c>
      <c s="36" t="s">
        <v>69</v>
      </c>
      <c>
        <f>(M1215*21)/100</f>
      </c>
      <c t="s">
        <v>28</v>
      </c>
    </row>
    <row r="1216" spans="1:5" ht="25.5">
      <c r="A1216" s="35" t="s">
        <v>56</v>
      </c>
      <c r="E1216" s="39" t="s">
        <v>1171</v>
      </c>
    </row>
    <row r="1217" spans="1:5" ht="12.75">
      <c r="A1217" s="35" t="s">
        <v>58</v>
      </c>
      <c r="E1217" s="40" t="s">
        <v>5</v>
      </c>
    </row>
    <row r="1218" spans="1:5" ht="153">
      <c r="A1218" t="s">
        <v>59</v>
      </c>
      <c r="E1218" s="39" t="s">
        <v>1172</v>
      </c>
    </row>
    <row r="1219" spans="1:13" ht="12.75">
      <c r="A1219" t="s">
        <v>47</v>
      </c>
      <c r="C1219" s="31" t="s">
        <v>1346</v>
      </c>
      <c r="E1219" s="33" t="s">
        <v>1208</v>
      </c>
      <c r="J1219" s="32">
        <f>0</f>
      </c>
      <c s="32">
        <f>0</f>
      </c>
      <c s="32">
        <f>0+L1220+L1224+L1228+L1232+L1236+L1240+L1244+L1248+L1252+L1256+L1260+L1264+L1268+L1272+L1276+L1280+L1284</f>
      </c>
      <c s="32">
        <f>0+M1220+M1224+M1228+M1232+M1236+M1240+M1244+M1248+M1252+M1256+M1260+M1264+M1268+M1272+M1276+M1280+M1284</f>
      </c>
    </row>
    <row r="1220" spans="1:16" ht="12.75">
      <c r="A1220" t="s">
        <v>50</v>
      </c>
      <c s="34" t="s">
        <v>1347</v>
      </c>
      <c s="34" t="s">
        <v>741</v>
      </c>
      <c s="35" t="s">
        <v>5</v>
      </c>
      <c s="6" t="s">
        <v>742</v>
      </c>
      <c s="36" t="s">
        <v>65</v>
      </c>
      <c s="37">
        <v>1</v>
      </c>
      <c s="36">
        <v>0</v>
      </c>
      <c s="36">
        <f>ROUND(G1220*H1220,6)</f>
      </c>
      <c r="L1220" s="38">
        <v>0</v>
      </c>
      <c s="32">
        <f>ROUND(ROUND(L1220,2)*ROUND(G1220,3),2)</f>
      </c>
      <c s="36" t="s">
        <v>55</v>
      </c>
      <c>
        <f>(M1220*21)/100</f>
      </c>
      <c t="s">
        <v>28</v>
      </c>
    </row>
    <row r="1221" spans="1:5" ht="12.75">
      <c r="A1221" s="35" t="s">
        <v>56</v>
      </c>
      <c r="E1221" s="39" t="s">
        <v>742</v>
      </c>
    </row>
    <row r="1222" spans="1:5" ht="12.75">
      <c r="A1222" s="35" t="s">
        <v>58</v>
      </c>
      <c r="E1222" s="40" t="s">
        <v>5</v>
      </c>
    </row>
    <row r="1223" spans="1:5" ht="153">
      <c r="A1223" t="s">
        <v>59</v>
      </c>
      <c r="E1223" s="39" t="s">
        <v>743</v>
      </c>
    </row>
    <row r="1224" spans="1:16" ht="12.75">
      <c r="A1224" t="s">
        <v>50</v>
      </c>
      <c s="34" t="s">
        <v>1348</v>
      </c>
      <c s="34" t="s">
        <v>1266</v>
      </c>
      <c s="35" t="s">
        <v>5</v>
      </c>
      <c s="6" t="s">
        <v>1267</v>
      </c>
      <c s="36" t="s">
        <v>65</v>
      </c>
      <c s="37">
        <v>1</v>
      </c>
      <c s="36">
        <v>0</v>
      </c>
      <c s="36">
        <f>ROUND(G1224*H1224,6)</f>
      </c>
      <c r="L1224" s="38">
        <v>0</v>
      </c>
      <c s="32">
        <f>ROUND(ROUND(L1224,2)*ROUND(G1224,3),2)</f>
      </c>
      <c s="36" t="s">
        <v>69</v>
      </c>
      <c>
        <f>(M1224*21)/100</f>
      </c>
      <c t="s">
        <v>28</v>
      </c>
    </row>
    <row r="1225" spans="1:5" ht="12.75">
      <c r="A1225" s="35" t="s">
        <v>56</v>
      </c>
      <c r="E1225" s="39" t="s">
        <v>1267</v>
      </c>
    </row>
    <row r="1226" spans="1:5" ht="12.75">
      <c r="A1226" s="35" t="s">
        <v>58</v>
      </c>
      <c r="E1226" s="40" t="s">
        <v>5</v>
      </c>
    </row>
    <row r="1227" spans="1:5" ht="102">
      <c r="A1227" t="s">
        <v>59</v>
      </c>
      <c r="E1227" s="39" t="s">
        <v>1268</v>
      </c>
    </row>
    <row r="1228" spans="1:16" ht="12.75">
      <c r="A1228" t="s">
        <v>50</v>
      </c>
      <c s="34" t="s">
        <v>1349</v>
      </c>
      <c s="34" t="s">
        <v>148</v>
      </c>
      <c s="35" t="s">
        <v>5</v>
      </c>
      <c s="6" t="s">
        <v>149</v>
      </c>
      <c s="36" t="s">
        <v>65</v>
      </c>
      <c s="37">
        <v>1</v>
      </c>
      <c s="36">
        <v>0</v>
      </c>
      <c s="36">
        <f>ROUND(G1228*H1228,6)</f>
      </c>
      <c r="L1228" s="38">
        <v>0</v>
      </c>
      <c s="32">
        <f>ROUND(ROUND(L1228,2)*ROUND(G1228,3),2)</f>
      </c>
      <c s="36" t="s">
        <v>55</v>
      </c>
      <c>
        <f>(M1228*21)/100</f>
      </c>
      <c t="s">
        <v>28</v>
      </c>
    </row>
    <row r="1229" spans="1:5" ht="12.75">
      <c r="A1229" s="35" t="s">
        <v>56</v>
      </c>
      <c r="E1229" s="39" t="s">
        <v>149</v>
      </c>
    </row>
    <row r="1230" spans="1:5" ht="12.75">
      <c r="A1230" s="35" t="s">
        <v>58</v>
      </c>
      <c r="E1230" s="40" t="s">
        <v>5</v>
      </c>
    </row>
    <row r="1231" spans="1:5" ht="191.25">
      <c r="A1231" t="s">
        <v>59</v>
      </c>
      <c r="E1231" s="39" t="s">
        <v>150</v>
      </c>
    </row>
    <row r="1232" spans="1:16" ht="12.75">
      <c r="A1232" t="s">
        <v>50</v>
      </c>
      <c s="34" t="s">
        <v>1350</v>
      </c>
      <c s="34" t="s">
        <v>1082</v>
      </c>
      <c s="35" t="s">
        <v>5</v>
      </c>
      <c s="6" t="s">
        <v>1083</v>
      </c>
      <c s="36" t="s">
        <v>251</v>
      </c>
      <c s="37">
        <v>1</v>
      </c>
      <c s="36">
        <v>0</v>
      </c>
      <c s="36">
        <f>ROUND(G1232*H1232,6)</f>
      </c>
      <c r="L1232" s="38">
        <v>0</v>
      </c>
      <c s="32">
        <f>ROUND(ROUND(L1232,2)*ROUND(G1232,3),2)</f>
      </c>
      <c s="36" t="s">
        <v>69</v>
      </c>
      <c>
        <f>(M1232*21)/100</f>
      </c>
      <c t="s">
        <v>28</v>
      </c>
    </row>
    <row r="1233" spans="1:5" ht="12.75">
      <c r="A1233" s="35" t="s">
        <v>56</v>
      </c>
      <c r="E1233" s="39" t="s">
        <v>1083</v>
      </c>
    </row>
    <row r="1234" spans="1:5" ht="12.75">
      <c r="A1234" s="35" t="s">
        <v>58</v>
      </c>
      <c r="E1234" s="40" t="s">
        <v>5</v>
      </c>
    </row>
    <row r="1235" spans="1:5" ht="89.25">
      <c r="A1235" t="s">
        <v>59</v>
      </c>
      <c r="E1235" s="39" t="s">
        <v>1084</v>
      </c>
    </row>
    <row r="1236" spans="1:16" ht="12.75">
      <c r="A1236" t="s">
        <v>50</v>
      </c>
      <c s="34" t="s">
        <v>1351</v>
      </c>
      <c s="34" t="s">
        <v>156</v>
      </c>
      <c s="35" t="s">
        <v>5</v>
      </c>
      <c s="6" t="s">
        <v>149</v>
      </c>
      <c s="36" t="s">
        <v>65</v>
      </c>
      <c s="37">
        <v>1</v>
      </c>
      <c s="36">
        <v>0</v>
      </c>
      <c s="36">
        <f>ROUND(G1236*H1236,6)</f>
      </c>
      <c r="L1236" s="38">
        <v>0</v>
      </c>
      <c s="32">
        <f>ROUND(ROUND(L1236,2)*ROUND(G1236,3),2)</f>
      </c>
      <c s="36" t="s">
        <v>55</v>
      </c>
      <c>
        <f>(M1236*21)/100</f>
      </c>
      <c t="s">
        <v>28</v>
      </c>
    </row>
    <row r="1237" spans="1:5" ht="12.75">
      <c r="A1237" s="35" t="s">
        <v>56</v>
      </c>
      <c r="E1237" s="39" t="s">
        <v>149</v>
      </c>
    </row>
    <row r="1238" spans="1:5" ht="12.75">
      <c r="A1238" s="35" t="s">
        <v>58</v>
      </c>
      <c r="E1238" s="40" t="s">
        <v>5</v>
      </c>
    </row>
    <row r="1239" spans="1:5" ht="191.25">
      <c r="A1239" t="s">
        <v>59</v>
      </c>
      <c r="E1239" s="39" t="s">
        <v>157</v>
      </c>
    </row>
    <row r="1240" spans="1:16" ht="12.75">
      <c r="A1240" t="s">
        <v>50</v>
      </c>
      <c s="34" t="s">
        <v>1352</v>
      </c>
      <c s="34" t="s">
        <v>1072</v>
      </c>
      <c s="35" t="s">
        <v>5</v>
      </c>
      <c s="6" t="s">
        <v>160</v>
      </c>
      <c s="36" t="s">
        <v>65</v>
      </c>
      <c s="37">
        <v>1</v>
      </c>
      <c s="36">
        <v>0</v>
      </c>
      <c s="36">
        <f>ROUND(G1240*H1240,6)</f>
      </c>
      <c r="L1240" s="38">
        <v>0</v>
      </c>
      <c s="32">
        <f>ROUND(ROUND(L1240,2)*ROUND(G1240,3),2)</f>
      </c>
      <c s="36" t="s">
        <v>69</v>
      </c>
      <c>
        <f>(M1240*21)/100</f>
      </c>
      <c t="s">
        <v>28</v>
      </c>
    </row>
    <row r="1241" spans="1:5" ht="12.75">
      <c r="A1241" s="35" t="s">
        <v>56</v>
      </c>
      <c r="E1241" s="39" t="s">
        <v>160</v>
      </c>
    </row>
    <row r="1242" spans="1:5" ht="12.75">
      <c r="A1242" s="35" t="s">
        <v>58</v>
      </c>
      <c r="E1242" s="40" t="s">
        <v>5</v>
      </c>
    </row>
    <row r="1243" spans="1:5" ht="89.25">
      <c r="A1243" t="s">
        <v>59</v>
      </c>
      <c r="E1243" s="39" t="s">
        <v>161</v>
      </c>
    </row>
    <row r="1244" spans="1:16" ht="12.75">
      <c r="A1244" t="s">
        <v>50</v>
      </c>
      <c s="34" t="s">
        <v>1353</v>
      </c>
      <c s="34" t="s">
        <v>1087</v>
      </c>
      <c s="35" t="s">
        <v>5</v>
      </c>
      <c s="6" t="s">
        <v>1088</v>
      </c>
      <c s="36" t="s">
        <v>65</v>
      </c>
      <c s="37">
        <v>2</v>
      </c>
      <c s="36">
        <v>0</v>
      </c>
      <c s="36">
        <f>ROUND(G1244*H1244,6)</f>
      </c>
      <c r="L1244" s="38">
        <v>0</v>
      </c>
      <c s="32">
        <f>ROUND(ROUND(L1244,2)*ROUND(G1244,3),2)</f>
      </c>
      <c s="36" t="s">
        <v>55</v>
      </c>
      <c>
        <f>(M1244*21)/100</f>
      </c>
      <c t="s">
        <v>28</v>
      </c>
    </row>
    <row r="1245" spans="1:5" ht="12.75">
      <c r="A1245" s="35" t="s">
        <v>56</v>
      </c>
      <c r="E1245" s="39" t="s">
        <v>1088</v>
      </c>
    </row>
    <row r="1246" spans="1:5" ht="12.75">
      <c r="A1246" s="35" t="s">
        <v>58</v>
      </c>
      <c r="E1246" s="40" t="s">
        <v>5</v>
      </c>
    </row>
    <row r="1247" spans="1:5" ht="191.25">
      <c r="A1247" t="s">
        <v>59</v>
      </c>
      <c r="E1247" s="39" t="s">
        <v>1089</v>
      </c>
    </row>
    <row r="1248" spans="1:16" ht="12.75">
      <c r="A1248" t="s">
        <v>50</v>
      </c>
      <c s="34" t="s">
        <v>1354</v>
      </c>
      <c s="34" t="s">
        <v>134</v>
      </c>
      <c s="35" t="s">
        <v>5</v>
      </c>
      <c s="6" t="s">
        <v>1091</v>
      </c>
      <c s="36" t="s">
        <v>65</v>
      </c>
      <c s="37">
        <v>2</v>
      </c>
      <c s="36">
        <v>0</v>
      </c>
      <c s="36">
        <f>ROUND(G1248*H1248,6)</f>
      </c>
      <c r="L1248" s="38">
        <v>0</v>
      </c>
      <c s="32">
        <f>ROUND(ROUND(L1248,2)*ROUND(G1248,3),2)</f>
      </c>
      <c s="36" t="s">
        <v>69</v>
      </c>
      <c>
        <f>(M1248*21)/100</f>
      </c>
      <c t="s">
        <v>28</v>
      </c>
    </row>
    <row r="1249" spans="1:5" ht="12.75">
      <c r="A1249" s="35" t="s">
        <v>56</v>
      </c>
      <c r="E1249" s="39" t="s">
        <v>1091</v>
      </c>
    </row>
    <row r="1250" spans="1:5" ht="12.75">
      <c r="A1250" s="35" t="s">
        <v>58</v>
      </c>
      <c r="E1250" s="40" t="s">
        <v>5</v>
      </c>
    </row>
    <row r="1251" spans="1:5" ht="89.25">
      <c r="A1251" t="s">
        <v>59</v>
      </c>
      <c r="E1251" s="39" t="s">
        <v>1092</v>
      </c>
    </row>
    <row r="1252" spans="1:16" ht="12.75">
      <c r="A1252" t="s">
        <v>50</v>
      </c>
      <c s="34" t="s">
        <v>1355</v>
      </c>
      <c s="34" t="s">
        <v>1087</v>
      </c>
      <c s="35" t="s">
        <v>62</v>
      </c>
      <c s="6" t="s">
        <v>1088</v>
      </c>
      <c s="36" t="s">
        <v>65</v>
      </c>
      <c s="37">
        <v>1</v>
      </c>
      <c s="36">
        <v>0</v>
      </c>
      <c s="36">
        <f>ROUND(G1252*H1252,6)</f>
      </c>
      <c r="L1252" s="38">
        <v>0</v>
      </c>
      <c s="32">
        <f>ROUND(ROUND(L1252,2)*ROUND(G1252,3),2)</f>
      </c>
      <c s="36" t="s">
        <v>55</v>
      </c>
      <c>
        <f>(M1252*21)/100</f>
      </c>
      <c t="s">
        <v>28</v>
      </c>
    </row>
    <row r="1253" spans="1:5" ht="12.75">
      <c r="A1253" s="35" t="s">
        <v>56</v>
      </c>
      <c r="E1253" s="39" t="s">
        <v>1088</v>
      </c>
    </row>
    <row r="1254" spans="1:5" ht="12.75">
      <c r="A1254" s="35" t="s">
        <v>58</v>
      </c>
      <c r="E1254" s="40" t="s">
        <v>5</v>
      </c>
    </row>
    <row r="1255" spans="1:5" ht="191.25">
      <c r="A1255" t="s">
        <v>59</v>
      </c>
      <c r="E1255" s="39" t="s">
        <v>1089</v>
      </c>
    </row>
    <row r="1256" spans="1:16" ht="12.75">
      <c r="A1256" t="s">
        <v>50</v>
      </c>
      <c s="34" t="s">
        <v>1356</v>
      </c>
      <c s="34" t="s">
        <v>1098</v>
      </c>
      <c s="35" t="s">
        <v>5</v>
      </c>
      <c s="6" t="s">
        <v>1099</v>
      </c>
      <c s="36" t="s">
        <v>251</v>
      </c>
      <c s="37">
        <v>1</v>
      </c>
      <c s="36">
        <v>0</v>
      </c>
      <c s="36">
        <f>ROUND(G1256*H1256,6)</f>
      </c>
      <c r="L1256" s="38">
        <v>0</v>
      </c>
      <c s="32">
        <f>ROUND(ROUND(L1256,2)*ROUND(G1256,3),2)</f>
      </c>
      <c s="36" t="s">
        <v>69</v>
      </c>
      <c>
        <f>(M1256*21)/100</f>
      </c>
      <c t="s">
        <v>28</v>
      </c>
    </row>
    <row r="1257" spans="1:5" ht="12.75">
      <c r="A1257" s="35" t="s">
        <v>56</v>
      </c>
      <c r="E1257" s="39" t="s">
        <v>1099</v>
      </c>
    </row>
    <row r="1258" spans="1:5" ht="12.75">
      <c r="A1258" s="35" t="s">
        <v>58</v>
      </c>
      <c r="E1258" s="40" t="s">
        <v>5</v>
      </c>
    </row>
    <row r="1259" spans="1:5" ht="89.25">
      <c r="A1259" t="s">
        <v>59</v>
      </c>
      <c r="E1259" s="39" t="s">
        <v>1100</v>
      </c>
    </row>
    <row r="1260" spans="1:16" ht="12.75">
      <c r="A1260" t="s">
        <v>50</v>
      </c>
      <c s="34" t="s">
        <v>1357</v>
      </c>
      <c s="34" t="s">
        <v>110</v>
      </c>
      <c s="35" t="s">
        <v>5</v>
      </c>
      <c s="6" t="s">
        <v>111</v>
      </c>
      <c s="36" t="s">
        <v>65</v>
      </c>
      <c s="37">
        <v>1</v>
      </c>
      <c s="36">
        <v>0</v>
      </c>
      <c s="36">
        <f>ROUND(G1260*H1260,6)</f>
      </c>
      <c r="L1260" s="38">
        <v>0</v>
      </c>
      <c s="32">
        <f>ROUND(ROUND(L1260,2)*ROUND(G1260,3),2)</f>
      </c>
      <c s="36" t="s">
        <v>55</v>
      </c>
      <c>
        <f>(M1260*21)/100</f>
      </c>
      <c t="s">
        <v>28</v>
      </c>
    </row>
    <row r="1261" spans="1:5" ht="12.75">
      <c r="A1261" s="35" t="s">
        <v>56</v>
      </c>
      <c r="E1261" s="39" t="s">
        <v>111</v>
      </c>
    </row>
    <row r="1262" spans="1:5" ht="12.75">
      <c r="A1262" s="35" t="s">
        <v>58</v>
      </c>
      <c r="E1262" s="40" t="s">
        <v>5</v>
      </c>
    </row>
    <row r="1263" spans="1:5" ht="204">
      <c r="A1263" t="s">
        <v>59</v>
      </c>
      <c r="E1263" s="39" t="s">
        <v>112</v>
      </c>
    </row>
    <row r="1264" spans="1:16" ht="12.75">
      <c r="A1264" t="s">
        <v>50</v>
      </c>
      <c s="34" t="s">
        <v>1358</v>
      </c>
      <c s="34" t="s">
        <v>185</v>
      </c>
      <c s="35" t="s">
        <v>5</v>
      </c>
      <c s="6" t="s">
        <v>1175</v>
      </c>
      <c s="36" t="s">
        <v>65</v>
      </c>
      <c s="37">
        <v>1</v>
      </c>
      <c s="36">
        <v>0</v>
      </c>
      <c s="36">
        <f>ROUND(G1264*H1264,6)</f>
      </c>
      <c r="L1264" s="38">
        <v>0</v>
      </c>
      <c s="32">
        <f>ROUND(ROUND(L1264,2)*ROUND(G1264,3),2)</f>
      </c>
      <c s="36" t="s">
        <v>69</v>
      </c>
      <c>
        <f>(M1264*21)/100</f>
      </c>
      <c t="s">
        <v>28</v>
      </c>
    </row>
    <row r="1265" spans="1:5" ht="12.75">
      <c r="A1265" s="35" t="s">
        <v>56</v>
      </c>
      <c r="E1265" s="39" t="s">
        <v>1175</v>
      </c>
    </row>
    <row r="1266" spans="1:5" ht="12.75">
      <c r="A1266" s="35" t="s">
        <v>58</v>
      </c>
      <c r="E1266" s="40" t="s">
        <v>5</v>
      </c>
    </row>
    <row r="1267" spans="1:5" ht="102">
      <c r="A1267" t="s">
        <v>59</v>
      </c>
      <c r="E1267" s="39" t="s">
        <v>1221</v>
      </c>
    </row>
    <row r="1268" spans="1:16" ht="12.75">
      <c r="A1268" t="s">
        <v>50</v>
      </c>
      <c s="34" t="s">
        <v>1359</v>
      </c>
      <c s="34" t="s">
        <v>1114</v>
      </c>
      <c s="35" t="s">
        <v>5</v>
      </c>
      <c s="6" t="s">
        <v>1013</v>
      </c>
      <c s="36" t="s">
        <v>251</v>
      </c>
      <c s="37">
        <v>1</v>
      </c>
      <c s="36">
        <v>0</v>
      </c>
      <c s="36">
        <f>ROUND(G1268*H1268,6)</f>
      </c>
      <c r="L1268" s="38">
        <v>0</v>
      </c>
      <c s="32">
        <f>ROUND(ROUND(L1268,2)*ROUND(G1268,3),2)</f>
      </c>
      <c s="36" t="s">
        <v>69</v>
      </c>
      <c>
        <f>(M1268*21)/100</f>
      </c>
      <c t="s">
        <v>28</v>
      </c>
    </row>
    <row r="1269" spans="1:5" ht="12.75">
      <c r="A1269" s="35" t="s">
        <v>56</v>
      </c>
      <c r="E1269" s="39" t="s">
        <v>1013</v>
      </c>
    </row>
    <row r="1270" spans="1:5" ht="12.75">
      <c r="A1270" s="35" t="s">
        <v>58</v>
      </c>
      <c r="E1270" s="40" t="s">
        <v>5</v>
      </c>
    </row>
    <row r="1271" spans="1:5" ht="89.25">
      <c r="A1271" t="s">
        <v>59</v>
      </c>
      <c r="E1271" s="39" t="s">
        <v>1014</v>
      </c>
    </row>
    <row r="1272" spans="1:16" ht="12.75">
      <c r="A1272" t="s">
        <v>50</v>
      </c>
      <c s="34" t="s">
        <v>1360</v>
      </c>
      <c s="34" t="s">
        <v>1018</v>
      </c>
      <c s="35" t="s">
        <v>5</v>
      </c>
      <c s="6" t="s">
        <v>1019</v>
      </c>
      <c s="36" t="s">
        <v>65</v>
      </c>
      <c s="37">
        <v>1</v>
      </c>
      <c s="36">
        <v>0</v>
      </c>
      <c s="36">
        <f>ROUND(G1272*H1272,6)</f>
      </c>
      <c r="L1272" s="38">
        <v>0</v>
      </c>
      <c s="32">
        <f>ROUND(ROUND(L1272,2)*ROUND(G1272,3),2)</f>
      </c>
      <c s="36" t="s">
        <v>69</v>
      </c>
      <c>
        <f>(M1272*21)/100</f>
      </c>
      <c t="s">
        <v>28</v>
      </c>
    </row>
    <row r="1273" spans="1:5" ht="12.75">
      <c r="A1273" s="35" t="s">
        <v>56</v>
      </c>
      <c r="E1273" s="39" t="s">
        <v>1019</v>
      </c>
    </row>
    <row r="1274" spans="1:5" ht="12.75">
      <c r="A1274" s="35" t="s">
        <v>58</v>
      </c>
      <c r="E1274" s="40" t="s">
        <v>5</v>
      </c>
    </row>
    <row r="1275" spans="1:5" ht="89.25">
      <c r="A1275" t="s">
        <v>59</v>
      </c>
      <c r="E1275" s="39" t="s">
        <v>1020</v>
      </c>
    </row>
    <row r="1276" spans="1:16" ht="12.75">
      <c r="A1276" t="s">
        <v>50</v>
      </c>
      <c s="34" t="s">
        <v>1361</v>
      </c>
      <c s="34" t="s">
        <v>1180</v>
      </c>
      <c s="35" t="s">
        <v>5</v>
      </c>
      <c s="6" t="s">
        <v>1181</v>
      </c>
      <c s="36" t="s">
        <v>251</v>
      </c>
      <c s="37">
        <v>1</v>
      </c>
      <c s="36">
        <v>0</v>
      </c>
      <c s="36">
        <f>ROUND(G1276*H1276,6)</f>
      </c>
      <c r="L1276" s="38">
        <v>0</v>
      </c>
      <c s="32">
        <f>ROUND(ROUND(L1276,2)*ROUND(G1276,3),2)</f>
      </c>
      <c s="36" t="s">
        <v>69</v>
      </c>
      <c>
        <f>(M1276*21)/100</f>
      </c>
      <c t="s">
        <v>28</v>
      </c>
    </row>
    <row r="1277" spans="1:5" ht="12.75">
      <c r="A1277" s="35" t="s">
        <v>56</v>
      </c>
      <c r="E1277" s="39" t="s">
        <v>1181</v>
      </c>
    </row>
    <row r="1278" spans="1:5" ht="12.75">
      <c r="A1278" s="35" t="s">
        <v>58</v>
      </c>
      <c r="E1278" s="40" t="s">
        <v>5</v>
      </c>
    </row>
    <row r="1279" spans="1:5" ht="89.25">
      <c r="A1279" t="s">
        <v>59</v>
      </c>
      <c r="E1279" s="39" t="s">
        <v>1182</v>
      </c>
    </row>
    <row r="1280" spans="1:16" ht="12.75">
      <c r="A1280" t="s">
        <v>50</v>
      </c>
      <c s="34" t="s">
        <v>1362</v>
      </c>
      <c s="34" t="s">
        <v>110</v>
      </c>
      <c s="35" t="s">
        <v>62</v>
      </c>
      <c s="6" t="s">
        <v>111</v>
      </c>
      <c s="36" t="s">
        <v>65</v>
      </c>
      <c s="37">
        <v>1</v>
      </c>
      <c s="36">
        <v>0</v>
      </c>
      <c s="36">
        <f>ROUND(G1280*H1280,6)</f>
      </c>
      <c r="L1280" s="38">
        <v>0</v>
      </c>
      <c s="32">
        <f>ROUND(ROUND(L1280,2)*ROUND(G1280,3),2)</f>
      </c>
      <c s="36" t="s">
        <v>55</v>
      </c>
      <c>
        <f>(M1280*21)/100</f>
      </c>
      <c t="s">
        <v>28</v>
      </c>
    </row>
    <row r="1281" spans="1:5" ht="12.75">
      <c r="A1281" s="35" t="s">
        <v>56</v>
      </c>
      <c r="E1281" s="39" t="s">
        <v>111</v>
      </c>
    </row>
    <row r="1282" spans="1:5" ht="12.75">
      <c r="A1282" s="35" t="s">
        <v>58</v>
      </c>
      <c r="E1282" s="40" t="s">
        <v>5</v>
      </c>
    </row>
    <row r="1283" spans="1:5" ht="204">
      <c r="A1283" t="s">
        <v>59</v>
      </c>
      <c r="E1283" s="39" t="s">
        <v>112</v>
      </c>
    </row>
    <row r="1284" spans="1:16" ht="12.75">
      <c r="A1284" t="s">
        <v>50</v>
      </c>
      <c s="34" t="s">
        <v>1363</v>
      </c>
      <c s="34" t="s">
        <v>1185</v>
      </c>
      <c s="35" t="s">
        <v>5</v>
      </c>
      <c s="6" t="s">
        <v>1186</v>
      </c>
      <c s="36" t="s">
        <v>65</v>
      </c>
      <c s="37">
        <v>1</v>
      </c>
      <c s="36">
        <v>0</v>
      </c>
      <c s="36">
        <f>ROUND(G1284*H1284,6)</f>
      </c>
      <c r="L1284" s="38">
        <v>0</v>
      </c>
      <c s="32">
        <f>ROUND(ROUND(L1284,2)*ROUND(G1284,3),2)</f>
      </c>
      <c s="36" t="s">
        <v>69</v>
      </c>
      <c>
        <f>(M1284*21)/100</f>
      </c>
      <c t="s">
        <v>28</v>
      </c>
    </row>
    <row r="1285" spans="1:5" ht="12.75">
      <c r="A1285" s="35" t="s">
        <v>56</v>
      </c>
      <c r="E1285" s="39" t="s">
        <v>1186</v>
      </c>
    </row>
    <row r="1286" spans="1:5" ht="12.75">
      <c r="A1286" s="35" t="s">
        <v>58</v>
      </c>
      <c r="E1286" s="40" t="s">
        <v>5</v>
      </c>
    </row>
    <row r="1287" spans="1:5" ht="89.25">
      <c r="A1287" t="s">
        <v>59</v>
      </c>
      <c r="E1287" s="39" t="s">
        <v>1187</v>
      </c>
    </row>
    <row r="1288" spans="1:13" ht="12.75">
      <c r="A1288" t="s">
        <v>47</v>
      </c>
      <c r="C1288" s="31" t="s">
        <v>1364</v>
      </c>
      <c r="E1288" s="33" t="s">
        <v>1189</v>
      </c>
      <c r="J1288" s="32">
        <f>0</f>
      </c>
      <c s="32">
        <f>0</f>
      </c>
      <c s="32">
        <f>0+L1289+L1293+L1297+L1301+L1305+L1309+L1313+L1317+L1321+L1325+L1329+L1333+L1337+L1341+L1345+L1349+L1353</f>
      </c>
      <c s="32">
        <f>0+M1289+M1293+M1297+M1301+M1305+M1309+M1313+M1317+M1321+M1325+M1329+M1333+M1337+M1341+M1345+M1349+M1353</f>
      </c>
    </row>
    <row r="1289" spans="1:16" ht="12.75">
      <c r="A1289" t="s">
        <v>50</v>
      </c>
      <c s="34" t="s">
        <v>1365</v>
      </c>
      <c s="34" t="s">
        <v>741</v>
      </c>
      <c s="35" t="s">
        <v>5</v>
      </c>
      <c s="6" t="s">
        <v>742</v>
      </c>
      <c s="36" t="s">
        <v>65</v>
      </c>
      <c s="37">
        <v>1</v>
      </c>
      <c s="36">
        <v>0</v>
      </c>
      <c s="36">
        <f>ROUND(G1289*H1289,6)</f>
      </c>
      <c r="L1289" s="38">
        <v>0</v>
      </c>
      <c s="32">
        <f>ROUND(ROUND(L1289,2)*ROUND(G1289,3),2)</f>
      </c>
      <c s="36" t="s">
        <v>55</v>
      </c>
      <c>
        <f>(M1289*21)/100</f>
      </c>
      <c t="s">
        <v>28</v>
      </c>
    </row>
    <row r="1290" spans="1:5" ht="12.75">
      <c r="A1290" s="35" t="s">
        <v>56</v>
      </c>
      <c r="E1290" s="39" t="s">
        <v>742</v>
      </c>
    </row>
    <row r="1291" spans="1:5" ht="12.75">
      <c r="A1291" s="35" t="s">
        <v>58</v>
      </c>
      <c r="E1291" s="40" t="s">
        <v>5</v>
      </c>
    </row>
    <row r="1292" spans="1:5" ht="153">
      <c r="A1292" t="s">
        <v>59</v>
      </c>
      <c r="E1292" s="39" t="s">
        <v>743</v>
      </c>
    </row>
    <row r="1293" spans="1:16" ht="12.75">
      <c r="A1293" t="s">
        <v>50</v>
      </c>
      <c s="34" t="s">
        <v>1366</v>
      </c>
      <c s="34" t="s">
        <v>1266</v>
      </c>
      <c s="35" t="s">
        <v>5</v>
      </c>
      <c s="6" t="s">
        <v>1267</v>
      </c>
      <c s="36" t="s">
        <v>65</v>
      </c>
      <c s="37">
        <v>1</v>
      </c>
      <c s="36">
        <v>0</v>
      </c>
      <c s="36">
        <f>ROUND(G1293*H1293,6)</f>
      </c>
      <c r="L1293" s="38">
        <v>0</v>
      </c>
      <c s="32">
        <f>ROUND(ROUND(L1293,2)*ROUND(G1293,3),2)</f>
      </c>
      <c s="36" t="s">
        <v>69</v>
      </c>
      <c>
        <f>(M1293*21)/100</f>
      </c>
      <c t="s">
        <v>28</v>
      </c>
    </row>
    <row r="1294" spans="1:5" ht="12.75">
      <c r="A1294" s="35" t="s">
        <v>56</v>
      </c>
      <c r="E1294" s="39" t="s">
        <v>1267</v>
      </c>
    </row>
    <row r="1295" spans="1:5" ht="12.75">
      <c r="A1295" s="35" t="s">
        <v>58</v>
      </c>
      <c r="E1295" s="40" t="s">
        <v>5</v>
      </c>
    </row>
    <row r="1296" spans="1:5" ht="102">
      <c r="A1296" t="s">
        <v>59</v>
      </c>
      <c r="E1296" s="39" t="s">
        <v>1268</v>
      </c>
    </row>
    <row r="1297" spans="1:16" ht="12.75">
      <c r="A1297" t="s">
        <v>50</v>
      </c>
      <c s="34" t="s">
        <v>1367</v>
      </c>
      <c s="34" t="s">
        <v>148</v>
      </c>
      <c s="35" t="s">
        <v>5</v>
      </c>
      <c s="6" t="s">
        <v>149</v>
      </c>
      <c s="36" t="s">
        <v>65</v>
      </c>
      <c s="37">
        <v>1</v>
      </c>
      <c s="36">
        <v>0</v>
      </c>
      <c s="36">
        <f>ROUND(G1297*H1297,6)</f>
      </c>
      <c r="L1297" s="38">
        <v>0</v>
      </c>
      <c s="32">
        <f>ROUND(ROUND(L1297,2)*ROUND(G1297,3),2)</f>
      </c>
      <c s="36" t="s">
        <v>55</v>
      </c>
      <c>
        <f>(M1297*21)/100</f>
      </c>
      <c t="s">
        <v>28</v>
      </c>
    </row>
    <row r="1298" spans="1:5" ht="12.75">
      <c r="A1298" s="35" t="s">
        <v>56</v>
      </c>
      <c r="E1298" s="39" t="s">
        <v>149</v>
      </c>
    </row>
    <row r="1299" spans="1:5" ht="12.75">
      <c r="A1299" s="35" t="s">
        <v>58</v>
      </c>
      <c r="E1299" s="40" t="s">
        <v>5</v>
      </c>
    </row>
    <row r="1300" spans="1:5" ht="191.25">
      <c r="A1300" t="s">
        <v>59</v>
      </c>
      <c r="E1300" s="39" t="s">
        <v>150</v>
      </c>
    </row>
    <row r="1301" spans="1:16" ht="12.75">
      <c r="A1301" t="s">
        <v>50</v>
      </c>
      <c s="34" t="s">
        <v>1368</v>
      </c>
      <c s="34" t="s">
        <v>1082</v>
      </c>
      <c s="35" t="s">
        <v>5</v>
      </c>
      <c s="6" t="s">
        <v>1083</v>
      </c>
      <c s="36" t="s">
        <v>251</v>
      </c>
      <c s="37">
        <v>1</v>
      </c>
      <c s="36">
        <v>0</v>
      </c>
      <c s="36">
        <f>ROUND(G1301*H1301,6)</f>
      </c>
      <c r="L1301" s="38">
        <v>0</v>
      </c>
      <c s="32">
        <f>ROUND(ROUND(L1301,2)*ROUND(G1301,3),2)</f>
      </c>
      <c s="36" t="s">
        <v>69</v>
      </c>
      <c>
        <f>(M1301*21)/100</f>
      </c>
      <c t="s">
        <v>28</v>
      </c>
    </row>
    <row r="1302" spans="1:5" ht="12.75">
      <c r="A1302" s="35" t="s">
        <v>56</v>
      </c>
      <c r="E1302" s="39" t="s">
        <v>1083</v>
      </c>
    </row>
    <row r="1303" spans="1:5" ht="12.75">
      <c r="A1303" s="35" t="s">
        <v>58</v>
      </c>
      <c r="E1303" s="40" t="s">
        <v>5</v>
      </c>
    </row>
    <row r="1304" spans="1:5" ht="89.25">
      <c r="A1304" t="s">
        <v>59</v>
      </c>
      <c r="E1304" s="39" t="s">
        <v>1084</v>
      </c>
    </row>
    <row r="1305" spans="1:16" ht="12.75">
      <c r="A1305" t="s">
        <v>50</v>
      </c>
      <c s="34" t="s">
        <v>1369</v>
      </c>
      <c s="34" t="s">
        <v>156</v>
      </c>
      <c s="35" t="s">
        <v>5</v>
      </c>
      <c s="6" t="s">
        <v>149</v>
      </c>
      <c s="36" t="s">
        <v>65</v>
      </c>
      <c s="37">
        <v>1</v>
      </c>
      <c s="36">
        <v>0</v>
      </c>
      <c s="36">
        <f>ROUND(G1305*H1305,6)</f>
      </c>
      <c r="L1305" s="38">
        <v>0</v>
      </c>
      <c s="32">
        <f>ROUND(ROUND(L1305,2)*ROUND(G1305,3),2)</f>
      </c>
      <c s="36" t="s">
        <v>55</v>
      </c>
      <c>
        <f>(M1305*21)/100</f>
      </c>
      <c t="s">
        <v>28</v>
      </c>
    </row>
    <row r="1306" spans="1:5" ht="12.75">
      <c r="A1306" s="35" t="s">
        <v>56</v>
      </c>
      <c r="E1306" s="39" t="s">
        <v>149</v>
      </c>
    </row>
    <row r="1307" spans="1:5" ht="12.75">
      <c r="A1307" s="35" t="s">
        <v>58</v>
      </c>
      <c r="E1307" s="40" t="s">
        <v>5</v>
      </c>
    </row>
    <row r="1308" spans="1:5" ht="191.25">
      <c r="A1308" t="s">
        <v>59</v>
      </c>
      <c r="E1308" s="39" t="s">
        <v>157</v>
      </c>
    </row>
    <row r="1309" spans="1:16" ht="12.75">
      <c r="A1309" t="s">
        <v>50</v>
      </c>
      <c s="34" t="s">
        <v>1370</v>
      </c>
      <c s="34" t="s">
        <v>1072</v>
      </c>
      <c s="35" t="s">
        <v>5</v>
      </c>
      <c s="6" t="s">
        <v>160</v>
      </c>
      <c s="36" t="s">
        <v>65</v>
      </c>
      <c s="37">
        <v>1</v>
      </c>
      <c s="36">
        <v>0</v>
      </c>
      <c s="36">
        <f>ROUND(G1309*H1309,6)</f>
      </c>
      <c r="L1309" s="38">
        <v>0</v>
      </c>
      <c s="32">
        <f>ROUND(ROUND(L1309,2)*ROUND(G1309,3),2)</f>
      </c>
      <c s="36" t="s">
        <v>69</v>
      </c>
      <c>
        <f>(M1309*21)/100</f>
      </c>
      <c t="s">
        <v>28</v>
      </c>
    </row>
    <row r="1310" spans="1:5" ht="12.75">
      <c r="A1310" s="35" t="s">
        <v>56</v>
      </c>
      <c r="E1310" s="39" t="s">
        <v>160</v>
      </c>
    </row>
    <row r="1311" spans="1:5" ht="12.75">
      <c r="A1311" s="35" t="s">
        <v>58</v>
      </c>
      <c r="E1311" s="40" t="s">
        <v>5</v>
      </c>
    </row>
    <row r="1312" spans="1:5" ht="89.25">
      <c r="A1312" t="s">
        <v>59</v>
      </c>
      <c r="E1312" s="39" t="s">
        <v>161</v>
      </c>
    </row>
    <row r="1313" spans="1:16" ht="12.75">
      <c r="A1313" t="s">
        <v>50</v>
      </c>
      <c s="34" t="s">
        <v>1371</v>
      </c>
      <c s="34" t="s">
        <v>1087</v>
      </c>
      <c s="35" t="s">
        <v>5</v>
      </c>
      <c s="6" t="s">
        <v>1088</v>
      </c>
      <c s="36" t="s">
        <v>65</v>
      </c>
      <c s="37">
        <v>2</v>
      </c>
      <c s="36">
        <v>0</v>
      </c>
      <c s="36">
        <f>ROUND(G1313*H1313,6)</f>
      </c>
      <c r="L1313" s="38">
        <v>0</v>
      </c>
      <c s="32">
        <f>ROUND(ROUND(L1313,2)*ROUND(G1313,3),2)</f>
      </c>
      <c s="36" t="s">
        <v>55</v>
      </c>
      <c>
        <f>(M1313*21)/100</f>
      </c>
      <c t="s">
        <v>28</v>
      </c>
    </row>
    <row r="1314" spans="1:5" ht="12.75">
      <c r="A1314" s="35" t="s">
        <v>56</v>
      </c>
      <c r="E1314" s="39" t="s">
        <v>1088</v>
      </c>
    </row>
    <row r="1315" spans="1:5" ht="12.75">
      <c r="A1315" s="35" t="s">
        <v>58</v>
      </c>
      <c r="E1315" s="40" t="s">
        <v>5</v>
      </c>
    </row>
    <row r="1316" spans="1:5" ht="191.25">
      <c r="A1316" t="s">
        <v>59</v>
      </c>
      <c r="E1316" s="39" t="s">
        <v>1089</v>
      </c>
    </row>
    <row r="1317" spans="1:16" ht="12.75">
      <c r="A1317" t="s">
        <v>50</v>
      </c>
      <c s="34" t="s">
        <v>1372</v>
      </c>
      <c s="34" t="s">
        <v>134</v>
      </c>
      <c s="35" t="s">
        <v>5</v>
      </c>
      <c s="6" t="s">
        <v>1091</v>
      </c>
      <c s="36" t="s">
        <v>65</v>
      </c>
      <c s="37">
        <v>2</v>
      </c>
      <c s="36">
        <v>0</v>
      </c>
      <c s="36">
        <f>ROUND(G1317*H1317,6)</f>
      </c>
      <c r="L1317" s="38">
        <v>0</v>
      </c>
      <c s="32">
        <f>ROUND(ROUND(L1317,2)*ROUND(G1317,3),2)</f>
      </c>
      <c s="36" t="s">
        <v>69</v>
      </c>
      <c>
        <f>(M1317*21)/100</f>
      </c>
      <c t="s">
        <v>28</v>
      </c>
    </row>
    <row r="1318" spans="1:5" ht="12.75">
      <c r="A1318" s="35" t="s">
        <v>56</v>
      </c>
      <c r="E1318" s="39" t="s">
        <v>1091</v>
      </c>
    </row>
    <row r="1319" spans="1:5" ht="12.75">
      <c r="A1319" s="35" t="s">
        <v>58</v>
      </c>
      <c r="E1319" s="40" t="s">
        <v>5</v>
      </c>
    </row>
    <row r="1320" spans="1:5" ht="89.25">
      <c r="A1320" t="s">
        <v>59</v>
      </c>
      <c r="E1320" s="39" t="s">
        <v>1092</v>
      </c>
    </row>
    <row r="1321" spans="1:16" ht="12.75">
      <c r="A1321" t="s">
        <v>50</v>
      </c>
      <c s="34" t="s">
        <v>1373</v>
      </c>
      <c s="34" t="s">
        <v>708</v>
      </c>
      <c s="35" t="s">
        <v>5</v>
      </c>
      <c s="6" t="s">
        <v>709</v>
      </c>
      <c s="36" t="s">
        <v>65</v>
      </c>
      <c s="37">
        <v>6</v>
      </c>
      <c s="36">
        <v>0</v>
      </c>
      <c s="36">
        <f>ROUND(G1321*H1321,6)</f>
      </c>
      <c r="L1321" s="38">
        <v>0</v>
      </c>
      <c s="32">
        <f>ROUND(ROUND(L1321,2)*ROUND(G1321,3),2)</f>
      </c>
      <c s="36" t="s">
        <v>55</v>
      </c>
      <c>
        <f>(M1321*21)/100</f>
      </c>
      <c t="s">
        <v>28</v>
      </c>
    </row>
    <row r="1322" spans="1:5" ht="12.75">
      <c r="A1322" s="35" t="s">
        <v>56</v>
      </c>
      <c r="E1322" s="39" t="s">
        <v>709</v>
      </c>
    </row>
    <row r="1323" spans="1:5" ht="12.75">
      <c r="A1323" s="35" t="s">
        <v>58</v>
      </c>
      <c r="E1323" s="40" t="s">
        <v>5</v>
      </c>
    </row>
    <row r="1324" spans="1:5" ht="191.25">
      <c r="A1324" t="s">
        <v>59</v>
      </c>
      <c r="E1324" s="39" t="s">
        <v>710</v>
      </c>
    </row>
    <row r="1325" spans="1:16" ht="12.75">
      <c r="A1325" t="s">
        <v>50</v>
      </c>
      <c s="34" t="s">
        <v>1374</v>
      </c>
      <c s="34" t="s">
        <v>159</v>
      </c>
      <c s="35" t="s">
        <v>5</v>
      </c>
      <c s="6" t="s">
        <v>1103</v>
      </c>
      <c s="36" t="s">
        <v>65</v>
      </c>
      <c s="37">
        <v>6</v>
      </c>
      <c s="36">
        <v>0</v>
      </c>
      <c s="36">
        <f>ROUND(G1325*H1325,6)</f>
      </c>
      <c r="L1325" s="38">
        <v>0</v>
      </c>
      <c s="32">
        <f>ROUND(ROUND(L1325,2)*ROUND(G1325,3),2)</f>
      </c>
      <c s="36" t="s">
        <v>69</v>
      </c>
      <c>
        <f>(M1325*21)/100</f>
      </c>
      <c t="s">
        <v>28</v>
      </c>
    </row>
    <row r="1326" spans="1:5" ht="12.75">
      <c r="A1326" s="35" t="s">
        <v>56</v>
      </c>
      <c r="E1326" s="39" t="s">
        <v>1103</v>
      </c>
    </row>
    <row r="1327" spans="1:5" ht="12.75">
      <c r="A1327" s="35" t="s">
        <v>58</v>
      </c>
      <c r="E1327" s="40" t="s">
        <v>5</v>
      </c>
    </row>
    <row r="1328" spans="1:5" ht="102">
      <c r="A1328" t="s">
        <v>59</v>
      </c>
      <c r="E1328" s="39" t="s">
        <v>1104</v>
      </c>
    </row>
    <row r="1329" spans="1:16" ht="12.75">
      <c r="A1329" t="s">
        <v>50</v>
      </c>
      <c s="34" t="s">
        <v>1375</v>
      </c>
      <c s="34" t="s">
        <v>1087</v>
      </c>
      <c s="35" t="s">
        <v>62</v>
      </c>
      <c s="6" t="s">
        <v>1088</v>
      </c>
      <c s="36" t="s">
        <v>65</v>
      </c>
      <c s="37">
        <v>3</v>
      </c>
      <c s="36">
        <v>0</v>
      </c>
      <c s="36">
        <f>ROUND(G1329*H1329,6)</f>
      </c>
      <c r="L1329" s="38">
        <v>0</v>
      </c>
      <c s="32">
        <f>ROUND(ROUND(L1329,2)*ROUND(G1329,3),2)</f>
      </c>
      <c s="36" t="s">
        <v>55</v>
      </c>
      <c>
        <f>(M1329*21)/100</f>
      </c>
      <c t="s">
        <v>28</v>
      </c>
    </row>
    <row r="1330" spans="1:5" ht="12.75">
      <c r="A1330" s="35" t="s">
        <v>56</v>
      </c>
      <c r="E1330" s="39" t="s">
        <v>1088</v>
      </c>
    </row>
    <row r="1331" spans="1:5" ht="12.75">
      <c r="A1331" s="35" t="s">
        <v>58</v>
      </c>
      <c r="E1331" s="40" t="s">
        <v>5</v>
      </c>
    </row>
    <row r="1332" spans="1:5" ht="191.25">
      <c r="A1332" t="s">
        <v>59</v>
      </c>
      <c r="E1332" s="39" t="s">
        <v>1089</v>
      </c>
    </row>
    <row r="1333" spans="1:16" ht="12.75">
      <c r="A1333" t="s">
        <v>50</v>
      </c>
      <c s="34" t="s">
        <v>1376</v>
      </c>
      <c s="34" t="s">
        <v>1157</v>
      </c>
      <c s="35" t="s">
        <v>5</v>
      </c>
      <c s="6" t="s">
        <v>1158</v>
      </c>
      <c s="36" t="s">
        <v>65</v>
      </c>
      <c s="37">
        <v>1</v>
      </c>
      <c s="36">
        <v>0</v>
      </c>
      <c s="36">
        <f>ROUND(G1333*H1333,6)</f>
      </c>
      <c r="L1333" s="38">
        <v>0</v>
      </c>
      <c s="32">
        <f>ROUND(ROUND(L1333,2)*ROUND(G1333,3),2)</f>
      </c>
      <c s="36" t="s">
        <v>55</v>
      </c>
      <c>
        <f>(M1333*21)/100</f>
      </c>
      <c t="s">
        <v>28</v>
      </c>
    </row>
    <row r="1334" spans="1:5" ht="12.75">
      <c r="A1334" s="35" t="s">
        <v>56</v>
      </c>
      <c r="E1334" s="39" t="s">
        <v>1158</v>
      </c>
    </row>
    <row r="1335" spans="1:5" ht="12.75">
      <c r="A1335" s="35" t="s">
        <v>58</v>
      </c>
      <c r="E1335" s="40" t="s">
        <v>5</v>
      </c>
    </row>
    <row r="1336" spans="1:5" ht="102">
      <c r="A1336" t="s">
        <v>59</v>
      </c>
      <c r="E1336" s="39" t="s">
        <v>1159</v>
      </c>
    </row>
    <row r="1337" spans="1:16" ht="12.75">
      <c r="A1337" t="s">
        <v>50</v>
      </c>
      <c s="34" t="s">
        <v>1377</v>
      </c>
      <c s="34" t="s">
        <v>1098</v>
      </c>
      <c s="35" t="s">
        <v>5</v>
      </c>
      <c s="6" t="s">
        <v>1099</v>
      </c>
      <c s="36" t="s">
        <v>251</v>
      </c>
      <c s="37">
        <v>2</v>
      </c>
      <c s="36">
        <v>0</v>
      </c>
      <c s="36">
        <f>ROUND(G1337*H1337,6)</f>
      </c>
      <c r="L1337" s="38">
        <v>0</v>
      </c>
      <c s="32">
        <f>ROUND(ROUND(L1337,2)*ROUND(G1337,3),2)</f>
      </c>
      <c s="36" t="s">
        <v>69</v>
      </c>
      <c>
        <f>(M1337*21)/100</f>
      </c>
      <c t="s">
        <v>28</v>
      </c>
    </row>
    <row r="1338" spans="1:5" ht="12.75">
      <c r="A1338" s="35" t="s">
        <v>56</v>
      </c>
      <c r="E1338" s="39" t="s">
        <v>1099</v>
      </c>
    </row>
    <row r="1339" spans="1:5" ht="12.75">
      <c r="A1339" s="35" t="s">
        <v>58</v>
      </c>
      <c r="E1339" s="40" t="s">
        <v>5</v>
      </c>
    </row>
    <row r="1340" spans="1:5" ht="89.25">
      <c r="A1340" t="s">
        <v>59</v>
      </c>
      <c r="E1340" s="39" t="s">
        <v>1100</v>
      </c>
    </row>
    <row r="1341" spans="1:16" ht="12.75">
      <c r="A1341" t="s">
        <v>50</v>
      </c>
      <c s="34" t="s">
        <v>1378</v>
      </c>
      <c s="34" t="s">
        <v>1161</v>
      </c>
      <c s="35" t="s">
        <v>5</v>
      </c>
      <c s="6" t="s">
        <v>1162</v>
      </c>
      <c s="36" t="s">
        <v>65</v>
      </c>
      <c s="37">
        <v>1</v>
      </c>
      <c s="36">
        <v>0</v>
      </c>
      <c s="36">
        <f>ROUND(G1341*H1341,6)</f>
      </c>
      <c r="L1341" s="38">
        <v>0</v>
      </c>
      <c s="32">
        <f>ROUND(ROUND(L1341,2)*ROUND(G1341,3),2)</f>
      </c>
      <c s="36" t="s">
        <v>55</v>
      </c>
      <c>
        <f>(M1341*21)/100</f>
      </c>
      <c t="s">
        <v>28</v>
      </c>
    </row>
    <row r="1342" spans="1:5" ht="12.75">
      <c r="A1342" s="35" t="s">
        <v>56</v>
      </c>
      <c r="E1342" s="39" t="s">
        <v>1162</v>
      </c>
    </row>
    <row r="1343" spans="1:5" ht="12.75">
      <c r="A1343" s="35" t="s">
        <v>58</v>
      </c>
      <c r="E1343" s="40" t="s">
        <v>5</v>
      </c>
    </row>
    <row r="1344" spans="1:5" ht="191.25">
      <c r="A1344" t="s">
        <v>59</v>
      </c>
      <c r="E1344" s="39" t="s">
        <v>1163</v>
      </c>
    </row>
    <row r="1345" spans="1:16" ht="12.75">
      <c r="A1345" t="s">
        <v>50</v>
      </c>
      <c s="34" t="s">
        <v>1379</v>
      </c>
      <c s="34" t="s">
        <v>1165</v>
      </c>
      <c s="35" t="s">
        <v>5</v>
      </c>
      <c s="6" t="s">
        <v>1166</v>
      </c>
      <c s="36" t="s">
        <v>65</v>
      </c>
      <c s="37">
        <v>1</v>
      </c>
      <c s="36">
        <v>0</v>
      </c>
      <c s="36">
        <f>ROUND(G1345*H1345,6)</f>
      </c>
      <c r="L1345" s="38">
        <v>0</v>
      </c>
      <c s="32">
        <f>ROUND(ROUND(L1345,2)*ROUND(G1345,3),2)</f>
      </c>
      <c s="36" t="s">
        <v>55</v>
      </c>
      <c>
        <f>(M1345*21)/100</f>
      </c>
      <c t="s">
        <v>28</v>
      </c>
    </row>
    <row r="1346" spans="1:5" ht="12.75">
      <c r="A1346" s="35" t="s">
        <v>56</v>
      </c>
      <c r="E1346" s="39" t="s">
        <v>1166</v>
      </c>
    </row>
    <row r="1347" spans="1:5" ht="12.75">
      <c r="A1347" s="35" t="s">
        <v>58</v>
      </c>
      <c r="E1347" s="40" t="s">
        <v>5</v>
      </c>
    </row>
    <row r="1348" spans="1:5" ht="102">
      <c r="A1348" t="s">
        <v>59</v>
      </c>
      <c r="E1348" s="39" t="s">
        <v>1167</v>
      </c>
    </row>
    <row r="1349" spans="1:16" ht="12.75">
      <c r="A1349" t="s">
        <v>50</v>
      </c>
      <c s="34" t="s">
        <v>1380</v>
      </c>
      <c s="34" t="s">
        <v>167</v>
      </c>
      <c s="35" t="s">
        <v>5</v>
      </c>
      <c s="6" t="s">
        <v>168</v>
      </c>
      <c s="36" t="s">
        <v>65</v>
      </c>
      <c s="37">
        <v>1</v>
      </c>
      <c s="36">
        <v>0</v>
      </c>
      <c s="36">
        <f>ROUND(G1349*H1349,6)</f>
      </c>
      <c r="L1349" s="38">
        <v>0</v>
      </c>
      <c s="32">
        <f>ROUND(ROUND(L1349,2)*ROUND(G1349,3),2)</f>
      </c>
      <c s="36" t="s">
        <v>55</v>
      </c>
      <c>
        <f>(M1349*21)/100</f>
      </c>
      <c t="s">
        <v>28</v>
      </c>
    </row>
    <row r="1350" spans="1:5" ht="12.75">
      <c r="A1350" s="35" t="s">
        <v>56</v>
      </c>
      <c r="E1350" s="39" t="s">
        <v>168</v>
      </c>
    </row>
    <row r="1351" spans="1:5" ht="12.75">
      <c r="A1351" s="35" t="s">
        <v>58</v>
      </c>
      <c r="E1351" s="40" t="s">
        <v>5</v>
      </c>
    </row>
    <row r="1352" spans="1:5" ht="191.25">
      <c r="A1352" t="s">
        <v>59</v>
      </c>
      <c r="E1352" s="39" t="s">
        <v>169</v>
      </c>
    </row>
    <row r="1353" spans="1:16" ht="25.5">
      <c r="A1353" t="s">
        <v>50</v>
      </c>
      <c s="34" t="s">
        <v>1381</v>
      </c>
      <c s="34" t="s">
        <v>1170</v>
      </c>
      <c s="35" t="s">
        <v>5</v>
      </c>
      <c s="6" t="s">
        <v>1171</v>
      </c>
      <c s="36" t="s">
        <v>65</v>
      </c>
      <c s="37">
        <v>1</v>
      </c>
      <c s="36">
        <v>0</v>
      </c>
      <c s="36">
        <f>ROUND(G1353*H1353,6)</f>
      </c>
      <c r="L1353" s="38">
        <v>0</v>
      </c>
      <c s="32">
        <f>ROUND(ROUND(L1353,2)*ROUND(G1353,3),2)</f>
      </c>
      <c s="36" t="s">
        <v>69</v>
      </c>
      <c>
        <f>(M1353*21)/100</f>
      </c>
      <c t="s">
        <v>28</v>
      </c>
    </row>
    <row r="1354" spans="1:5" ht="25.5">
      <c r="A1354" s="35" t="s">
        <v>56</v>
      </c>
      <c r="E1354" s="39" t="s">
        <v>1171</v>
      </c>
    </row>
    <row r="1355" spans="1:5" ht="12.75">
      <c r="A1355" s="35" t="s">
        <v>58</v>
      </c>
      <c r="E1355" s="40" t="s">
        <v>5</v>
      </c>
    </row>
    <row r="1356" spans="1:5" ht="153">
      <c r="A1356" t="s">
        <v>59</v>
      </c>
      <c r="E1356" s="39" t="s">
        <v>1172</v>
      </c>
    </row>
    <row r="1357" spans="1:13" ht="12.75">
      <c r="A1357" t="s">
        <v>47</v>
      </c>
      <c r="C1357" s="31" t="s">
        <v>1382</v>
      </c>
      <c r="E1357" s="33" t="s">
        <v>1208</v>
      </c>
      <c r="J1357" s="32">
        <f>0</f>
      </c>
      <c s="32">
        <f>0</f>
      </c>
      <c s="32">
        <f>0+L1358+L1362+L1366+L1370+L1374+L1378+L1382+L1386+L1390+L1394+L1398+L1402+L1406+L1410+L1414+L1418+L1422</f>
      </c>
      <c s="32">
        <f>0+M1358+M1362+M1366+M1370+M1374+M1378+M1382+M1386+M1390+M1394+M1398+M1402+M1406+M1410+M1414+M1418+M1422</f>
      </c>
    </row>
    <row r="1358" spans="1:16" ht="12.75">
      <c r="A1358" t="s">
        <v>50</v>
      </c>
      <c s="34" t="s">
        <v>1383</v>
      </c>
      <c s="34" t="s">
        <v>741</v>
      </c>
      <c s="35" t="s">
        <v>5</v>
      </c>
      <c s="6" t="s">
        <v>742</v>
      </c>
      <c s="36" t="s">
        <v>65</v>
      </c>
      <c s="37">
        <v>1</v>
      </c>
      <c s="36">
        <v>0</v>
      </c>
      <c s="36">
        <f>ROUND(G1358*H1358,6)</f>
      </c>
      <c r="L1358" s="38">
        <v>0</v>
      </c>
      <c s="32">
        <f>ROUND(ROUND(L1358,2)*ROUND(G1358,3),2)</f>
      </c>
      <c s="36" t="s">
        <v>55</v>
      </c>
      <c>
        <f>(M1358*21)/100</f>
      </c>
      <c t="s">
        <v>28</v>
      </c>
    </row>
    <row r="1359" spans="1:5" ht="12.75">
      <c r="A1359" s="35" t="s">
        <v>56</v>
      </c>
      <c r="E1359" s="39" t="s">
        <v>742</v>
      </c>
    </row>
    <row r="1360" spans="1:5" ht="12.75">
      <c r="A1360" s="35" t="s">
        <v>58</v>
      </c>
      <c r="E1360" s="40" t="s">
        <v>5</v>
      </c>
    </row>
    <row r="1361" spans="1:5" ht="153">
      <c r="A1361" t="s">
        <v>59</v>
      </c>
      <c r="E1361" s="39" t="s">
        <v>743</v>
      </c>
    </row>
    <row r="1362" spans="1:16" ht="12.75">
      <c r="A1362" t="s">
        <v>50</v>
      </c>
      <c s="34" t="s">
        <v>1384</v>
      </c>
      <c s="34" t="s">
        <v>1266</v>
      </c>
      <c s="35" t="s">
        <v>5</v>
      </c>
      <c s="6" t="s">
        <v>1267</v>
      </c>
      <c s="36" t="s">
        <v>65</v>
      </c>
      <c s="37">
        <v>1</v>
      </c>
      <c s="36">
        <v>0</v>
      </c>
      <c s="36">
        <f>ROUND(G1362*H1362,6)</f>
      </c>
      <c r="L1362" s="38">
        <v>0</v>
      </c>
      <c s="32">
        <f>ROUND(ROUND(L1362,2)*ROUND(G1362,3),2)</f>
      </c>
      <c s="36" t="s">
        <v>69</v>
      </c>
      <c>
        <f>(M1362*21)/100</f>
      </c>
      <c t="s">
        <v>28</v>
      </c>
    </row>
    <row r="1363" spans="1:5" ht="12.75">
      <c r="A1363" s="35" t="s">
        <v>56</v>
      </c>
      <c r="E1363" s="39" t="s">
        <v>1267</v>
      </c>
    </row>
    <row r="1364" spans="1:5" ht="12.75">
      <c r="A1364" s="35" t="s">
        <v>58</v>
      </c>
      <c r="E1364" s="40" t="s">
        <v>5</v>
      </c>
    </row>
    <row r="1365" spans="1:5" ht="102">
      <c r="A1365" t="s">
        <v>59</v>
      </c>
      <c r="E1365" s="39" t="s">
        <v>1268</v>
      </c>
    </row>
    <row r="1366" spans="1:16" ht="12.75">
      <c r="A1366" t="s">
        <v>50</v>
      </c>
      <c s="34" t="s">
        <v>1385</v>
      </c>
      <c s="34" t="s">
        <v>148</v>
      </c>
      <c s="35" t="s">
        <v>5</v>
      </c>
      <c s="6" t="s">
        <v>149</v>
      </c>
      <c s="36" t="s">
        <v>65</v>
      </c>
      <c s="37">
        <v>1</v>
      </c>
      <c s="36">
        <v>0</v>
      </c>
      <c s="36">
        <f>ROUND(G1366*H1366,6)</f>
      </c>
      <c r="L1366" s="38">
        <v>0</v>
      </c>
      <c s="32">
        <f>ROUND(ROUND(L1366,2)*ROUND(G1366,3),2)</f>
      </c>
      <c s="36" t="s">
        <v>55</v>
      </c>
      <c>
        <f>(M1366*21)/100</f>
      </c>
      <c t="s">
        <v>28</v>
      </c>
    </row>
    <row r="1367" spans="1:5" ht="12.75">
      <c r="A1367" s="35" t="s">
        <v>56</v>
      </c>
      <c r="E1367" s="39" t="s">
        <v>149</v>
      </c>
    </row>
    <row r="1368" spans="1:5" ht="12.75">
      <c r="A1368" s="35" t="s">
        <v>58</v>
      </c>
      <c r="E1368" s="40" t="s">
        <v>5</v>
      </c>
    </row>
    <row r="1369" spans="1:5" ht="191.25">
      <c r="A1369" t="s">
        <v>59</v>
      </c>
      <c r="E1369" s="39" t="s">
        <v>150</v>
      </c>
    </row>
    <row r="1370" spans="1:16" ht="12.75">
      <c r="A1370" t="s">
        <v>50</v>
      </c>
      <c s="34" t="s">
        <v>1386</v>
      </c>
      <c s="34" t="s">
        <v>1082</v>
      </c>
      <c s="35" t="s">
        <v>5</v>
      </c>
      <c s="6" t="s">
        <v>1083</v>
      </c>
      <c s="36" t="s">
        <v>251</v>
      </c>
      <c s="37">
        <v>1</v>
      </c>
      <c s="36">
        <v>0</v>
      </c>
      <c s="36">
        <f>ROUND(G1370*H1370,6)</f>
      </c>
      <c r="L1370" s="38">
        <v>0</v>
      </c>
      <c s="32">
        <f>ROUND(ROUND(L1370,2)*ROUND(G1370,3),2)</f>
      </c>
      <c s="36" t="s">
        <v>69</v>
      </c>
      <c>
        <f>(M1370*21)/100</f>
      </c>
      <c t="s">
        <v>28</v>
      </c>
    </row>
    <row r="1371" spans="1:5" ht="12.75">
      <c r="A1371" s="35" t="s">
        <v>56</v>
      </c>
      <c r="E1371" s="39" t="s">
        <v>1083</v>
      </c>
    </row>
    <row r="1372" spans="1:5" ht="12.75">
      <c r="A1372" s="35" t="s">
        <v>58</v>
      </c>
      <c r="E1372" s="40" t="s">
        <v>5</v>
      </c>
    </row>
    <row r="1373" spans="1:5" ht="89.25">
      <c r="A1373" t="s">
        <v>59</v>
      </c>
      <c r="E1373" s="39" t="s">
        <v>1084</v>
      </c>
    </row>
    <row r="1374" spans="1:16" ht="12.75">
      <c r="A1374" t="s">
        <v>50</v>
      </c>
      <c s="34" t="s">
        <v>1387</v>
      </c>
      <c s="34" t="s">
        <v>156</v>
      </c>
      <c s="35" t="s">
        <v>5</v>
      </c>
      <c s="6" t="s">
        <v>149</v>
      </c>
      <c s="36" t="s">
        <v>65</v>
      </c>
      <c s="37">
        <v>1</v>
      </c>
      <c s="36">
        <v>0</v>
      </c>
      <c s="36">
        <f>ROUND(G1374*H1374,6)</f>
      </c>
      <c r="L1374" s="38">
        <v>0</v>
      </c>
      <c s="32">
        <f>ROUND(ROUND(L1374,2)*ROUND(G1374,3),2)</f>
      </c>
      <c s="36" t="s">
        <v>55</v>
      </c>
      <c>
        <f>(M1374*21)/100</f>
      </c>
      <c t="s">
        <v>28</v>
      </c>
    </row>
    <row r="1375" spans="1:5" ht="12.75">
      <c r="A1375" s="35" t="s">
        <v>56</v>
      </c>
      <c r="E1375" s="39" t="s">
        <v>149</v>
      </c>
    </row>
    <row r="1376" spans="1:5" ht="12.75">
      <c r="A1376" s="35" t="s">
        <v>58</v>
      </c>
      <c r="E1376" s="40" t="s">
        <v>5</v>
      </c>
    </row>
    <row r="1377" spans="1:5" ht="191.25">
      <c r="A1377" t="s">
        <v>59</v>
      </c>
      <c r="E1377" s="39" t="s">
        <v>157</v>
      </c>
    </row>
    <row r="1378" spans="1:16" ht="12.75">
      <c r="A1378" t="s">
        <v>50</v>
      </c>
      <c s="34" t="s">
        <v>1388</v>
      </c>
      <c s="34" t="s">
        <v>1072</v>
      </c>
      <c s="35" t="s">
        <v>5</v>
      </c>
      <c s="6" t="s">
        <v>160</v>
      </c>
      <c s="36" t="s">
        <v>65</v>
      </c>
      <c s="37">
        <v>1</v>
      </c>
      <c s="36">
        <v>0</v>
      </c>
      <c s="36">
        <f>ROUND(G1378*H1378,6)</f>
      </c>
      <c r="L1378" s="38">
        <v>0</v>
      </c>
      <c s="32">
        <f>ROUND(ROUND(L1378,2)*ROUND(G1378,3),2)</f>
      </c>
      <c s="36" t="s">
        <v>69</v>
      </c>
      <c>
        <f>(M1378*21)/100</f>
      </c>
      <c t="s">
        <v>28</v>
      </c>
    </row>
    <row r="1379" spans="1:5" ht="12.75">
      <c r="A1379" s="35" t="s">
        <v>56</v>
      </c>
      <c r="E1379" s="39" t="s">
        <v>160</v>
      </c>
    </row>
    <row r="1380" spans="1:5" ht="12.75">
      <c r="A1380" s="35" t="s">
        <v>58</v>
      </c>
      <c r="E1380" s="40" t="s">
        <v>5</v>
      </c>
    </row>
    <row r="1381" spans="1:5" ht="89.25">
      <c r="A1381" t="s">
        <v>59</v>
      </c>
      <c r="E1381" s="39" t="s">
        <v>161</v>
      </c>
    </row>
    <row r="1382" spans="1:16" ht="12.75">
      <c r="A1382" t="s">
        <v>50</v>
      </c>
      <c s="34" t="s">
        <v>1389</v>
      </c>
      <c s="34" t="s">
        <v>1087</v>
      </c>
      <c s="35" t="s">
        <v>62</v>
      </c>
      <c s="6" t="s">
        <v>1088</v>
      </c>
      <c s="36" t="s">
        <v>65</v>
      </c>
      <c s="37">
        <v>2</v>
      </c>
      <c s="36">
        <v>0</v>
      </c>
      <c s="36">
        <f>ROUND(G1382*H1382,6)</f>
      </c>
      <c r="L1382" s="38">
        <v>0</v>
      </c>
      <c s="32">
        <f>ROUND(ROUND(L1382,2)*ROUND(G1382,3),2)</f>
      </c>
      <c s="36" t="s">
        <v>55</v>
      </c>
      <c>
        <f>(M1382*21)/100</f>
      </c>
      <c t="s">
        <v>28</v>
      </c>
    </row>
    <row r="1383" spans="1:5" ht="12.75">
      <c r="A1383" s="35" t="s">
        <v>56</v>
      </c>
      <c r="E1383" s="39" t="s">
        <v>1088</v>
      </c>
    </row>
    <row r="1384" spans="1:5" ht="12.75">
      <c r="A1384" s="35" t="s">
        <v>58</v>
      </c>
      <c r="E1384" s="40" t="s">
        <v>5</v>
      </c>
    </row>
    <row r="1385" spans="1:5" ht="191.25">
      <c r="A1385" t="s">
        <v>59</v>
      </c>
      <c r="E1385" s="39" t="s">
        <v>1089</v>
      </c>
    </row>
    <row r="1386" spans="1:16" ht="12.75">
      <c r="A1386" t="s">
        <v>50</v>
      </c>
      <c s="34" t="s">
        <v>1390</v>
      </c>
      <c s="34" t="s">
        <v>134</v>
      </c>
      <c s="35" t="s">
        <v>5</v>
      </c>
      <c s="6" t="s">
        <v>1091</v>
      </c>
      <c s="36" t="s">
        <v>65</v>
      </c>
      <c s="37">
        <v>2</v>
      </c>
      <c s="36">
        <v>0</v>
      </c>
      <c s="36">
        <f>ROUND(G1386*H1386,6)</f>
      </c>
      <c r="L1386" s="38">
        <v>0</v>
      </c>
      <c s="32">
        <f>ROUND(ROUND(L1386,2)*ROUND(G1386,3),2)</f>
      </c>
      <c s="36" t="s">
        <v>69</v>
      </c>
      <c>
        <f>(M1386*21)/100</f>
      </c>
      <c t="s">
        <v>28</v>
      </c>
    </row>
    <row r="1387" spans="1:5" ht="12.75">
      <c r="A1387" s="35" t="s">
        <v>56</v>
      </c>
      <c r="E1387" s="39" t="s">
        <v>1091</v>
      </c>
    </row>
    <row r="1388" spans="1:5" ht="12.75">
      <c r="A1388" s="35" t="s">
        <v>58</v>
      </c>
      <c r="E1388" s="40" t="s">
        <v>5</v>
      </c>
    </row>
    <row r="1389" spans="1:5" ht="89.25">
      <c r="A1389" t="s">
        <v>59</v>
      </c>
      <c r="E1389" s="39" t="s">
        <v>1092</v>
      </c>
    </row>
    <row r="1390" spans="1:16" ht="12.75">
      <c r="A1390" t="s">
        <v>50</v>
      </c>
      <c s="34" t="s">
        <v>1391</v>
      </c>
      <c s="34" t="s">
        <v>1087</v>
      </c>
      <c s="35" t="s">
        <v>5</v>
      </c>
      <c s="6" t="s">
        <v>1088</v>
      </c>
      <c s="36" t="s">
        <v>65</v>
      </c>
      <c s="37">
        <v>2</v>
      </c>
      <c s="36">
        <v>0</v>
      </c>
      <c s="36">
        <f>ROUND(G1390*H1390,6)</f>
      </c>
      <c r="L1390" s="38">
        <v>0</v>
      </c>
      <c s="32">
        <f>ROUND(ROUND(L1390,2)*ROUND(G1390,3),2)</f>
      </c>
      <c s="36" t="s">
        <v>55</v>
      </c>
      <c>
        <f>(M1390*21)/100</f>
      </c>
      <c t="s">
        <v>28</v>
      </c>
    </row>
    <row r="1391" spans="1:5" ht="12.75">
      <c r="A1391" s="35" t="s">
        <v>56</v>
      </c>
      <c r="E1391" s="39" t="s">
        <v>1088</v>
      </c>
    </row>
    <row r="1392" spans="1:5" ht="12.75">
      <c r="A1392" s="35" t="s">
        <v>58</v>
      </c>
      <c r="E1392" s="40" t="s">
        <v>5</v>
      </c>
    </row>
    <row r="1393" spans="1:5" ht="191.25">
      <c r="A1393" t="s">
        <v>59</v>
      </c>
      <c r="E1393" s="39" t="s">
        <v>1089</v>
      </c>
    </row>
    <row r="1394" spans="1:16" ht="12.75">
      <c r="A1394" t="s">
        <v>50</v>
      </c>
      <c s="34" t="s">
        <v>1392</v>
      </c>
      <c s="34" t="s">
        <v>1098</v>
      </c>
      <c s="35" t="s">
        <v>5</v>
      </c>
      <c s="6" t="s">
        <v>1099</v>
      </c>
      <c s="36" t="s">
        <v>251</v>
      </c>
      <c s="37">
        <v>2</v>
      </c>
      <c s="36">
        <v>0</v>
      </c>
      <c s="36">
        <f>ROUND(G1394*H1394,6)</f>
      </c>
      <c r="L1394" s="38">
        <v>0</v>
      </c>
      <c s="32">
        <f>ROUND(ROUND(L1394,2)*ROUND(G1394,3),2)</f>
      </c>
      <c s="36" t="s">
        <v>69</v>
      </c>
      <c>
        <f>(M1394*21)/100</f>
      </c>
      <c t="s">
        <v>28</v>
      </c>
    </row>
    <row r="1395" spans="1:5" ht="12.75">
      <c r="A1395" s="35" t="s">
        <v>56</v>
      </c>
      <c r="E1395" s="39" t="s">
        <v>1099</v>
      </c>
    </row>
    <row r="1396" spans="1:5" ht="12.75">
      <c r="A1396" s="35" t="s">
        <v>58</v>
      </c>
      <c r="E1396" s="40" t="s">
        <v>5</v>
      </c>
    </row>
    <row r="1397" spans="1:5" ht="89.25">
      <c r="A1397" t="s">
        <v>59</v>
      </c>
      <c r="E1397" s="39" t="s">
        <v>1100</v>
      </c>
    </row>
    <row r="1398" spans="1:16" ht="12.75">
      <c r="A1398" t="s">
        <v>50</v>
      </c>
      <c s="34" t="s">
        <v>1393</v>
      </c>
      <c s="34" t="s">
        <v>110</v>
      </c>
      <c s="35" t="s">
        <v>62</v>
      </c>
      <c s="6" t="s">
        <v>111</v>
      </c>
      <c s="36" t="s">
        <v>65</v>
      </c>
      <c s="37">
        <v>2</v>
      </c>
      <c s="36">
        <v>0</v>
      </c>
      <c s="36">
        <f>ROUND(G1398*H1398,6)</f>
      </c>
      <c r="L1398" s="38">
        <v>0</v>
      </c>
      <c s="32">
        <f>ROUND(ROUND(L1398,2)*ROUND(G1398,3),2)</f>
      </c>
      <c s="36" t="s">
        <v>55</v>
      </c>
      <c>
        <f>(M1398*21)/100</f>
      </c>
      <c t="s">
        <v>28</v>
      </c>
    </row>
    <row r="1399" spans="1:5" ht="12.75">
      <c r="A1399" s="35" t="s">
        <v>56</v>
      </c>
      <c r="E1399" s="39" t="s">
        <v>111</v>
      </c>
    </row>
    <row r="1400" spans="1:5" ht="12.75">
      <c r="A1400" s="35" t="s">
        <v>58</v>
      </c>
      <c r="E1400" s="40" t="s">
        <v>5</v>
      </c>
    </row>
    <row r="1401" spans="1:5" ht="204">
      <c r="A1401" t="s">
        <v>59</v>
      </c>
      <c r="E1401" s="39" t="s">
        <v>112</v>
      </c>
    </row>
    <row r="1402" spans="1:16" ht="12.75">
      <c r="A1402" t="s">
        <v>50</v>
      </c>
      <c s="34" t="s">
        <v>1394</v>
      </c>
      <c s="34" t="s">
        <v>185</v>
      </c>
      <c s="35" t="s">
        <v>5</v>
      </c>
      <c s="6" t="s">
        <v>1175</v>
      </c>
      <c s="36" t="s">
        <v>65</v>
      </c>
      <c s="37">
        <v>2</v>
      </c>
      <c s="36">
        <v>0</v>
      </c>
      <c s="36">
        <f>ROUND(G1402*H1402,6)</f>
      </c>
      <c r="L1402" s="38">
        <v>0</v>
      </c>
      <c s="32">
        <f>ROUND(ROUND(L1402,2)*ROUND(G1402,3),2)</f>
      </c>
      <c s="36" t="s">
        <v>69</v>
      </c>
      <c>
        <f>(M1402*21)/100</f>
      </c>
      <c t="s">
        <v>28</v>
      </c>
    </row>
    <row r="1403" spans="1:5" ht="12.75">
      <c r="A1403" s="35" t="s">
        <v>56</v>
      </c>
      <c r="E1403" s="39" t="s">
        <v>1175</v>
      </c>
    </row>
    <row r="1404" spans="1:5" ht="12.75">
      <c r="A1404" s="35" t="s">
        <v>58</v>
      </c>
      <c r="E1404" s="40" t="s">
        <v>5</v>
      </c>
    </row>
    <row r="1405" spans="1:5" ht="102">
      <c r="A1405" t="s">
        <v>59</v>
      </c>
      <c r="E1405" s="39" t="s">
        <v>1221</v>
      </c>
    </row>
    <row r="1406" spans="1:16" ht="12.75">
      <c r="A1406" t="s">
        <v>50</v>
      </c>
      <c s="34" t="s">
        <v>1395</v>
      </c>
      <c s="34" t="s">
        <v>1114</v>
      </c>
      <c s="35" t="s">
        <v>5</v>
      </c>
      <c s="6" t="s">
        <v>1013</v>
      </c>
      <c s="36" t="s">
        <v>251</v>
      </c>
      <c s="37">
        <v>2</v>
      </c>
      <c s="36">
        <v>0</v>
      </c>
      <c s="36">
        <f>ROUND(G1406*H1406,6)</f>
      </c>
      <c r="L1406" s="38">
        <v>0</v>
      </c>
      <c s="32">
        <f>ROUND(ROUND(L1406,2)*ROUND(G1406,3),2)</f>
      </c>
      <c s="36" t="s">
        <v>69</v>
      </c>
      <c>
        <f>(M1406*21)/100</f>
      </c>
      <c t="s">
        <v>28</v>
      </c>
    </row>
    <row r="1407" spans="1:5" ht="12.75">
      <c r="A1407" s="35" t="s">
        <v>56</v>
      </c>
      <c r="E1407" s="39" t="s">
        <v>1013</v>
      </c>
    </row>
    <row r="1408" spans="1:5" ht="12.75">
      <c r="A1408" s="35" t="s">
        <v>58</v>
      </c>
      <c r="E1408" s="40" t="s">
        <v>5</v>
      </c>
    </row>
    <row r="1409" spans="1:5" ht="89.25">
      <c r="A1409" t="s">
        <v>59</v>
      </c>
      <c r="E1409" s="39" t="s">
        <v>1014</v>
      </c>
    </row>
    <row r="1410" spans="1:16" ht="12.75">
      <c r="A1410" t="s">
        <v>50</v>
      </c>
      <c s="34" t="s">
        <v>1396</v>
      </c>
      <c s="34" t="s">
        <v>1018</v>
      </c>
      <c s="35" t="s">
        <v>5</v>
      </c>
      <c s="6" t="s">
        <v>1019</v>
      </c>
      <c s="36" t="s">
        <v>65</v>
      </c>
      <c s="37">
        <v>2</v>
      </c>
      <c s="36">
        <v>0</v>
      </c>
      <c s="36">
        <f>ROUND(G1410*H1410,6)</f>
      </c>
      <c r="L1410" s="38">
        <v>0</v>
      </c>
      <c s="32">
        <f>ROUND(ROUND(L1410,2)*ROUND(G1410,3),2)</f>
      </c>
      <c s="36" t="s">
        <v>69</v>
      </c>
      <c>
        <f>(M1410*21)/100</f>
      </c>
      <c t="s">
        <v>28</v>
      </c>
    </row>
    <row r="1411" spans="1:5" ht="12.75">
      <c r="A1411" s="35" t="s">
        <v>56</v>
      </c>
      <c r="E1411" s="39" t="s">
        <v>1019</v>
      </c>
    </row>
    <row r="1412" spans="1:5" ht="12.75">
      <c r="A1412" s="35" t="s">
        <v>58</v>
      </c>
      <c r="E1412" s="40" t="s">
        <v>5</v>
      </c>
    </row>
    <row r="1413" spans="1:5" ht="89.25">
      <c r="A1413" t="s">
        <v>59</v>
      </c>
      <c r="E1413" s="39" t="s">
        <v>1020</v>
      </c>
    </row>
    <row r="1414" spans="1:16" ht="12.75">
      <c r="A1414" t="s">
        <v>50</v>
      </c>
      <c s="34" t="s">
        <v>1397</v>
      </c>
      <c s="34" t="s">
        <v>1180</v>
      </c>
      <c s="35" t="s">
        <v>5</v>
      </c>
      <c s="6" t="s">
        <v>1181</v>
      </c>
      <c s="36" t="s">
        <v>251</v>
      </c>
      <c s="37">
        <v>2</v>
      </c>
      <c s="36">
        <v>0</v>
      </c>
      <c s="36">
        <f>ROUND(G1414*H1414,6)</f>
      </c>
      <c r="L1414" s="38">
        <v>0</v>
      </c>
      <c s="32">
        <f>ROUND(ROUND(L1414,2)*ROUND(G1414,3),2)</f>
      </c>
      <c s="36" t="s">
        <v>69</v>
      </c>
      <c>
        <f>(M1414*21)/100</f>
      </c>
      <c t="s">
        <v>28</v>
      </c>
    </row>
    <row r="1415" spans="1:5" ht="12.75">
      <c r="A1415" s="35" t="s">
        <v>56</v>
      </c>
      <c r="E1415" s="39" t="s">
        <v>1181</v>
      </c>
    </row>
    <row r="1416" spans="1:5" ht="12.75">
      <c r="A1416" s="35" t="s">
        <v>58</v>
      </c>
      <c r="E1416" s="40" t="s">
        <v>5</v>
      </c>
    </row>
    <row r="1417" spans="1:5" ht="89.25">
      <c r="A1417" t="s">
        <v>59</v>
      </c>
      <c r="E1417" s="39" t="s">
        <v>1182</v>
      </c>
    </row>
    <row r="1418" spans="1:16" ht="12.75">
      <c r="A1418" t="s">
        <v>50</v>
      </c>
      <c s="34" t="s">
        <v>1398</v>
      </c>
      <c s="34" t="s">
        <v>110</v>
      </c>
      <c s="35" t="s">
        <v>5</v>
      </c>
      <c s="6" t="s">
        <v>111</v>
      </c>
      <c s="36" t="s">
        <v>65</v>
      </c>
      <c s="37">
        <v>1</v>
      </c>
      <c s="36">
        <v>0</v>
      </c>
      <c s="36">
        <f>ROUND(G1418*H1418,6)</f>
      </c>
      <c r="L1418" s="38">
        <v>0</v>
      </c>
      <c s="32">
        <f>ROUND(ROUND(L1418,2)*ROUND(G1418,3),2)</f>
      </c>
      <c s="36" t="s">
        <v>55</v>
      </c>
      <c>
        <f>(M1418*21)/100</f>
      </c>
      <c t="s">
        <v>28</v>
      </c>
    </row>
    <row r="1419" spans="1:5" ht="12.75">
      <c r="A1419" s="35" t="s">
        <v>56</v>
      </c>
      <c r="E1419" s="39" t="s">
        <v>111</v>
      </c>
    </row>
    <row r="1420" spans="1:5" ht="12.75">
      <c r="A1420" s="35" t="s">
        <v>58</v>
      </c>
      <c r="E1420" s="40" t="s">
        <v>5</v>
      </c>
    </row>
    <row r="1421" spans="1:5" ht="204">
      <c r="A1421" t="s">
        <v>59</v>
      </c>
      <c r="E1421" s="39" t="s">
        <v>112</v>
      </c>
    </row>
    <row r="1422" spans="1:16" ht="12.75">
      <c r="A1422" t="s">
        <v>50</v>
      </c>
      <c s="34" t="s">
        <v>1399</v>
      </c>
      <c s="34" t="s">
        <v>1185</v>
      </c>
      <c s="35" t="s">
        <v>5</v>
      </c>
      <c s="6" t="s">
        <v>1186</v>
      </c>
      <c s="36" t="s">
        <v>65</v>
      </c>
      <c s="37">
        <v>1</v>
      </c>
      <c s="36">
        <v>0</v>
      </c>
      <c s="36">
        <f>ROUND(G1422*H1422,6)</f>
      </c>
      <c r="L1422" s="38">
        <v>0</v>
      </c>
      <c s="32">
        <f>ROUND(ROUND(L1422,2)*ROUND(G1422,3),2)</f>
      </c>
      <c s="36" t="s">
        <v>69</v>
      </c>
      <c>
        <f>(M1422*21)/100</f>
      </c>
      <c t="s">
        <v>28</v>
      </c>
    </row>
    <row r="1423" spans="1:5" ht="12.75">
      <c r="A1423" s="35" t="s">
        <v>56</v>
      </c>
      <c r="E1423" s="39" t="s">
        <v>1186</v>
      </c>
    </row>
    <row r="1424" spans="1:5" ht="12.75">
      <c r="A1424" s="35" t="s">
        <v>58</v>
      </c>
      <c r="E1424" s="40" t="s">
        <v>5</v>
      </c>
    </row>
    <row r="1425" spans="1:5" ht="89.25">
      <c r="A1425" t="s">
        <v>59</v>
      </c>
      <c r="E1425" s="39" t="s">
        <v>1187</v>
      </c>
    </row>
    <row r="1426" spans="1:13" ht="12.75">
      <c r="A1426" t="s">
        <v>47</v>
      </c>
      <c r="C1426" s="31" t="s">
        <v>1400</v>
      </c>
      <c r="E1426" s="33" t="s">
        <v>1401</v>
      </c>
      <c r="J1426" s="32">
        <f>0</f>
      </c>
      <c s="32">
        <f>0</f>
      </c>
      <c s="32">
        <f>0+L1427+L1431+L1435+L1439+L1443+L1447+L1451+L1455+L1459+L1463+L1467+L1471+L1475+L1479+L1483+L1487+L1491+L1495+L1499+L1503+L1507+L1511+L1515+L1519</f>
      </c>
      <c s="32">
        <f>0+M1427+M1431+M1435+M1439+M1443+M1447+M1451+M1455+M1459+M1463+M1467+M1471+M1475+M1479+M1483+M1487+M1491+M1495+M1499+M1503+M1507+M1511+M1515+M1519</f>
      </c>
    </row>
    <row r="1427" spans="1:16" ht="12.75">
      <c r="A1427" t="s">
        <v>50</v>
      </c>
      <c s="34" t="s">
        <v>1402</v>
      </c>
      <c s="34" t="s">
        <v>741</v>
      </c>
      <c s="35" t="s">
        <v>5</v>
      </c>
      <c s="6" t="s">
        <v>742</v>
      </c>
      <c s="36" t="s">
        <v>65</v>
      </c>
      <c s="37">
        <v>1</v>
      </c>
      <c s="36">
        <v>0</v>
      </c>
      <c s="36">
        <f>ROUND(G1427*H1427,6)</f>
      </c>
      <c r="L1427" s="38">
        <v>0</v>
      </c>
      <c s="32">
        <f>ROUND(ROUND(L1427,2)*ROUND(G1427,3),2)</f>
      </c>
      <c s="36" t="s">
        <v>55</v>
      </c>
      <c>
        <f>(M1427*21)/100</f>
      </c>
      <c t="s">
        <v>28</v>
      </c>
    </row>
    <row r="1428" spans="1:5" ht="12.75">
      <c r="A1428" s="35" t="s">
        <v>56</v>
      </c>
      <c r="E1428" s="39" t="s">
        <v>742</v>
      </c>
    </row>
    <row r="1429" spans="1:5" ht="12.75">
      <c r="A1429" s="35" t="s">
        <v>58</v>
      </c>
      <c r="E1429" s="40" t="s">
        <v>5</v>
      </c>
    </row>
    <row r="1430" spans="1:5" ht="153">
      <c r="A1430" t="s">
        <v>59</v>
      </c>
      <c r="E1430" s="39" t="s">
        <v>743</v>
      </c>
    </row>
    <row r="1431" spans="1:16" ht="25.5">
      <c r="A1431" t="s">
        <v>50</v>
      </c>
      <c s="34" t="s">
        <v>1403</v>
      </c>
      <c s="34" t="s">
        <v>1143</v>
      </c>
      <c s="35" t="s">
        <v>5</v>
      </c>
      <c s="6" t="s">
        <v>1144</v>
      </c>
      <c s="36" t="s">
        <v>65</v>
      </c>
      <c s="37">
        <v>1</v>
      </c>
      <c s="36">
        <v>0</v>
      </c>
      <c s="36">
        <f>ROUND(G1431*H1431,6)</f>
      </c>
      <c r="L1431" s="38">
        <v>0</v>
      </c>
      <c s="32">
        <f>ROUND(ROUND(L1431,2)*ROUND(G1431,3),2)</f>
      </c>
      <c s="36" t="s">
        <v>69</v>
      </c>
      <c>
        <f>(M1431*21)/100</f>
      </c>
      <c t="s">
        <v>28</v>
      </c>
    </row>
    <row r="1432" spans="1:5" ht="25.5">
      <c r="A1432" s="35" t="s">
        <v>56</v>
      </c>
      <c r="E1432" s="39" t="s">
        <v>1144</v>
      </c>
    </row>
    <row r="1433" spans="1:5" ht="12.75">
      <c r="A1433" s="35" t="s">
        <v>58</v>
      </c>
      <c r="E1433" s="40" t="s">
        <v>5</v>
      </c>
    </row>
    <row r="1434" spans="1:5" ht="153">
      <c r="A1434" t="s">
        <v>59</v>
      </c>
      <c r="E1434" s="39" t="s">
        <v>1145</v>
      </c>
    </row>
    <row r="1435" spans="1:16" ht="12.75">
      <c r="A1435" t="s">
        <v>50</v>
      </c>
      <c s="34" t="s">
        <v>1404</v>
      </c>
      <c s="34" t="s">
        <v>148</v>
      </c>
      <c s="35" t="s">
        <v>5</v>
      </c>
      <c s="6" t="s">
        <v>149</v>
      </c>
      <c s="36" t="s">
        <v>65</v>
      </c>
      <c s="37">
        <v>1</v>
      </c>
      <c s="36">
        <v>0</v>
      </c>
      <c s="36">
        <f>ROUND(G1435*H1435,6)</f>
      </c>
      <c r="L1435" s="38">
        <v>0</v>
      </c>
      <c s="32">
        <f>ROUND(ROUND(L1435,2)*ROUND(G1435,3),2)</f>
      </c>
      <c s="36" t="s">
        <v>55</v>
      </c>
      <c>
        <f>(M1435*21)/100</f>
      </c>
      <c t="s">
        <v>28</v>
      </c>
    </row>
    <row r="1436" spans="1:5" ht="12.75">
      <c r="A1436" s="35" t="s">
        <v>56</v>
      </c>
      <c r="E1436" s="39" t="s">
        <v>149</v>
      </c>
    </row>
    <row r="1437" spans="1:5" ht="12.75">
      <c r="A1437" s="35" t="s">
        <v>58</v>
      </c>
      <c r="E1437" s="40" t="s">
        <v>5</v>
      </c>
    </row>
    <row r="1438" spans="1:5" ht="191.25">
      <c r="A1438" t="s">
        <v>59</v>
      </c>
      <c r="E1438" s="39" t="s">
        <v>150</v>
      </c>
    </row>
    <row r="1439" spans="1:16" ht="12.75">
      <c r="A1439" t="s">
        <v>50</v>
      </c>
      <c s="34" t="s">
        <v>1405</v>
      </c>
      <c s="34" t="s">
        <v>1082</v>
      </c>
      <c s="35" t="s">
        <v>5</v>
      </c>
      <c s="6" t="s">
        <v>1083</v>
      </c>
      <c s="36" t="s">
        <v>251</v>
      </c>
      <c s="37">
        <v>2</v>
      </c>
      <c s="36">
        <v>0</v>
      </c>
      <c s="36">
        <f>ROUND(G1439*H1439,6)</f>
      </c>
      <c r="L1439" s="38">
        <v>0</v>
      </c>
      <c s="32">
        <f>ROUND(ROUND(L1439,2)*ROUND(G1439,3),2)</f>
      </c>
      <c s="36" t="s">
        <v>69</v>
      </c>
      <c>
        <f>(M1439*21)/100</f>
      </c>
      <c t="s">
        <v>28</v>
      </c>
    </row>
    <row r="1440" spans="1:5" ht="12.75">
      <c r="A1440" s="35" t="s">
        <v>56</v>
      </c>
      <c r="E1440" s="39" t="s">
        <v>1083</v>
      </c>
    </row>
    <row r="1441" spans="1:5" ht="12.75">
      <c r="A1441" s="35" t="s">
        <v>58</v>
      </c>
      <c r="E1441" s="40" t="s">
        <v>5</v>
      </c>
    </row>
    <row r="1442" spans="1:5" ht="89.25">
      <c r="A1442" t="s">
        <v>59</v>
      </c>
      <c r="E1442" s="39" t="s">
        <v>1084</v>
      </c>
    </row>
    <row r="1443" spans="1:16" ht="12.75">
      <c r="A1443" t="s">
        <v>50</v>
      </c>
      <c s="34" t="s">
        <v>1406</v>
      </c>
      <c s="34" t="s">
        <v>156</v>
      </c>
      <c s="35" t="s">
        <v>5</v>
      </c>
      <c s="6" t="s">
        <v>149</v>
      </c>
      <c s="36" t="s">
        <v>65</v>
      </c>
      <c s="37">
        <v>2</v>
      </c>
      <c s="36">
        <v>0</v>
      </c>
      <c s="36">
        <f>ROUND(G1443*H1443,6)</f>
      </c>
      <c r="L1443" s="38">
        <v>0</v>
      </c>
      <c s="32">
        <f>ROUND(ROUND(L1443,2)*ROUND(G1443,3),2)</f>
      </c>
      <c s="36" t="s">
        <v>55</v>
      </c>
      <c>
        <f>(M1443*21)/100</f>
      </c>
      <c t="s">
        <v>28</v>
      </c>
    </row>
    <row r="1444" spans="1:5" ht="12.75">
      <c r="A1444" s="35" t="s">
        <v>56</v>
      </c>
      <c r="E1444" s="39" t="s">
        <v>149</v>
      </c>
    </row>
    <row r="1445" spans="1:5" ht="12.75">
      <c r="A1445" s="35" t="s">
        <v>58</v>
      </c>
      <c r="E1445" s="40" t="s">
        <v>5</v>
      </c>
    </row>
    <row r="1446" spans="1:5" ht="191.25">
      <c r="A1446" t="s">
        <v>59</v>
      </c>
      <c r="E1446" s="39" t="s">
        <v>157</v>
      </c>
    </row>
    <row r="1447" spans="1:16" ht="12.75">
      <c r="A1447" t="s">
        <v>50</v>
      </c>
      <c s="34" t="s">
        <v>1407</v>
      </c>
      <c s="34" t="s">
        <v>1072</v>
      </c>
      <c s="35" t="s">
        <v>5</v>
      </c>
      <c s="6" t="s">
        <v>160</v>
      </c>
      <c s="36" t="s">
        <v>65</v>
      </c>
      <c s="37">
        <v>2</v>
      </c>
      <c s="36">
        <v>0</v>
      </c>
      <c s="36">
        <f>ROUND(G1447*H1447,6)</f>
      </c>
      <c r="L1447" s="38">
        <v>0</v>
      </c>
      <c s="32">
        <f>ROUND(ROUND(L1447,2)*ROUND(G1447,3),2)</f>
      </c>
      <c s="36" t="s">
        <v>69</v>
      </c>
      <c>
        <f>(M1447*21)/100</f>
      </c>
      <c t="s">
        <v>28</v>
      </c>
    </row>
    <row r="1448" spans="1:5" ht="12.75">
      <c r="A1448" s="35" t="s">
        <v>56</v>
      </c>
      <c r="E1448" s="39" t="s">
        <v>160</v>
      </c>
    </row>
    <row r="1449" spans="1:5" ht="12.75">
      <c r="A1449" s="35" t="s">
        <v>58</v>
      </c>
      <c r="E1449" s="40" t="s">
        <v>5</v>
      </c>
    </row>
    <row r="1450" spans="1:5" ht="89.25">
      <c r="A1450" t="s">
        <v>59</v>
      </c>
      <c r="E1450" s="39" t="s">
        <v>161</v>
      </c>
    </row>
    <row r="1451" spans="1:16" ht="12.75">
      <c r="A1451" t="s">
        <v>50</v>
      </c>
      <c s="34" t="s">
        <v>1408</v>
      </c>
      <c s="34" t="s">
        <v>1087</v>
      </c>
      <c s="35" t="s">
        <v>62</v>
      </c>
      <c s="6" t="s">
        <v>1088</v>
      </c>
      <c s="36" t="s">
        <v>65</v>
      </c>
      <c s="37">
        <v>2</v>
      </c>
      <c s="36">
        <v>0</v>
      </c>
      <c s="36">
        <f>ROUND(G1451*H1451,6)</f>
      </c>
      <c r="L1451" s="38">
        <v>0</v>
      </c>
      <c s="32">
        <f>ROUND(ROUND(L1451,2)*ROUND(G1451,3),2)</f>
      </c>
      <c s="36" t="s">
        <v>55</v>
      </c>
      <c>
        <f>(M1451*21)/100</f>
      </c>
      <c t="s">
        <v>28</v>
      </c>
    </row>
    <row r="1452" spans="1:5" ht="12.75">
      <c r="A1452" s="35" t="s">
        <v>56</v>
      </c>
      <c r="E1452" s="39" t="s">
        <v>1088</v>
      </c>
    </row>
    <row r="1453" spans="1:5" ht="12.75">
      <c r="A1453" s="35" t="s">
        <v>58</v>
      </c>
      <c r="E1453" s="40" t="s">
        <v>5</v>
      </c>
    </row>
    <row r="1454" spans="1:5" ht="191.25">
      <c r="A1454" t="s">
        <v>59</v>
      </c>
      <c r="E1454" s="39" t="s">
        <v>1089</v>
      </c>
    </row>
    <row r="1455" spans="1:16" ht="12.75">
      <c r="A1455" t="s">
        <v>50</v>
      </c>
      <c s="34" t="s">
        <v>1409</v>
      </c>
      <c s="34" t="s">
        <v>134</v>
      </c>
      <c s="35" t="s">
        <v>5</v>
      </c>
      <c s="6" t="s">
        <v>1091</v>
      </c>
      <c s="36" t="s">
        <v>65</v>
      </c>
      <c s="37">
        <v>2</v>
      </c>
      <c s="36">
        <v>0</v>
      </c>
      <c s="36">
        <f>ROUND(G1455*H1455,6)</f>
      </c>
      <c r="L1455" s="38">
        <v>0</v>
      </c>
      <c s="32">
        <f>ROUND(ROUND(L1455,2)*ROUND(G1455,3),2)</f>
      </c>
      <c s="36" t="s">
        <v>69</v>
      </c>
      <c>
        <f>(M1455*21)/100</f>
      </c>
      <c t="s">
        <v>28</v>
      </c>
    </row>
    <row r="1456" spans="1:5" ht="12.75">
      <c r="A1456" s="35" t="s">
        <v>56</v>
      </c>
      <c r="E1456" s="39" t="s">
        <v>1091</v>
      </c>
    </row>
    <row r="1457" spans="1:5" ht="12.75">
      <c r="A1457" s="35" t="s">
        <v>58</v>
      </c>
      <c r="E1457" s="40" t="s">
        <v>5</v>
      </c>
    </row>
    <row r="1458" spans="1:5" ht="89.25">
      <c r="A1458" t="s">
        <v>59</v>
      </c>
      <c r="E1458" s="39" t="s">
        <v>1092</v>
      </c>
    </row>
    <row r="1459" spans="1:16" ht="12.75">
      <c r="A1459" t="s">
        <v>50</v>
      </c>
      <c s="34" t="s">
        <v>1410</v>
      </c>
      <c s="34" t="s">
        <v>708</v>
      </c>
      <c s="35" t="s">
        <v>5</v>
      </c>
      <c s="6" t="s">
        <v>709</v>
      </c>
      <c s="36" t="s">
        <v>65</v>
      </c>
      <c s="37">
        <v>8</v>
      </c>
      <c s="36">
        <v>0</v>
      </c>
      <c s="36">
        <f>ROUND(G1459*H1459,6)</f>
      </c>
      <c r="L1459" s="38">
        <v>0</v>
      </c>
      <c s="32">
        <f>ROUND(ROUND(L1459,2)*ROUND(G1459,3),2)</f>
      </c>
      <c s="36" t="s">
        <v>55</v>
      </c>
      <c>
        <f>(M1459*21)/100</f>
      </c>
      <c t="s">
        <v>28</v>
      </c>
    </row>
    <row r="1460" spans="1:5" ht="12.75">
      <c r="A1460" s="35" t="s">
        <v>56</v>
      </c>
      <c r="E1460" s="39" t="s">
        <v>709</v>
      </c>
    </row>
    <row r="1461" spans="1:5" ht="12.75">
      <c r="A1461" s="35" t="s">
        <v>58</v>
      </c>
      <c r="E1461" s="40" t="s">
        <v>5</v>
      </c>
    </row>
    <row r="1462" spans="1:5" ht="191.25">
      <c r="A1462" t="s">
        <v>59</v>
      </c>
      <c r="E1462" s="39" t="s">
        <v>710</v>
      </c>
    </row>
    <row r="1463" spans="1:16" ht="12.75">
      <c r="A1463" t="s">
        <v>50</v>
      </c>
      <c s="34" t="s">
        <v>1411</v>
      </c>
      <c s="34" t="s">
        <v>159</v>
      </c>
      <c s="35" t="s">
        <v>5</v>
      </c>
      <c s="6" t="s">
        <v>1103</v>
      </c>
      <c s="36" t="s">
        <v>65</v>
      </c>
      <c s="37">
        <v>8</v>
      </c>
      <c s="36">
        <v>0</v>
      </c>
      <c s="36">
        <f>ROUND(G1463*H1463,6)</f>
      </c>
      <c r="L1463" s="38">
        <v>0</v>
      </c>
      <c s="32">
        <f>ROUND(ROUND(L1463,2)*ROUND(G1463,3),2)</f>
      </c>
      <c s="36" t="s">
        <v>69</v>
      </c>
      <c>
        <f>(M1463*21)/100</f>
      </c>
      <c t="s">
        <v>28</v>
      </c>
    </row>
    <row r="1464" spans="1:5" ht="12.75">
      <c r="A1464" s="35" t="s">
        <v>56</v>
      </c>
      <c r="E1464" s="39" t="s">
        <v>1103</v>
      </c>
    </row>
    <row r="1465" spans="1:5" ht="12.75">
      <c r="A1465" s="35" t="s">
        <v>58</v>
      </c>
      <c r="E1465" s="40" t="s">
        <v>5</v>
      </c>
    </row>
    <row r="1466" spans="1:5" ht="102">
      <c r="A1466" t="s">
        <v>59</v>
      </c>
      <c r="E1466" s="39" t="s">
        <v>1104</v>
      </c>
    </row>
    <row r="1467" spans="1:16" ht="12.75">
      <c r="A1467" t="s">
        <v>50</v>
      </c>
      <c s="34" t="s">
        <v>1412</v>
      </c>
      <c s="34" t="s">
        <v>1087</v>
      </c>
      <c s="35" t="s">
        <v>5</v>
      </c>
      <c s="6" t="s">
        <v>1088</v>
      </c>
      <c s="36" t="s">
        <v>65</v>
      </c>
      <c s="37">
        <v>6</v>
      </c>
      <c s="36">
        <v>0</v>
      </c>
      <c s="36">
        <f>ROUND(G1467*H1467,6)</f>
      </c>
      <c r="L1467" s="38">
        <v>0</v>
      </c>
      <c s="32">
        <f>ROUND(ROUND(L1467,2)*ROUND(G1467,3),2)</f>
      </c>
      <c s="36" t="s">
        <v>55</v>
      </c>
      <c>
        <f>(M1467*21)/100</f>
      </c>
      <c t="s">
        <v>28</v>
      </c>
    </row>
    <row r="1468" spans="1:5" ht="12.75">
      <c r="A1468" s="35" t="s">
        <v>56</v>
      </c>
      <c r="E1468" s="39" t="s">
        <v>1088</v>
      </c>
    </row>
    <row r="1469" spans="1:5" ht="12.75">
      <c r="A1469" s="35" t="s">
        <v>58</v>
      </c>
      <c r="E1469" s="40" t="s">
        <v>5</v>
      </c>
    </row>
    <row r="1470" spans="1:5" ht="191.25">
      <c r="A1470" t="s">
        <v>59</v>
      </c>
      <c r="E1470" s="39" t="s">
        <v>1089</v>
      </c>
    </row>
    <row r="1471" spans="1:16" ht="12.75">
      <c r="A1471" t="s">
        <v>50</v>
      </c>
      <c s="34" t="s">
        <v>1413</v>
      </c>
      <c s="34" t="s">
        <v>1098</v>
      </c>
      <c s="35" t="s">
        <v>5</v>
      </c>
      <c s="6" t="s">
        <v>1099</v>
      </c>
      <c s="36" t="s">
        <v>251</v>
      </c>
      <c s="37">
        <v>5</v>
      </c>
      <c s="36">
        <v>0</v>
      </c>
      <c s="36">
        <f>ROUND(G1471*H1471,6)</f>
      </c>
      <c r="L1471" s="38">
        <v>0</v>
      </c>
      <c s="32">
        <f>ROUND(ROUND(L1471,2)*ROUND(G1471,3),2)</f>
      </c>
      <c s="36" t="s">
        <v>69</v>
      </c>
      <c>
        <f>(M1471*21)/100</f>
      </c>
      <c t="s">
        <v>28</v>
      </c>
    </row>
    <row r="1472" spans="1:5" ht="12.75">
      <c r="A1472" s="35" t="s">
        <v>56</v>
      </c>
      <c r="E1472" s="39" t="s">
        <v>1099</v>
      </c>
    </row>
    <row r="1473" spans="1:5" ht="12.75">
      <c r="A1473" s="35" t="s">
        <v>58</v>
      </c>
      <c r="E1473" s="40" t="s">
        <v>5</v>
      </c>
    </row>
    <row r="1474" spans="1:5" ht="89.25">
      <c r="A1474" t="s">
        <v>59</v>
      </c>
      <c r="E1474" s="39" t="s">
        <v>1100</v>
      </c>
    </row>
    <row r="1475" spans="1:16" ht="12.75">
      <c r="A1475" t="s">
        <v>50</v>
      </c>
      <c s="34" t="s">
        <v>1414</v>
      </c>
      <c s="34" t="s">
        <v>1157</v>
      </c>
      <c s="35" t="s">
        <v>5</v>
      </c>
      <c s="6" t="s">
        <v>1158</v>
      </c>
      <c s="36" t="s">
        <v>65</v>
      </c>
      <c s="37">
        <v>1</v>
      </c>
      <c s="36">
        <v>0</v>
      </c>
      <c s="36">
        <f>ROUND(G1475*H1475,6)</f>
      </c>
      <c r="L1475" s="38">
        <v>0</v>
      </c>
      <c s="32">
        <f>ROUND(ROUND(L1475,2)*ROUND(G1475,3),2)</f>
      </c>
      <c s="36" t="s">
        <v>55</v>
      </c>
      <c>
        <f>(M1475*21)/100</f>
      </c>
      <c t="s">
        <v>28</v>
      </c>
    </row>
    <row r="1476" spans="1:5" ht="12.75">
      <c r="A1476" s="35" t="s">
        <v>56</v>
      </c>
      <c r="E1476" s="39" t="s">
        <v>1158</v>
      </c>
    </row>
    <row r="1477" spans="1:5" ht="12.75">
      <c r="A1477" s="35" t="s">
        <v>58</v>
      </c>
      <c r="E1477" s="40" t="s">
        <v>5</v>
      </c>
    </row>
    <row r="1478" spans="1:5" ht="102">
      <c r="A1478" t="s">
        <v>59</v>
      </c>
      <c r="E1478" s="39" t="s">
        <v>1159</v>
      </c>
    </row>
    <row r="1479" spans="1:16" ht="12.75">
      <c r="A1479" t="s">
        <v>50</v>
      </c>
      <c s="34" t="s">
        <v>1415</v>
      </c>
      <c s="34" t="s">
        <v>1161</v>
      </c>
      <c s="35" t="s">
        <v>5</v>
      </c>
      <c s="6" t="s">
        <v>1162</v>
      </c>
      <c s="36" t="s">
        <v>65</v>
      </c>
      <c s="37">
        <v>1</v>
      </c>
      <c s="36">
        <v>0</v>
      </c>
      <c s="36">
        <f>ROUND(G1479*H1479,6)</f>
      </c>
      <c r="L1479" s="38">
        <v>0</v>
      </c>
      <c s="32">
        <f>ROUND(ROUND(L1479,2)*ROUND(G1479,3),2)</f>
      </c>
      <c s="36" t="s">
        <v>55</v>
      </c>
      <c>
        <f>(M1479*21)/100</f>
      </c>
      <c t="s">
        <v>28</v>
      </c>
    </row>
    <row r="1480" spans="1:5" ht="12.75">
      <c r="A1480" s="35" t="s">
        <v>56</v>
      </c>
      <c r="E1480" s="39" t="s">
        <v>1162</v>
      </c>
    </row>
    <row r="1481" spans="1:5" ht="12.75">
      <c r="A1481" s="35" t="s">
        <v>58</v>
      </c>
      <c r="E1481" s="40" t="s">
        <v>5</v>
      </c>
    </row>
    <row r="1482" spans="1:5" ht="191.25">
      <c r="A1482" t="s">
        <v>59</v>
      </c>
      <c r="E1482" s="39" t="s">
        <v>1163</v>
      </c>
    </row>
    <row r="1483" spans="1:16" ht="12.75">
      <c r="A1483" t="s">
        <v>50</v>
      </c>
      <c s="34" t="s">
        <v>1416</v>
      </c>
      <c s="34" t="s">
        <v>1165</v>
      </c>
      <c s="35" t="s">
        <v>5</v>
      </c>
      <c s="6" t="s">
        <v>1166</v>
      </c>
      <c s="36" t="s">
        <v>65</v>
      </c>
      <c s="37">
        <v>1</v>
      </c>
      <c s="36">
        <v>0</v>
      </c>
      <c s="36">
        <f>ROUND(G1483*H1483,6)</f>
      </c>
      <c r="L1483" s="38">
        <v>0</v>
      </c>
      <c s="32">
        <f>ROUND(ROUND(L1483,2)*ROUND(G1483,3),2)</f>
      </c>
      <c s="36" t="s">
        <v>55</v>
      </c>
      <c>
        <f>(M1483*21)/100</f>
      </c>
      <c t="s">
        <v>28</v>
      </c>
    </row>
    <row r="1484" spans="1:5" ht="12.75">
      <c r="A1484" s="35" t="s">
        <v>56</v>
      </c>
      <c r="E1484" s="39" t="s">
        <v>1166</v>
      </c>
    </row>
    <row r="1485" spans="1:5" ht="12.75">
      <c r="A1485" s="35" t="s">
        <v>58</v>
      </c>
      <c r="E1485" s="40" t="s">
        <v>5</v>
      </c>
    </row>
    <row r="1486" spans="1:5" ht="102">
      <c r="A1486" t="s">
        <v>59</v>
      </c>
      <c r="E1486" s="39" t="s">
        <v>1167</v>
      </c>
    </row>
    <row r="1487" spans="1:16" ht="12.75">
      <c r="A1487" t="s">
        <v>50</v>
      </c>
      <c s="34" t="s">
        <v>1417</v>
      </c>
      <c s="34" t="s">
        <v>167</v>
      </c>
      <c s="35" t="s">
        <v>5</v>
      </c>
      <c s="6" t="s">
        <v>168</v>
      </c>
      <c s="36" t="s">
        <v>65</v>
      </c>
      <c s="37">
        <v>1</v>
      </c>
      <c s="36">
        <v>0</v>
      </c>
      <c s="36">
        <f>ROUND(G1487*H1487,6)</f>
      </c>
      <c r="L1487" s="38">
        <v>0</v>
      </c>
      <c s="32">
        <f>ROUND(ROUND(L1487,2)*ROUND(G1487,3),2)</f>
      </c>
      <c s="36" t="s">
        <v>55</v>
      </c>
      <c>
        <f>(M1487*21)/100</f>
      </c>
      <c t="s">
        <v>28</v>
      </c>
    </row>
    <row r="1488" spans="1:5" ht="12.75">
      <c r="A1488" s="35" t="s">
        <v>56</v>
      </c>
      <c r="E1488" s="39" t="s">
        <v>168</v>
      </c>
    </row>
    <row r="1489" spans="1:5" ht="12.75">
      <c r="A1489" s="35" t="s">
        <v>58</v>
      </c>
      <c r="E1489" s="40" t="s">
        <v>5</v>
      </c>
    </row>
    <row r="1490" spans="1:5" ht="191.25">
      <c r="A1490" t="s">
        <v>59</v>
      </c>
      <c r="E1490" s="39" t="s">
        <v>169</v>
      </c>
    </row>
    <row r="1491" spans="1:16" ht="25.5">
      <c r="A1491" t="s">
        <v>50</v>
      </c>
      <c s="34" t="s">
        <v>1418</v>
      </c>
      <c s="34" t="s">
        <v>1170</v>
      </c>
      <c s="35" t="s">
        <v>5</v>
      </c>
      <c s="6" t="s">
        <v>1171</v>
      </c>
      <c s="36" t="s">
        <v>65</v>
      </c>
      <c s="37">
        <v>1</v>
      </c>
      <c s="36">
        <v>0</v>
      </c>
      <c s="36">
        <f>ROUND(G1491*H1491,6)</f>
      </c>
      <c r="L1491" s="38">
        <v>0</v>
      </c>
      <c s="32">
        <f>ROUND(ROUND(L1491,2)*ROUND(G1491,3),2)</f>
      </c>
      <c s="36" t="s">
        <v>69</v>
      </c>
      <c>
        <f>(M1491*21)/100</f>
      </c>
      <c t="s">
        <v>28</v>
      </c>
    </row>
    <row r="1492" spans="1:5" ht="25.5">
      <c r="A1492" s="35" t="s">
        <v>56</v>
      </c>
      <c r="E1492" s="39" t="s">
        <v>1171</v>
      </c>
    </row>
    <row r="1493" spans="1:5" ht="12.75">
      <c r="A1493" s="35" t="s">
        <v>58</v>
      </c>
      <c r="E1493" s="40" t="s">
        <v>5</v>
      </c>
    </row>
    <row r="1494" spans="1:5" ht="153">
      <c r="A1494" t="s">
        <v>59</v>
      </c>
      <c r="E1494" s="39" t="s">
        <v>1172</v>
      </c>
    </row>
    <row r="1495" spans="1:16" ht="12.75">
      <c r="A1495" t="s">
        <v>50</v>
      </c>
      <c s="34" t="s">
        <v>1419</v>
      </c>
      <c s="34" t="s">
        <v>110</v>
      </c>
      <c s="35" t="s">
        <v>62</v>
      </c>
      <c s="6" t="s">
        <v>111</v>
      </c>
      <c s="36" t="s">
        <v>65</v>
      </c>
      <c s="37">
        <v>2</v>
      </c>
      <c s="36">
        <v>0</v>
      </c>
      <c s="36">
        <f>ROUND(G1495*H1495,6)</f>
      </c>
      <c r="L1495" s="38">
        <v>0</v>
      </c>
      <c s="32">
        <f>ROUND(ROUND(L1495,2)*ROUND(G1495,3),2)</f>
      </c>
      <c s="36" t="s">
        <v>55</v>
      </c>
      <c>
        <f>(M1495*21)/100</f>
      </c>
      <c t="s">
        <v>28</v>
      </c>
    </row>
    <row r="1496" spans="1:5" ht="12.75">
      <c r="A1496" s="35" t="s">
        <v>56</v>
      </c>
      <c r="E1496" s="39" t="s">
        <v>111</v>
      </c>
    </row>
    <row r="1497" spans="1:5" ht="12.75">
      <c r="A1497" s="35" t="s">
        <v>58</v>
      </c>
      <c r="E1497" s="40" t="s">
        <v>5</v>
      </c>
    </row>
    <row r="1498" spans="1:5" ht="204">
      <c r="A1498" t="s">
        <v>59</v>
      </c>
      <c r="E1498" s="39" t="s">
        <v>112</v>
      </c>
    </row>
    <row r="1499" spans="1:16" ht="12.75">
      <c r="A1499" t="s">
        <v>50</v>
      </c>
      <c s="34" t="s">
        <v>1420</v>
      </c>
      <c s="34" t="s">
        <v>185</v>
      </c>
      <c s="35" t="s">
        <v>5</v>
      </c>
      <c s="6" t="s">
        <v>1175</v>
      </c>
      <c s="36" t="s">
        <v>65</v>
      </c>
      <c s="37">
        <v>2</v>
      </c>
      <c s="36">
        <v>0</v>
      </c>
      <c s="36">
        <f>ROUND(G1499*H1499,6)</f>
      </c>
      <c r="L1499" s="38">
        <v>0</v>
      </c>
      <c s="32">
        <f>ROUND(ROUND(L1499,2)*ROUND(G1499,3),2)</f>
      </c>
      <c s="36" t="s">
        <v>69</v>
      </c>
      <c>
        <f>(M1499*21)/100</f>
      </c>
      <c t="s">
        <v>28</v>
      </c>
    </row>
    <row r="1500" spans="1:5" ht="12.75">
      <c r="A1500" s="35" t="s">
        <v>56</v>
      </c>
      <c r="E1500" s="39" t="s">
        <v>1175</v>
      </c>
    </row>
    <row r="1501" spans="1:5" ht="12.75">
      <c r="A1501" s="35" t="s">
        <v>58</v>
      </c>
      <c r="E1501" s="40" t="s">
        <v>5</v>
      </c>
    </row>
    <row r="1502" spans="1:5" ht="102">
      <c r="A1502" t="s">
        <v>59</v>
      </c>
      <c r="E1502" s="39" t="s">
        <v>1221</v>
      </c>
    </row>
    <row r="1503" spans="1:16" ht="12.75">
      <c r="A1503" t="s">
        <v>50</v>
      </c>
      <c s="34" t="s">
        <v>1421</v>
      </c>
      <c s="34" t="s">
        <v>1114</v>
      </c>
      <c s="35" t="s">
        <v>5</v>
      </c>
      <c s="6" t="s">
        <v>1013</v>
      </c>
      <c s="36" t="s">
        <v>251</v>
      </c>
      <c s="37">
        <v>2</v>
      </c>
      <c s="36">
        <v>0</v>
      </c>
      <c s="36">
        <f>ROUND(G1503*H1503,6)</f>
      </c>
      <c r="L1503" s="38">
        <v>0</v>
      </c>
      <c s="32">
        <f>ROUND(ROUND(L1503,2)*ROUND(G1503,3),2)</f>
      </c>
      <c s="36" t="s">
        <v>69</v>
      </c>
      <c>
        <f>(M1503*21)/100</f>
      </c>
      <c t="s">
        <v>28</v>
      </c>
    </row>
    <row r="1504" spans="1:5" ht="12.75">
      <c r="A1504" s="35" t="s">
        <v>56</v>
      </c>
      <c r="E1504" s="39" t="s">
        <v>1013</v>
      </c>
    </row>
    <row r="1505" spans="1:5" ht="12.75">
      <c r="A1505" s="35" t="s">
        <v>58</v>
      </c>
      <c r="E1505" s="40" t="s">
        <v>5</v>
      </c>
    </row>
    <row r="1506" spans="1:5" ht="89.25">
      <c r="A1506" t="s">
        <v>59</v>
      </c>
      <c r="E1506" s="39" t="s">
        <v>1014</v>
      </c>
    </row>
    <row r="1507" spans="1:16" ht="12.75">
      <c r="A1507" t="s">
        <v>50</v>
      </c>
      <c s="34" t="s">
        <v>1422</v>
      </c>
      <c s="34" t="s">
        <v>1018</v>
      </c>
      <c s="35" t="s">
        <v>5</v>
      </c>
      <c s="6" t="s">
        <v>1019</v>
      </c>
      <c s="36" t="s">
        <v>65</v>
      </c>
      <c s="37">
        <v>3</v>
      </c>
      <c s="36">
        <v>0</v>
      </c>
      <c s="36">
        <f>ROUND(G1507*H1507,6)</f>
      </c>
      <c r="L1507" s="38">
        <v>0</v>
      </c>
      <c s="32">
        <f>ROUND(ROUND(L1507,2)*ROUND(G1507,3),2)</f>
      </c>
      <c s="36" t="s">
        <v>69</v>
      </c>
      <c>
        <f>(M1507*21)/100</f>
      </c>
      <c t="s">
        <v>28</v>
      </c>
    </row>
    <row r="1508" spans="1:5" ht="12.75">
      <c r="A1508" s="35" t="s">
        <v>56</v>
      </c>
      <c r="E1508" s="39" t="s">
        <v>1019</v>
      </c>
    </row>
    <row r="1509" spans="1:5" ht="12.75">
      <c r="A1509" s="35" t="s">
        <v>58</v>
      </c>
      <c r="E1509" s="40" t="s">
        <v>5</v>
      </c>
    </row>
    <row r="1510" spans="1:5" ht="89.25">
      <c r="A1510" t="s">
        <v>59</v>
      </c>
      <c r="E1510" s="39" t="s">
        <v>1020</v>
      </c>
    </row>
    <row r="1511" spans="1:16" ht="12.75">
      <c r="A1511" t="s">
        <v>50</v>
      </c>
      <c s="34" t="s">
        <v>1423</v>
      </c>
      <c s="34" t="s">
        <v>1180</v>
      </c>
      <c s="35" t="s">
        <v>5</v>
      </c>
      <c s="6" t="s">
        <v>1181</v>
      </c>
      <c s="36" t="s">
        <v>251</v>
      </c>
      <c s="37">
        <v>3</v>
      </c>
      <c s="36">
        <v>0</v>
      </c>
      <c s="36">
        <f>ROUND(G1511*H1511,6)</f>
      </c>
      <c r="L1511" s="38">
        <v>0</v>
      </c>
      <c s="32">
        <f>ROUND(ROUND(L1511,2)*ROUND(G1511,3),2)</f>
      </c>
      <c s="36" t="s">
        <v>69</v>
      </c>
      <c>
        <f>(M1511*21)/100</f>
      </c>
      <c t="s">
        <v>28</v>
      </c>
    </row>
    <row r="1512" spans="1:5" ht="12.75">
      <c r="A1512" s="35" t="s">
        <v>56</v>
      </c>
      <c r="E1512" s="39" t="s">
        <v>1181</v>
      </c>
    </row>
    <row r="1513" spans="1:5" ht="12.75">
      <c r="A1513" s="35" t="s">
        <v>58</v>
      </c>
      <c r="E1513" s="40" t="s">
        <v>5</v>
      </c>
    </row>
    <row r="1514" spans="1:5" ht="89.25">
      <c r="A1514" t="s">
        <v>59</v>
      </c>
      <c r="E1514" s="39" t="s">
        <v>1182</v>
      </c>
    </row>
    <row r="1515" spans="1:16" ht="12.75">
      <c r="A1515" t="s">
        <v>50</v>
      </c>
      <c s="34" t="s">
        <v>1424</v>
      </c>
      <c s="34" t="s">
        <v>110</v>
      </c>
      <c s="35" t="s">
        <v>5</v>
      </c>
      <c s="6" t="s">
        <v>111</v>
      </c>
      <c s="36" t="s">
        <v>65</v>
      </c>
      <c s="37">
        <v>1</v>
      </c>
      <c s="36">
        <v>0</v>
      </c>
      <c s="36">
        <f>ROUND(G1515*H1515,6)</f>
      </c>
      <c r="L1515" s="38">
        <v>0</v>
      </c>
      <c s="32">
        <f>ROUND(ROUND(L1515,2)*ROUND(G1515,3),2)</f>
      </c>
      <c s="36" t="s">
        <v>55</v>
      </c>
      <c>
        <f>(M1515*21)/100</f>
      </c>
      <c t="s">
        <v>28</v>
      </c>
    </row>
    <row r="1516" spans="1:5" ht="12.75">
      <c r="A1516" s="35" t="s">
        <v>56</v>
      </c>
      <c r="E1516" s="39" t="s">
        <v>111</v>
      </c>
    </row>
    <row r="1517" spans="1:5" ht="12.75">
      <c r="A1517" s="35" t="s">
        <v>58</v>
      </c>
      <c r="E1517" s="40" t="s">
        <v>5</v>
      </c>
    </row>
    <row r="1518" spans="1:5" ht="204">
      <c r="A1518" t="s">
        <v>59</v>
      </c>
      <c r="E1518" s="39" t="s">
        <v>112</v>
      </c>
    </row>
    <row r="1519" spans="1:16" ht="12.75">
      <c r="A1519" t="s">
        <v>50</v>
      </c>
      <c s="34" t="s">
        <v>1425</v>
      </c>
      <c s="34" t="s">
        <v>1185</v>
      </c>
      <c s="35" t="s">
        <v>5</v>
      </c>
      <c s="6" t="s">
        <v>1186</v>
      </c>
      <c s="36" t="s">
        <v>65</v>
      </c>
      <c s="37">
        <v>1</v>
      </c>
      <c s="36">
        <v>0</v>
      </c>
      <c s="36">
        <f>ROUND(G1519*H1519,6)</f>
      </c>
      <c r="L1519" s="38">
        <v>0</v>
      </c>
      <c s="32">
        <f>ROUND(ROUND(L1519,2)*ROUND(G1519,3),2)</f>
      </c>
      <c s="36" t="s">
        <v>69</v>
      </c>
      <c>
        <f>(M1519*21)/100</f>
      </c>
      <c t="s">
        <v>28</v>
      </c>
    </row>
    <row r="1520" spans="1:5" ht="12.75">
      <c r="A1520" s="35" t="s">
        <v>56</v>
      </c>
      <c r="E1520" s="39" t="s">
        <v>1186</v>
      </c>
    </row>
    <row r="1521" spans="1:5" ht="12.75">
      <c r="A1521" s="35" t="s">
        <v>58</v>
      </c>
      <c r="E1521" s="40" t="s">
        <v>5</v>
      </c>
    </row>
    <row r="1522" spans="1:5" ht="89.25">
      <c r="A1522" t="s">
        <v>59</v>
      </c>
      <c r="E1522" s="39" t="s">
        <v>1187</v>
      </c>
    </row>
    <row r="1523" spans="1:13" ht="12.75">
      <c r="A1523" t="s">
        <v>47</v>
      </c>
      <c r="C1523" s="31" t="s">
        <v>1426</v>
      </c>
      <c r="E1523" s="33" t="s">
        <v>1189</v>
      </c>
      <c r="J1523" s="32">
        <f>0</f>
      </c>
      <c s="32">
        <f>0</f>
      </c>
      <c s="32">
        <f>0+L1524+L1528+L1532+L1536+L1540+L1544+L1548+L1552+L1556+L1560+L1564+L1568+L1572+L1576+L1580+L1584+L1588</f>
      </c>
      <c s="32">
        <f>0+M1524+M1528+M1532+M1536+M1540+M1544+M1548+M1552+M1556+M1560+M1564+M1568+M1572+M1576+M1580+M1584+M1588</f>
      </c>
    </row>
    <row r="1524" spans="1:16" ht="12.75">
      <c r="A1524" t="s">
        <v>50</v>
      </c>
      <c s="34" t="s">
        <v>1427</v>
      </c>
      <c s="34" t="s">
        <v>741</v>
      </c>
      <c s="35" t="s">
        <v>5</v>
      </c>
      <c s="6" t="s">
        <v>742</v>
      </c>
      <c s="36" t="s">
        <v>65</v>
      </c>
      <c s="37">
        <v>1</v>
      </c>
      <c s="36">
        <v>0</v>
      </c>
      <c s="36">
        <f>ROUND(G1524*H1524,6)</f>
      </c>
      <c r="L1524" s="38">
        <v>0</v>
      </c>
      <c s="32">
        <f>ROUND(ROUND(L1524,2)*ROUND(G1524,3),2)</f>
      </c>
      <c s="36" t="s">
        <v>55</v>
      </c>
      <c>
        <f>(M1524*21)/100</f>
      </c>
      <c t="s">
        <v>28</v>
      </c>
    </row>
    <row r="1525" spans="1:5" ht="12.75">
      <c r="A1525" s="35" t="s">
        <v>56</v>
      </c>
      <c r="E1525" s="39" t="s">
        <v>742</v>
      </c>
    </row>
    <row r="1526" spans="1:5" ht="12.75">
      <c r="A1526" s="35" t="s">
        <v>58</v>
      </c>
      <c r="E1526" s="40" t="s">
        <v>5</v>
      </c>
    </row>
    <row r="1527" spans="1:5" ht="153">
      <c r="A1527" t="s">
        <v>59</v>
      </c>
      <c r="E1527" s="39" t="s">
        <v>743</v>
      </c>
    </row>
    <row r="1528" spans="1:16" ht="12.75">
      <c r="A1528" t="s">
        <v>50</v>
      </c>
      <c s="34" t="s">
        <v>1428</v>
      </c>
      <c s="34" t="s">
        <v>1266</v>
      </c>
      <c s="35" t="s">
        <v>5</v>
      </c>
      <c s="6" t="s">
        <v>1267</v>
      </c>
      <c s="36" t="s">
        <v>65</v>
      </c>
      <c s="37">
        <v>1</v>
      </c>
      <c s="36">
        <v>0</v>
      </c>
      <c s="36">
        <f>ROUND(G1528*H1528,6)</f>
      </c>
      <c r="L1528" s="38">
        <v>0</v>
      </c>
      <c s="32">
        <f>ROUND(ROUND(L1528,2)*ROUND(G1528,3),2)</f>
      </c>
      <c s="36" t="s">
        <v>69</v>
      </c>
      <c>
        <f>(M1528*21)/100</f>
      </c>
      <c t="s">
        <v>28</v>
      </c>
    </row>
    <row r="1529" spans="1:5" ht="12.75">
      <c r="A1529" s="35" t="s">
        <v>56</v>
      </c>
      <c r="E1529" s="39" t="s">
        <v>1267</v>
      </c>
    </row>
    <row r="1530" spans="1:5" ht="12.75">
      <c r="A1530" s="35" t="s">
        <v>58</v>
      </c>
      <c r="E1530" s="40" t="s">
        <v>5</v>
      </c>
    </row>
    <row r="1531" spans="1:5" ht="102">
      <c r="A1531" t="s">
        <v>59</v>
      </c>
      <c r="E1531" s="39" t="s">
        <v>1268</v>
      </c>
    </row>
    <row r="1532" spans="1:16" ht="12.75">
      <c r="A1532" t="s">
        <v>50</v>
      </c>
      <c s="34" t="s">
        <v>1429</v>
      </c>
      <c s="34" t="s">
        <v>148</v>
      </c>
      <c s="35" t="s">
        <v>5</v>
      </c>
      <c s="6" t="s">
        <v>149</v>
      </c>
      <c s="36" t="s">
        <v>65</v>
      </c>
      <c s="37">
        <v>1</v>
      </c>
      <c s="36">
        <v>0</v>
      </c>
      <c s="36">
        <f>ROUND(G1532*H1532,6)</f>
      </c>
      <c r="L1532" s="38">
        <v>0</v>
      </c>
      <c s="32">
        <f>ROUND(ROUND(L1532,2)*ROUND(G1532,3),2)</f>
      </c>
      <c s="36" t="s">
        <v>55</v>
      </c>
      <c>
        <f>(M1532*21)/100</f>
      </c>
      <c t="s">
        <v>28</v>
      </c>
    </row>
    <row r="1533" spans="1:5" ht="12.75">
      <c r="A1533" s="35" t="s">
        <v>56</v>
      </c>
      <c r="E1533" s="39" t="s">
        <v>149</v>
      </c>
    </row>
    <row r="1534" spans="1:5" ht="12.75">
      <c r="A1534" s="35" t="s">
        <v>58</v>
      </c>
      <c r="E1534" s="40" t="s">
        <v>5</v>
      </c>
    </row>
    <row r="1535" spans="1:5" ht="191.25">
      <c r="A1535" t="s">
        <v>59</v>
      </c>
      <c r="E1535" s="39" t="s">
        <v>150</v>
      </c>
    </row>
    <row r="1536" spans="1:16" ht="12.75">
      <c r="A1536" t="s">
        <v>50</v>
      </c>
      <c s="34" t="s">
        <v>1430</v>
      </c>
      <c s="34" t="s">
        <v>1082</v>
      </c>
      <c s="35" t="s">
        <v>5</v>
      </c>
      <c s="6" t="s">
        <v>1083</v>
      </c>
      <c s="36" t="s">
        <v>251</v>
      </c>
      <c s="37">
        <v>1</v>
      </c>
      <c s="36">
        <v>0</v>
      </c>
      <c s="36">
        <f>ROUND(G1536*H1536,6)</f>
      </c>
      <c r="L1536" s="38">
        <v>0</v>
      </c>
      <c s="32">
        <f>ROUND(ROUND(L1536,2)*ROUND(G1536,3),2)</f>
      </c>
      <c s="36" t="s">
        <v>69</v>
      </c>
      <c>
        <f>(M1536*21)/100</f>
      </c>
      <c t="s">
        <v>28</v>
      </c>
    </row>
    <row r="1537" spans="1:5" ht="12.75">
      <c r="A1537" s="35" t="s">
        <v>56</v>
      </c>
      <c r="E1537" s="39" t="s">
        <v>1083</v>
      </c>
    </row>
    <row r="1538" spans="1:5" ht="12.75">
      <c r="A1538" s="35" t="s">
        <v>58</v>
      </c>
      <c r="E1538" s="40" t="s">
        <v>5</v>
      </c>
    </row>
    <row r="1539" spans="1:5" ht="89.25">
      <c r="A1539" t="s">
        <v>59</v>
      </c>
      <c r="E1539" s="39" t="s">
        <v>1084</v>
      </c>
    </row>
    <row r="1540" spans="1:16" ht="12.75">
      <c r="A1540" t="s">
        <v>50</v>
      </c>
      <c s="34" t="s">
        <v>1431</v>
      </c>
      <c s="34" t="s">
        <v>156</v>
      </c>
      <c s="35" t="s">
        <v>5</v>
      </c>
      <c s="6" t="s">
        <v>149</v>
      </c>
      <c s="36" t="s">
        <v>65</v>
      </c>
      <c s="37">
        <v>1</v>
      </c>
      <c s="36">
        <v>0</v>
      </c>
      <c s="36">
        <f>ROUND(G1540*H1540,6)</f>
      </c>
      <c r="L1540" s="38">
        <v>0</v>
      </c>
      <c s="32">
        <f>ROUND(ROUND(L1540,2)*ROUND(G1540,3),2)</f>
      </c>
      <c s="36" t="s">
        <v>55</v>
      </c>
      <c>
        <f>(M1540*21)/100</f>
      </c>
      <c t="s">
        <v>28</v>
      </c>
    </row>
    <row r="1541" spans="1:5" ht="12.75">
      <c r="A1541" s="35" t="s">
        <v>56</v>
      </c>
      <c r="E1541" s="39" t="s">
        <v>149</v>
      </c>
    </row>
    <row r="1542" spans="1:5" ht="12.75">
      <c r="A1542" s="35" t="s">
        <v>58</v>
      </c>
      <c r="E1542" s="40" t="s">
        <v>5</v>
      </c>
    </row>
    <row r="1543" spans="1:5" ht="191.25">
      <c r="A1543" t="s">
        <v>59</v>
      </c>
      <c r="E1543" s="39" t="s">
        <v>157</v>
      </c>
    </row>
    <row r="1544" spans="1:16" ht="12.75">
      <c r="A1544" t="s">
        <v>50</v>
      </c>
      <c s="34" t="s">
        <v>1432</v>
      </c>
      <c s="34" t="s">
        <v>1072</v>
      </c>
      <c s="35" t="s">
        <v>5</v>
      </c>
      <c s="6" t="s">
        <v>160</v>
      </c>
      <c s="36" t="s">
        <v>65</v>
      </c>
      <c s="37">
        <v>1</v>
      </c>
      <c s="36">
        <v>0</v>
      </c>
      <c s="36">
        <f>ROUND(G1544*H1544,6)</f>
      </c>
      <c r="L1544" s="38">
        <v>0</v>
      </c>
      <c s="32">
        <f>ROUND(ROUND(L1544,2)*ROUND(G1544,3),2)</f>
      </c>
      <c s="36" t="s">
        <v>69</v>
      </c>
      <c>
        <f>(M1544*21)/100</f>
      </c>
      <c t="s">
        <v>28</v>
      </c>
    </row>
    <row r="1545" spans="1:5" ht="12.75">
      <c r="A1545" s="35" t="s">
        <v>56</v>
      </c>
      <c r="E1545" s="39" t="s">
        <v>160</v>
      </c>
    </row>
    <row r="1546" spans="1:5" ht="12.75">
      <c r="A1546" s="35" t="s">
        <v>58</v>
      </c>
      <c r="E1546" s="40" t="s">
        <v>5</v>
      </c>
    </row>
    <row r="1547" spans="1:5" ht="89.25">
      <c r="A1547" t="s">
        <v>59</v>
      </c>
      <c r="E1547" s="39" t="s">
        <v>161</v>
      </c>
    </row>
    <row r="1548" spans="1:16" ht="12.75">
      <c r="A1548" t="s">
        <v>50</v>
      </c>
      <c s="34" t="s">
        <v>1433</v>
      </c>
      <c s="34" t="s">
        <v>1087</v>
      </c>
      <c s="35" t="s">
        <v>62</v>
      </c>
      <c s="6" t="s">
        <v>1088</v>
      </c>
      <c s="36" t="s">
        <v>65</v>
      </c>
      <c s="37">
        <v>2</v>
      </c>
      <c s="36">
        <v>0</v>
      </c>
      <c s="36">
        <f>ROUND(G1548*H1548,6)</f>
      </c>
      <c r="L1548" s="38">
        <v>0</v>
      </c>
      <c s="32">
        <f>ROUND(ROUND(L1548,2)*ROUND(G1548,3),2)</f>
      </c>
      <c s="36" t="s">
        <v>55</v>
      </c>
      <c>
        <f>(M1548*21)/100</f>
      </c>
      <c t="s">
        <v>28</v>
      </c>
    </row>
    <row r="1549" spans="1:5" ht="12.75">
      <c r="A1549" s="35" t="s">
        <v>56</v>
      </c>
      <c r="E1549" s="39" t="s">
        <v>1088</v>
      </c>
    </row>
    <row r="1550" spans="1:5" ht="12.75">
      <c r="A1550" s="35" t="s">
        <v>58</v>
      </c>
      <c r="E1550" s="40" t="s">
        <v>5</v>
      </c>
    </row>
    <row r="1551" spans="1:5" ht="191.25">
      <c r="A1551" t="s">
        <v>59</v>
      </c>
      <c r="E1551" s="39" t="s">
        <v>1089</v>
      </c>
    </row>
    <row r="1552" spans="1:16" ht="12.75">
      <c r="A1552" t="s">
        <v>50</v>
      </c>
      <c s="34" t="s">
        <v>1434</v>
      </c>
      <c s="34" t="s">
        <v>134</v>
      </c>
      <c s="35" t="s">
        <v>5</v>
      </c>
      <c s="6" t="s">
        <v>1091</v>
      </c>
      <c s="36" t="s">
        <v>65</v>
      </c>
      <c s="37">
        <v>2</v>
      </c>
      <c s="36">
        <v>0</v>
      </c>
      <c s="36">
        <f>ROUND(G1552*H1552,6)</f>
      </c>
      <c r="L1552" s="38">
        <v>0</v>
      </c>
      <c s="32">
        <f>ROUND(ROUND(L1552,2)*ROUND(G1552,3),2)</f>
      </c>
      <c s="36" t="s">
        <v>69</v>
      </c>
      <c>
        <f>(M1552*21)/100</f>
      </c>
      <c t="s">
        <v>28</v>
      </c>
    </row>
    <row r="1553" spans="1:5" ht="12.75">
      <c r="A1553" s="35" t="s">
        <v>56</v>
      </c>
      <c r="E1553" s="39" t="s">
        <v>1091</v>
      </c>
    </row>
    <row r="1554" spans="1:5" ht="12.75">
      <c r="A1554" s="35" t="s">
        <v>58</v>
      </c>
      <c r="E1554" s="40" t="s">
        <v>5</v>
      </c>
    </row>
    <row r="1555" spans="1:5" ht="89.25">
      <c r="A1555" t="s">
        <v>59</v>
      </c>
      <c r="E1555" s="39" t="s">
        <v>1092</v>
      </c>
    </row>
    <row r="1556" spans="1:16" ht="12.75">
      <c r="A1556" t="s">
        <v>50</v>
      </c>
      <c s="34" t="s">
        <v>1435</v>
      </c>
      <c s="34" t="s">
        <v>708</v>
      </c>
      <c s="35" t="s">
        <v>5</v>
      </c>
      <c s="6" t="s">
        <v>709</v>
      </c>
      <c s="36" t="s">
        <v>65</v>
      </c>
      <c s="37">
        <v>9</v>
      </c>
      <c s="36">
        <v>0</v>
      </c>
      <c s="36">
        <f>ROUND(G1556*H1556,6)</f>
      </c>
      <c r="L1556" s="38">
        <v>0</v>
      </c>
      <c s="32">
        <f>ROUND(ROUND(L1556,2)*ROUND(G1556,3),2)</f>
      </c>
      <c s="36" t="s">
        <v>55</v>
      </c>
      <c>
        <f>(M1556*21)/100</f>
      </c>
      <c t="s">
        <v>28</v>
      </c>
    </row>
    <row r="1557" spans="1:5" ht="12.75">
      <c r="A1557" s="35" t="s">
        <v>56</v>
      </c>
      <c r="E1557" s="39" t="s">
        <v>709</v>
      </c>
    </row>
    <row r="1558" spans="1:5" ht="12.75">
      <c r="A1558" s="35" t="s">
        <v>58</v>
      </c>
      <c r="E1558" s="40" t="s">
        <v>5</v>
      </c>
    </row>
    <row r="1559" spans="1:5" ht="191.25">
      <c r="A1559" t="s">
        <v>59</v>
      </c>
      <c r="E1559" s="39" t="s">
        <v>710</v>
      </c>
    </row>
    <row r="1560" spans="1:16" ht="12.75">
      <c r="A1560" t="s">
        <v>50</v>
      </c>
      <c s="34" t="s">
        <v>1436</v>
      </c>
      <c s="34" t="s">
        <v>159</v>
      </c>
      <c s="35" t="s">
        <v>5</v>
      </c>
      <c s="6" t="s">
        <v>1103</v>
      </c>
      <c s="36" t="s">
        <v>65</v>
      </c>
      <c s="37">
        <v>9</v>
      </c>
      <c s="36">
        <v>0</v>
      </c>
      <c s="36">
        <f>ROUND(G1560*H1560,6)</f>
      </c>
      <c r="L1560" s="38">
        <v>0</v>
      </c>
      <c s="32">
        <f>ROUND(ROUND(L1560,2)*ROUND(G1560,3),2)</f>
      </c>
      <c s="36" t="s">
        <v>69</v>
      </c>
      <c>
        <f>(M1560*21)/100</f>
      </c>
      <c t="s">
        <v>28</v>
      </c>
    </row>
    <row r="1561" spans="1:5" ht="12.75">
      <c r="A1561" s="35" t="s">
        <v>56</v>
      </c>
      <c r="E1561" s="39" t="s">
        <v>1103</v>
      </c>
    </row>
    <row r="1562" spans="1:5" ht="12.75">
      <c r="A1562" s="35" t="s">
        <v>58</v>
      </c>
      <c r="E1562" s="40" t="s">
        <v>5</v>
      </c>
    </row>
    <row r="1563" spans="1:5" ht="102">
      <c r="A1563" t="s">
        <v>59</v>
      </c>
      <c r="E1563" s="39" t="s">
        <v>1104</v>
      </c>
    </row>
    <row r="1564" spans="1:16" ht="12.75">
      <c r="A1564" t="s">
        <v>50</v>
      </c>
      <c s="34" t="s">
        <v>1437</v>
      </c>
      <c s="34" t="s">
        <v>1087</v>
      </c>
      <c s="35" t="s">
        <v>5</v>
      </c>
      <c s="6" t="s">
        <v>1088</v>
      </c>
      <c s="36" t="s">
        <v>65</v>
      </c>
      <c s="37">
        <v>4</v>
      </c>
      <c s="36">
        <v>0</v>
      </c>
      <c s="36">
        <f>ROUND(G1564*H1564,6)</f>
      </c>
      <c r="L1564" s="38">
        <v>0</v>
      </c>
      <c s="32">
        <f>ROUND(ROUND(L1564,2)*ROUND(G1564,3),2)</f>
      </c>
      <c s="36" t="s">
        <v>55</v>
      </c>
      <c>
        <f>(M1564*21)/100</f>
      </c>
      <c t="s">
        <v>28</v>
      </c>
    </row>
    <row r="1565" spans="1:5" ht="12.75">
      <c r="A1565" s="35" t="s">
        <v>56</v>
      </c>
      <c r="E1565" s="39" t="s">
        <v>1088</v>
      </c>
    </row>
    <row r="1566" spans="1:5" ht="12.75">
      <c r="A1566" s="35" t="s">
        <v>58</v>
      </c>
      <c r="E1566" s="40" t="s">
        <v>5</v>
      </c>
    </row>
    <row r="1567" spans="1:5" ht="191.25">
      <c r="A1567" t="s">
        <v>59</v>
      </c>
      <c r="E1567" s="39" t="s">
        <v>1089</v>
      </c>
    </row>
    <row r="1568" spans="1:16" ht="12.75">
      <c r="A1568" t="s">
        <v>50</v>
      </c>
      <c s="34" t="s">
        <v>1438</v>
      </c>
      <c s="34" t="s">
        <v>1157</v>
      </c>
      <c s="35" t="s">
        <v>5</v>
      </c>
      <c s="6" t="s">
        <v>1158</v>
      </c>
      <c s="36" t="s">
        <v>65</v>
      </c>
      <c s="37">
        <v>1</v>
      </c>
      <c s="36">
        <v>0</v>
      </c>
      <c s="36">
        <f>ROUND(G1568*H1568,6)</f>
      </c>
      <c r="L1568" s="38">
        <v>0</v>
      </c>
      <c s="32">
        <f>ROUND(ROUND(L1568,2)*ROUND(G1568,3),2)</f>
      </c>
      <c s="36" t="s">
        <v>55</v>
      </c>
      <c>
        <f>(M1568*21)/100</f>
      </c>
      <c t="s">
        <v>28</v>
      </c>
    </row>
    <row r="1569" spans="1:5" ht="12.75">
      <c r="A1569" s="35" t="s">
        <v>56</v>
      </c>
      <c r="E1569" s="39" t="s">
        <v>1158</v>
      </c>
    </row>
    <row r="1570" spans="1:5" ht="12.75">
      <c r="A1570" s="35" t="s">
        <v>58</v>
      </c>
      <c r="E1570" s="40" t="s">
        <v>5</v>
      </c>
    </row>
    <row r="1571" spans="1:5" ht="102">
      <c r="A1571" t="s">
        <v>59</v>
      </c>
      <c r="E1571" s="39" t="s">
        <v>1159</v>
      </c>
    </row>
    <row r="1572" spans="1:16" ht="12.75">
      <c r="A1572" t="s">
        <v>50</v>
      </c>
      <c s="34" t="s">
        <v>1439</v>
      </c>
      <c s="34" t="s">
        <v>1098</v>
      </c>
      <c s="35" t="s">
        <v>5</v>
      </c>
      <c s="6" t="s">
        <v>1099</v>
      </c>
      <c s="36" t="s">
        <v>251</v>
      </c>
      <c s="37">
        <v>3</v>
      </c>
      <c s="36">
        <v>0</v>
      </c>
      <c s="36">
        <f>ROUND(G1572*H1572,6)</f>
      </c>
      <c r="L1572" s="38">
        <v>0</v>
      </c>
      <c s="32">
        <f>ROUND(ROUND(L1572,2)*ROUND(G1572,3),2)</f>
      </c>
      <c s="36" t="s">
        <v>69</v>
      </c>
      <c>
        <f>(M1572*21)/100</f>
      </c>
      <c t="s">
        <v>28</v>
      </c>
    </row>
    <row r="1573" spans="1:5" ht="12.75">
      <c r="A1573" s="35" t="s">
        <v>56</v>
      </c>
      <c r="E1573" s="39" t="s">
        <v>1099</v>
      </c>
    </row>
    <row r="1574" spans="1:5" ht="12.75">
      <c r="A1574" s="35" t="s">
        <v>58</v>
      </c>
      <c r="E1574" s="40" t="s">
        <v>5</v>
      </c>
    </row>
    <row r="1575" spans="1:5" ht="89.25">
      <c r="A1575" t="s">
        <v>59</v>
      </c>
      <c r="E1575" s="39" t="s">
        <v>1100</v>
      </c>
    </row>
    <row r="1576" spans="1:16" ht="12.75">
      <c r="A1576" t="s">
        <v>50</v>
      </c>
      <c s="34" t="s">
        <v>1440</v>
      </c>
      <c s="34" t="s">
        <v>1161</v>
      </c>
      <c s="35" t="s">
        <v>5</v>
      </c>
      <c s="6" t="s">
        <v>1162</v>
      </c>
      <c s="36" t="s">
        <v>65</v>
      </c>
      <c s="37">
        <v>1</v>
      </c>
      <c s="36">
        <v>0</v>
      </c>
      <c s="36">
        <f>ROUND(G1576*H1576,6)</f>
      </c>
      <c r="L1576" s="38">
        <v>0</v>
      </c>
      <c s="32">
        <f>ROUND(ROUND(L1576,2)*ROUND(G1576,3),2)</f>
      </c>
      <c s="36" t="s">
        <v>55</v>
      </c>
      <c>
        <f>(M1576*21)/100</f>
      </c>
      <c t="s">
        <v>28</v>
      </c>
    </row>
    <row r="1577" spans="1:5" ht="12.75">
      <c r="A1577" s="35" t="s">
        <v>56</v>
      </c>
      <c r="E1577" s="39" t="s">
        <v>1162</v>
      </c>
    </row>
    <row r="1578" spans="1:5" ht="12.75">
      <c r="A1578" s="35" t="s">
        <v>58</v>
      </c>
      <c r="E1578" s="40" t="s">
        <v>5</v>
      </c>
    </row>
    <row r="1579" spans="1:5" ht="191.25">
      <c r="A1579" t="s">
        <v>59</v>
      </c>
      <c r="E1579" s="39" t="s">
        <v>1163</v>
      </c>
    </row>
    <row r="1580" spans="1:16" ht="12.75">
      <c r="A1580" t="s">
        <v>50</v>
      </c>
      <c s="34" t="s">
        <v>1441</v>
      </c>
      <c s="34" t="s">
        <v>1165</v>
      </c>
      <c s="35" t="s">
        <v>5</v>
      </c>
      <c s="6" t="s">
        <v>1166</v>
      </c>
      <c s="36" t="s">
        <v>65</v>
      </c>
      <c s="37">
        <v>1</v>
      </c>
      <c s="36">
        <v>0</v>
      </c>
      <c s="36">
        <f>ROUND(G1580*H1580,6)</f>
      </c>
      <c r="L1580" s="38">
        <v>0</v>
      </c>
      <c s="32">
        <f>ROUND(ROUND(L1580,2)*ROUND(G1580,3),2)</f>
      </c>
      <c s="36" t="s">
        <v>55</v>
      </c>
      <c>
        <f>(M1580*21)/100</f>
      </c>
      <c t="s">
        <v>28</v>
      </c>
    </row>
    <row r="1581" spans="1:5" ht="12.75">
      <c r="A1581" s="35" t="s">
        <v>56</v>
      </c>
      <c r="E1581" s="39" t="s">
        <v>1166</v>
      </c>
    </row>
    <row r="1582" spans="1:5" ht="12.75">
      <c r="A1582" s="35" t="s">
        <v>58</v>
      </c>
      <c r="E1582" s="40" t="s">
        <v>5</v>
      </c>
    </row>
    <row r="1583" spans="1:5" ht="102">
      <c r="A1583" t="s">
        <v>59</v>
      </c>
      <c r="E1583" s="39" t="s">
        <v>1167</v>
      </c>
    </row>
    <row r="1584" spans="1:16" ht="12.75">
      <c r="A1584" t="s">
        <v>50</v>
      </c>
      <c s="34" t="s">
        <v>1442</v>
      </c>
      <c s="34" t="s">
        <v>167</v>
      </c>
      <c s="35" t="s">
        <v>5</v>
      </c>
      <c s="6" t="s">
        <v>168</v>
      </c>
      <c s="36" t="s">
        <v>65</v>
      </c>
      <c s="37">
        <v>1</v>
      </c>
      <c s="36">
        <v>0</v>
      </c>
      <c s="36">
        <f>ROUND(G1584*H1584,6)</f>
      </c>
      <c r="L1584" s="38">
        <v>0</v>
      </c>
      <c s="32">
        <f>ROUND(ROUND(L1584,2)*ROUND(G1584,3),2)</f>
      </c>
      <c s="36" t="s">
        <v>55</v>
      </c>
      <c>
        <f>(M1584*21)/100</f>
      </c>
      <c t="s">
        <v>28</v>
      </c>
    </row>
    <row r="1585" spans="1:5" ht="12.75">
      <c r="A1585" s="35" t="s">
        <v>56</v>
      </c>
      <c r="E1585" s="39" t="s">
        <v>168</v>
      </c>
    </row>
    <row r="1586" spans="1:5" ht="12.75">
      <c r="A1586" s="35" t="s">
        <v>58</v>
      </c>
      <c r="E1586" s="40" t="s">
        <v>5</v>
      </c>
    </row>
    <row r="1587" spans="1:5" ht="191.25">
      <c r="A1587" t="s">
        <v>59</v>
      </c>
      <c r="E1587" s="39" t="s">
        <v>169</v>
      </c>
    </row>
    <row r="1588" spans="1:16" ht="25.5">
      <c r="A1588" t="s">
        <v>50</v>
      </c>
      <c s="34" t="s">
        <v>1443</v>
      </c>
      <c s="34" t="s">
        <v>1170</v>
      </c>
      <c s="35" t="s">
        <v>5</v>
      </c>
      <c s="6" t="s">
        <v>1171</v>
      </c>
      <c s="36" t="s">
        <v>65</v>
      </c>
      <c s="37">
        <v>1</v>
      </c>
      <c s="36">
        <v>0</v>
      </c>
      <c s="36">
        <f>ROUND(G1588*H1588,6)</f>
      </c>
      <c r="L1588" s="38">
        <v>0</v>
      </c>
      <c s="32">
        <f>ROUND(ROUND(L1588,2)*ROUND(G1588,3),2)</f>
      </c>
      <c s="36" t="s">
        <v>69</v>
      </c>
      <c>
        <f>(M1588*21)/100</f>
      </c>
      <c t="s">
        <v>28</v>
      </c>
    </row>
    <row r="1589" spans="1:5" ht="25.5">
      <c r="A1589" s="35" t="s">
        <v>56</v>
      </c>
      <c r="E1589" s="39" t="s">
        <v>1171</v>
      </c>
    </row>
    <row r="1590" spans="1:5" ht="12.75">
      <c r="A1590" s="35" t="s">
        <v>58</v>
      </c>
      <c r="E1590" s="40" t="s">
        <v>5</v>
      </c>
    </row>
    <row r="1591" spans="1:5" ht="153">
      <c r="A1591" t="s">
        <v>59</v>
      </c>
      <c r="E1591" s="39" t="s">
        <v>1172</v>
      </c>
    </row>
    <row r="1592" spans="1:13" ht="12.75">
      <c r="A1592" t="s">
        <v>47</v>
      </c>
      <c r="C1592" s="31" t="s">
        <v>1444</v>
      </c>
      <c r="E1592" s="33" t="s">
        <v>1208</v>
      </c>
      <c r="J1592" s="32">
        <f>0</f>
      </c>
      <c s="32">
        <f>0</f>
      </c>
      <c s="32">
        <f>0+L1593+L1597+L1601+L1605+L1609+L1613+L1617+L1621+L1625+L1629+L1633+L1637+L1641+L1645+L1649+L1653+L1657</f>
      </c>
      <c s="32">
        <f>0+M1593+M1597+M1601+M1605+M1609+M1613+M1617+M1621+M1625+M1629+M1633+M1637+M1641+M1645+M1649+M1653+M1657</f>
      </c>
    </row>
    <row r="1593" spans="1:16" ht="12.75">
      <c r="A1593" t="s">
        <v>50</v>
      </c>
      <c s="34" t="s">
        <v>1445</v>
      </c>
      <c s="34" t="s">
        <v>741</v>
      </c>
      <c s="35" t="s">
        <v>5</v>
      </c>
      <c s="6" t="s">
        <v>742</v>
      </c>
      <c s="36" t="s">
        <v>65</v>
      </c>
      <c s="37">
        <v>1</v>
      </c>
      <c s="36">
        <v>0</v>
      </c>
      <c s="36">
        <f>ROUND(G1593*H1593,6)</f>
      </c>
      <c r="L1593" s="38">
        <v>0</v>
      </c>
      <c s="32">
        <f>ROUND(ROUND(L1593,2)*ROUND(G1593,3),2)</f>
      </c>
      <c s="36" t="s">
        <v>55</v>
      </c>
      <c>
        <f>(M1593*21)/100</f>
      </c>
      <c t="s">
        <v>28</v>
      </c>
    </row>
    <row r="1594" spans="1:5" ht="12.75">
      <c r="A1594" s="35" t="s">
        <v>56</v>
      </c>
      <c r="E1594" s="39" t="s">
        <v>742</v>
      </c>
    </row>
    <row r="1595" spans="1:5" ht="12.75">
      <c r="A1595" s="35" t="s">
        <v>58</v>
      </c>
      <c r="E1595" s="40" t="s">
        <v>5</v>
      </c>
    </row>
    <row r="1596" spans="1:5" ht="153">
      <c r="A1596" t="s">
        <v>59</v>
      </c>
      <c r="E1596" s="39" t="s">
        <v>743</v>
      </c>
    </row>
    <row r="1597" spans="1:16" ht="12.75">
      <c r="A1597" t="s">
        <v>50</v>
      </c>
      <c s="34" t="s">
        <v>1446</v>
      </c>
      <c s="34" t="s">
        <v>1266</v>
      </c>
      <c s="35" t="s">
        <v>5</v>
      </c>
      <c s="6" t="s">
        <v>1267</v>
      </c>
      <c s="36" t="s">
        <v>65</v>
      </c>
      <c s="37">
        <v>1</v>
      </c>
      <c s="36">
        <v>0</v>
      </c>
      <c s="36">
        <f>ROUND(G1597*H1597,6)</f>
      </c>
      <c r="L1597" s="38">
        <v>0</v>
      </c>
      <c s="32">
        <f>ROUND(ROUND(L1597,2)*ROUND(G1597,3),2)</f>
      </c>
      <c s="36" t="s">
        <v>69</v>
      </c>
      <c>
        <f>(M1597*21)/100</f>
      </c>
      <c t="s">
        <v>28</v>
      </c>
    </row>
    <row r="1598" spans="1:5" ht="12.75">
      <c r="A1598" s="35" t="s">
        <v>56</v>
      </c>
      <c r="E1598" s="39" t="s">
        <v>1267</v>
      </c>
    </row>
    <row r="1599" spans="1:5" ht="12.75">
      <c r="A1599" s="35" t="s">
        <v>58</v>
      </c>
      <c r="E1599" s="40" t="s">
        <v>5</v>
      </c>
    </row>
    <row r="1600" spans="1:5" ht="102">
      <c r="A1600" t="s">
        <v>59</v>
      </c>
      <c r="E1600" s="39" t="s">
        <v>1268</v>
      </c>
    </row>
    <row r="1601" spans="1:16" ht="12.75">
      <c r="A1601" t="s">
        <v>50</v>
      </c>
      <c s="34" t="s">
        <v>1447</v>
      </c>
      <c s="34" t="s">
        <v>148</v>
      </c>
      <c s="35" t="s">
        <v>5</v>
      </c>
      <c s="6" t="s">
        <v>149</v>
      </c>
      <c s="36" t="s">
        <v>65</v>
      </c>
      <c s="37">
        <v>1</v>
      </c>
      <c s="36">
        <v>0</v>
      </c>
      <c s="36">
        <f>ROUND(G1601*H1601,6)</f>
      </c>
      <c r="L1601" s="38">
        <v>0</v>
      </c>
      <c s="32">
        <f>ROUND(ROUND(L1601,2)*ROUND(G1601,3),2)</f>
      </c>
      <c s="36" t="s">
        <v>55</v>
      </c>
      <c>
        <f>(M1601*21)/100</f>
      </c>
      <c t="s">
        <v>28</v>
      </c>
    </row>
    <row r="1602" spans="1:5" ht="12.75">
      <c r="A1602" s="35" t="s">
        <v>56</v>
      </c>
      <c r="E1602" s="39" t="s">
        <v>149</v>
      </c>
    </row>
    <row r="1603" spans="1:5" ht="12.75">
      <c r="A1603" s="35" t="s">
        <v>58</v>
      </c>
      <c r="E1603" s="40" t="s">
        <v>5</v>
      </c>
    </row>
    <row r="1604" spans="1:5" ht="191.25">
      <c r="A1604" t="s">
        <v>59</v>
      </c>
      <c r="E1604" s="39" t="s">
        <v>150</v>
      </c>
    </row>
    <row r="1605" spans="1:16" ht="12.75">
      <c r="A1605" t="s">
        <v>50</v>
      </c>
      <c s="34" t="s">
        <v>1448</v>
      </c>
      <c s="34" t="s">
        <v>1082</v>
      </c>
      <c s="35" t="s">
        <v>5</v>
      </c>
      <c s="6" t="s">
        <v>1083</v>
      </c>
      <c s="36" t="s">
        <v>251</v>
      </c>
      <c s="37">
        <v>1</v>
      </c>
      <c s="36">
        <v>0</v>
      </c>
      <c s="36">
        <f>ROUND(G1605*H1605,6)</f>
      </c>
      <c r="L1605" s="38">
        <v>0</v>
      </c>
      <c s="32">
        <f>ROUND(ROUND(L1605,2)*ROUND(G1605,3),2)</f>
      </c>
      <c s="36" t="s">
        <v>69</v>
      </c>
      <c>
        <f>(M1605*21)/100</f>
      </c>
      <c t="s">
        <v>28</v>
      </c>
    </row>
    <row r="1606" spans="1:5" ht="12.75">
      <c r="A1606" s="35" t="s">
        <v>56</v>
      </c>
      <c r="E1606" s="39" t="s">
        <v>1083</v>
      </c>
    </row>
    <row r="1607" spans="1:5" ht="12.75">
      <c r="A1607" s="35" t="s">
        <v>58</v>
      </c>
      <c r="E1607" s="40" t="s">
        <v>5</v>
      </c>
    </row>
    <row r="1608" spans="1:5" ht="89.25">
      <c r="A1608" t="s">
        <v>59</v>
      </c>
      <c r="E1608" s="39" t="s">
        <v>1084</v>
      </c>
    </row>
    <row r="1609" spans="1:16" ht="12.75">
      <c r="A1609" t="s">
        <v>50</v>
      </c>
      <c s="34" t="s">
        <v>1449</v>
      </c>
      <c s="34" t="s">
        <v>156</v>
      </c>
      <c s="35" t="s">
        <v>5</v>
      </c>
      <c s="6" t="s">
        <v>149</v>
      </c>
      <c s="36" t="s">
        <v>65</v>
      </c>
      <c s="37">
        <v>1</v>
      </c>
      <c s="36">
        <v>0</v>
      </c>
      <c s="36">
        <f>ROUND(G1609*H1609,6)</f>
      </c>
      <c r="L1609" s="38">
        <v>0</v>
      </c>
      <c s="32">
        <f>ROUND(ROUND(L1609,2)*ROUND(G1609,3),2)</f>
      </c>
      <c s="36" t="s">
        <v>55</v>
      </c>
      <c>
        <f>(M1609*21)/100</f>
      </c>
      <c t="s">
        <v>28</v>
      </c>
    </row>
    <row r="1610" spans="1:5" ht="12.75">
      <c r="A1610" s="35" t="s">
        <v>56</v>
      </c>
      <c r="E1610" s="39" t="s">
        <v>149</v>
      </c>
    </row>
    <row r="1611" spans="1:5" ht="12.75">
      <c r="A1611" s="35" t="s">
        <v>58</v>
      </c>
      <c r="E1611" s="40" t="s">
        <v>5</v>
      </c>
    </row>
    <row r="1612" spans="1:5" ht="191.25">
      <c r="A1612" t="s">
        <v>59</v>
      </c>
      <c r="E1612" s="39" t="s">
        <v>157</v>
      </c>
    </row>
    <row r="1613" spans="1:16" ht="12.75">
      <c r="A1613" t="s">
        <v>50</v>
      </c>
      <c s="34" t="s">
        <v>1450</v>
      </c>
      <c s="34" t="s">
        <v>1072</v>
      </c>
      <c s="35" t="s">
        <v>5</v>
      </c>
      <c s="6" t="s">
        <v>160</v>
      </c>
      <c s="36" t="s">
        <v>65</v>
      </c>
      <c s="37">
        <v>1</v>
      </c>
      <c s="36">
        <v>0</v>
      </c>
      <c s="36">
        <f>ROUND(G1613*H1613,6)</f>
      </c>
      <c r="L1613" s="38">
        <v>0</v>
      </c>
      <c s="32">
        <f>ROUND(ROUND(L1613,2)*ROUND(G1613,3),2)</f>
      </c>
      <c s="36" t="s">
        <v>69</v>
      </c>
      <c>
        <f>(M1613*21)/100</f>
      </c>
      <c t="s">
        <v>28</v>
      </c>
    </row>
    <row r="1614" spans="1:5" ht="12.75">
      <c r="A1614" s="35" t="s">
        <v>56</v>
      </c>
      <c r="E1614" s="39" t="s">
        <v>160</v>
      </c>
    </row>
    <row r="1615" spans="1:5" ht="12.75">
      <c r="A1615" s="35" t="s">
        <v>58</v>
      </c>
      <c r="E1615" s="40" t="s">
        <v>5</v>
      </c>
    </row>
    <row r="1616" spans="1:5" ht="89.25">
      <c r="A1616" t="s">
        <v>59</v>
      </c>
      <c r="E1616" s="39" t="s">
        <v>161</v>
      </c>
    </row>
    <row r="1617" spans="1:16" ht="12.75">
      <c r="A1617" t="s">
        <v>50</v>
      </c>
      <c s="34" t="s">
        <v>1451</v>
      </c>
      <c s="34" t="s">
        <v>1087</v>
      </c>
      <c s="35" t="s">
        <v>5</v>
      </c>
      <c s="6" t="s">
        <v>1088</v>
      </c>
      <c s="36" t="s">
        <v>65</v>
      </c>
      <c s="37">
        <v>2</v>
      </c>
      <c s="36">
        <v>0</v>
      </c>
      <c s="36">
        <f>ROUND(G1617*H1617,6)</f>
      </c>
      <c r="L1617" s="38">
        <v>0</v>
      </c>
      <c s="32">
        <f>ROUND(ROUND(L1617,2)*ROUND(G1617,3),2)</f>
      </c>
      <c s="36" t="s">
        <v>55</v>
      </c>
      <c>
        <f>(M1617*21)/100</f>
      </c>
      <c t="s">
        <v>28</v>
      </c>
    </row>
    <row r="1618" spans="1:5" ht="12.75">
      <c r="A1618" s="35" t="s">
        <v>56</v>
      </c>
      <c r="E1618" s="39" t="s">
        <v>1088</v>
      </c>
    </row>
    <row r="1619" spans="1:5" ht="12.75">
      <c r="A1619" s="35" t="s">
        <v>58</v>
      </c>
      <c r="E1619" s="40" t="s">
        <v>5</v>
      </c>
    </row>
    <row r="1620" spans="1:5" ht="191.25">
      <c r="A1620" t="s">
        <v>59</v>
      </c>
      <c r="E1620" s="39" t="s">
        <v>1089</v>
      </c>
    </row>
    <row r="1621" spans="1:16" ht="12.75">
      <c r="A1621" t="s">
        <v>50</v>
      </c>
      <c s="34" t="s">
        <v>1452</v>
      </c>
      <c s="34" t="s">
        <v>134</v>
      </c>
      <c s="35" t="s">
        <v>5</v>
      </c>
      <c s="6" t="s">
        <v>1091</v>
      </c>
      <c s="36" t="s">
        <v>65</v>
      </c>
      <c s="37">
        <v>2</v>
      </c>
      <c s="36">
        <v>0</v>
      </c>
      <c s="36">
        <f>ROUND(G1621*H1621,6)</f>
      </c>
      <c r="L1621" s="38">
        <v>0</v>
      </c>
      <c s="32">
        <f>ROUND(ROUND(L1621,2)*ROUND(G1621,3),2)</f>
      </c>
      <c s="36" t="s">
        <v>69</v>
      </c>
      <c>
        <f>(M1621*21)/100</f>
      </c>
      <c t="s">
        <v>28</v>
      </c>
    </row>
    <row r="1622" spans="1:5" ht="12.75">
      <c r="A1622" s="35" t="s">
        <v>56</v>
      </c>
      <c r="E1622" s="39" t="s">
        <v>1091</v>
      </c>
    </row>
    <row r="1623" spans="1:5" ht="12.75">
      <c r="A1623" s="35" t="s">
        <v>58</v>
      </c>
      <c r="E1623" s="40" t="s">
        <v>5</v>
      </c>
    </row>
    <row r="1624" spans="1:5" ht="89.25">
      <c r="A1624" t="s">
        <v>59</v>
      </c>
      <c r="E1624" s="39" t="s">
        <v>1092</v>
      </c>
    </row>
    <row r="1625" spans="1:16" ht="12.75">
      <c r="A1625" t="s">
        <v>50</v>
      </c>
      <c s="34" t="s">
        <v>1453</v>
      </c>
      <c s="34" t="s">
        <v>1087</v>
      </c>
      <c s="35" t="s">
        <v>62</v>
      </c>
      <c s="6" t="s">
        <v>1088</v>
      </c>
      <c s="36" t="s">
        <v>65</v>
      </c>
      <c s="37">
        <v>1</v>
      </c>
      <c s="36">
        <v>0</v>
      </c>
      <c s="36">
        <f>ROUND(G1625*H1625,6)</f>
      </c>
      <c r="L1625" s="38">
        <v>0</v>
      </c>
      <c s="32">
        <f>ROUND(ROUND(L1625,2)*ROUND(G1625,3),2)</f>
      </c>
      <c s="36" t="s">
        <v>55</v>
      </c>
      <c>
        <f>(M1625*21)/100</f>
      </c>
      <c t="s">
        <v>28</v>
      </c>
    </row>
    <row r="1626" spans="1:5" ht="12.75">
      <c r="A1626" s="35" t="s">
        <v>56</v>
      </c>
      <c r="E1626" s="39" t="s">
        <v>1088</v>
      </c>
    </row>
    <row r="1627" spans="1:5" ht="12.75">
      <c r="A1627" s="35" t="s">
        <v>58</v>
      </c>
      <c r="E1627" s="40" t="s">
        <v>5</v>
      </c>
    </row>
    <row r="1628" spans="1:5" ht="191.25">
      <c r="A1628" t="s">
        <v>59</v>
      </c>
      <c r="E1628" s="39" t="s">
        <v>1089</v>
      </c>
    </row>
    <row r="1629" spans="1:16" ht="12.75">
      <c r="A1629" t="s">
        <v>50</v>
      </c>
      <c s="34" t="s">
        <v>1454</v>
      </c>
      <c s="34" t="s">
        <v>1098</v>
      </c>
      <c s="35" t="s">
        <v>5</v>
      </c>
      <c s="6" t="s">
        <v>1099</v>
      </c>
      <c s="36" t="s">
        <v>251</v>
      </c>
      <c s="37">
        <v>1</v>
      </c>
      <c s="36">
        <v>0</v>
      </c>
      <c s="36">
        <f>ROUND(G1629*H1629,6)</f>
      </c>
      <c r="L1629" s="38">
        <v>0</v>
      </c>
      <c s="32">
        <f>ROUND(ROUND(L1629,2)*ROUND(G1629,3),2)</f>
      </c>
      <c s="36" t="s">
        <v>69</v>
      </c>
      <c>
        <f>(M1629*21)/100</f>
      </c>
      <c t="s">
        <v>28</v>
      </c>
    </row>
    <row r="1630" spans="1:5" ht="12.75">
      <c r="A1630" s="35" t="s">
        <v>56</v>
      </c>
      <c r="E1630" s="39" t="s">
        <v>1099</v>
      </c>
    </row>
    <row r="1631" spans="1:5" ht="12.75">
      <c r="A1631" s="35" t="s">
        <v>58</v>
      </c>
      <c r="E1631" s="40" t="s">
        <v>5</v>
      </c>
    </row>
    <row r="1632" spans="1:5" ht="89.25">
      <c r="A1632" t="s">
        <v>59</v>
      </c>
      <c r="E1632" s="39" t="s">
        <v>1100</v>
      </c>
    </row>
    <row r="1633" spans="1:16" ht="12.75">
      <c r="A1633" t="s">
        <v>50</v>
      </c>
      <c s="34" t="s">
        <v>1455</v>
      </c>
      <c s="34" t="s">
        <v>110</v>
      </c>
      <c s="35" t="s">
        <v>62</v>
      </c>
      <c s="6" t="s">
        <v>111</v>
      </c>
      <c s="36" t="s">
        <v>65</v>
      </c>
      <c s="37">
        <v>2</v>
      </c>
      <c s="36">
        <v>0</v>
      </c>
      <c s="36">
        <f>ROUND(G1633*H1633,6)</f>
      </c>
      <c r="L1633" s="38">
        <v>0</v>
      </c>
      <c s="32">
        <f>ROUND(ROUND(L1633,2)*ROUND(G1633,3),2)</f>
      </c>
      <c s="36" t="s">
        <v>55</v>
      </c>
      <c>
        <f>(M1633*21)/100</f>
      </c>
      <c t="s">
        <v>28</v>
      </c>
    </row>
    <row r="1634" spans="1:5" ht="12.75">
      <c r="A1634" s="35" t="s">
        <v>56</v>
      </c>
      <c r="E1634" s="39" t="s">
        <v>111</v>
      </c>
    </row>
    <row r="1635" spans="1:5" ht="12.75">
      <c r="A1635" s="35" t="s">
        <v>58</v>
      </c>
      <c r="E1635" s="40" t="s">
        <v>5</v>
      </c>
    </row>
    <row r="1636" spans="1:5" ht="204">
      <c r="A1636" t="s">
        <v>59</v>
      </c>
      <c r="E1636" s="39" t="s">
        <v>112</v>
      </c>
    </row>
    <row r="1637" spans="1:16" ht="12.75">
      <c r="A1637" t="s">
        <v>50</v>
      </c>
      <c s="34" t="s">
        <v>1456</v>
      </c>
      <c s="34" t="s">
        <v>185</v>
      </c>
      <c s="35" t="s">
        <v>5</v>
      </c>
      <c s="6" t="s">
        <v>1175</v>
      </c>
      <c s="36" t="s">
        <v>65</v>
      </c>
      <c s="37">
        <v>2</v>
      </c>
      <c s="36">
        <v>0</v>
      </c>
      <c s="36">
        <f>ROUND(G1637*H1637,6)</f>
      </c>
      <c r="L1637" s="38">
        <v>0</v>
      </c>
      <c s="32">
        <f>ROUND(ROUND(L1637,2)*ROUND(G1637,3),2)</f>
      </c>
      <c s="36" t="s">
        <v>69</v>
      </c>
      <c>
        <f>(M1637*21)/100</f>
      </c>
      <c t="s">
        <v>28</v>
      </c>
    </row>
    <row r="1638" spans="1:5" ht="12.75">
      <c r="A1638" s="35" t="s">
        <v>56</v>
      </c>
      <c r="E1638" s="39" t="s">
        <v>1175</v>
      </c>
    </row>
    <row r="1639" spans="1:5" ht="12.75">
      <c r="A1639" s="35" t="s">
        <v>58</v>
      </c>
      <c r="E1639" s="40" t="s">
        <v>5</v>
      </c>
    </row>
    <row r="1640" spans="1:5" ht="102">
      <c r="A1640" t="s">
        <v>59</v>
      </c>
      <c r="E1640" s="39" t="s">
        <v>1221</v>
      </c>
    </row>
    <row r="1641" spans="1:16" ht="12.75">
      <c r="A1641" t="s">
        <v>50</v>
      </c>
      <c s="34" t="s">
        <v>1457</v>
      </c>
      <c s="34" t="s">
        <v>1114</v>
      </c>
      <c s="35" t="s">
        <v>5</v>
      </c>
      <c s="6" t="s">
        <v>1013</v>
      </c>
      <c s="36" t="s">
        <v>251</v>
      </c>
      <c s="37">
        <v>2</v>
      </c>
      <c s="36">
        <v>0</v>
      </c>
      <c s="36">
        <f>ROUND(G1641*H1641,6)</f>
      </c>
      <c r="L1641" s="38">
        <v>0</v>
      </c>
      <c s="32">
        <f>ROUND(ROUND(L1641,2)*ROUND(G1641,3),2)</f>
      </c>
      <c s="36" t="s">
        <v>69</v>
      </c>
      <c>
        <f>(M1641*21)/100</f>
      </c>
      <c t="s">
        <v>28</v>
      </c>
    </row>
    <row r="1642" spans="1:5" ht="12.75">
      <c r="A1642" s="35" t="s">
        <v>56</v>
      </c>
      <c r="E1642" s="39" t="s">
        <v>1013</v>
      </c>
    </row>
    <row r="1643" spans="1:5" ht="12.75">
      <c r="A1643" s="35" t="s">
        <v>58</v>
      </c>
      <c r="E1643" s="40" t="s">
        <v>5</v>
      </c>
    </row>
    <row r="1644" spans="1:5" ht="89.25">
      <c r="A1644" t="s">
        <v>59</v>
      </c>
      <c r="E1644" s="39" t="s">
        <v>1014</v>
      </c>
    </row>
    <row r="1645" spans="1:16" ht="12.75">
      <c r="A1645" t="s">
        <v>50</v>
      </c>
      <c s="34" t="s">
        <v>1458</v>
      </c>
      <c s="34" t="s">
        <v>1018</v>
      </c>
      <c s="35" t="s">
        <v>5</v>
      </c>
      <c s="6" t="s">
        <v>1019</v>
      </c>
      <c s="36" t="s">
        <v>65</v>
      </c>
      <c s="37">
        <v>2</v>
      </c>
      <c s="36">
        <v>0</v>
      </c>
      <c s="36">
        <f>ROUND(G1645*H1645,6)</f>
      </c>
      <c r="L1645" s="38">
        <v>0</v>
      </c>
      <c s="32">
        <f>ROUND(ROUND(L1645,2)*ROUND(G1645,3),2)</f>
      </c>
      <c s="36" t="s">
        <v>69</v>
      </c>
      <c>
        <f>(M1645*21)/100</f>
      </c>
      <c t="s">
        <v>28</v>
      </c>
    </row>
    <row r="1646" spans="1:5" ht="12.75">
      <c r="A1646" s="35" t="s">
        <v>56</v>
      </c>
      <c r="E1646" s="39" t="s">
        <v>1019</v>
      </c>
    </row>
    <row r="1647" spans="1:5" ht="12.75">
      <c r="A1647" s="35" t="s">
        <v>58</v>
      </c>
      <c r="E1647" s="40" t="s">
        <v>5</v>
      </c>
    </row>
    <row r="1648" spans="1:5" ht="89.25">
      <c r="A1648" t="s">
        <v>59</v>
      </c>
      <c r="E1648" s="39" t="s">
        <v>1020</v>
      </c>
    </row>
    <row r="1649" spans="1:16" ht="12.75">
      <c r="A1649" t="s">
        <v>50</v>
      </c>
      <c s="34" t="s">
        <v>1459</v>
      </c>
      <c s="34" t="s">
        <v>1180</v>
      </c>
      <c s="35" t="s">
        <v>5</v>
      </c>
      <c s="6" t="s">
        <v>1181</v>
      </c>
      <c s="36" t="s">
        <v>251</v>
      </c>
      <c s="37">
        <v>2</v>
      </c>
      <c s="36">
        <v>0</v>
      </c>
      <c s="36">
        <f>ROUND(G1649*H1649,6)</f>
      </c>
      <c r="L1649" s="38">
        <v>0</v>
      </c>
      <c s="32">
        <f>ROUND(ROUND(L1649,2)*ROUND(G1649,3),2)</f>
      </c>
      <c s="36" t="s">
        <v>69</v>
      </c>
      <c>
        <f>(M1649*21)/100</f>
      </c>
      <c t="s">
        <v>28</v>
      </c>
    </row>
    <row r="1650" spans="1:5" ht="12.75">
      <c r="A1650" s="35" t="s">
        <v>56</v>
      </c>
      <c r="E1650" s="39" t="s">
        <v>1181</v>
      </c>
    </row>
    <row r="1651" spans="1:5" ht="12.75">
      <c r="A1651" s="35" t="s">
        <v>58</v>
      </c>
      <c r="E1651" s="40" t="s">
        <v>5</v>
      </c>
    </row>
    <row r="1652" spans="1:5" ht="89.25">
      <c r="A1652" t="s">
        <v>59</v>
      </c>
      <c r="E1652" s="39" t="s">
        <v>1182</v>
      </c>
    </row>
    <row r="1653" spans="1:16" ht="12.75">
      <c r="A1653" t="s">
        <v>50</v>
      </c>
      <c s="34" t="s">
        <v>1460</v>
      </c>
      <c s="34" t="s">
        <v>110</v>
      </c>
      <c s="35" t="s">
        <v>5</v>
      </c>
      <c s="6" t="s">
        <v>111</v>
      </c>
      <c s="36" t="s">
        <v>65</v>
      </c>
      <c s="37">
        <v>1</v>
      </c>
      <c s="36">
        <v>0</v>
      </c>
      <c s="36">
        <f>ROUND(G1653*H1653,6)</f>
      </c>
      <c r="L1653" s="38">
        <v>0</v>
      </c>
      <c s="32">
        <f>ROUND(ROUND(L1653,2)*ROUND(G1653,3),2)</f>
      </c>
      <c s="36" t="s">
        <v>55</v>
      </c>
      <c>
        <f>(M1653*21)/100</f>
      </c>
      <c t="s">
        <v>28</v>
      </c>
    </row>
    <row r="1654" spans="1:5" ht="12.75">
      <c r="A1654" s="35" t="s">
        <v>56</v>
      </c>
      <c r="E1654" s="39" t="s">
        <v>111</v>
      </c>
    </row>
    <row r="1655" spans="1:5" ht="12.75">
      <c r="A1655" s="35" t="s">
        <v>58</v>
      </c>
      <c r="E1655" s="40" t="s">
        <v>5</v>
      </c>
    </row>
    <row r="1656" spans="1:5" ht="204">
      <c r="A1656" t="s">
        <v>59</v>
      </c>
      <c r="E1656" s="39" t="s">
        <v>112</v>
      </c>
    </row>
    <row r="1657" spans="1:16" ht="12.75">
      <c r="A1657" t="s">
        <v>50</v>
      </c>
      <c s="34" t="s">
        <v>1461</v>
      </c>
      <c s="34" t="s">
        <v>1185</v>
      </c>
      <c s="35" t="s">
        <v>5</v>
      </c>
      <c s="6" t="s">
        <v>1186</v>
      </c>
      <c s="36" t="s">
        <v>65</v>
      </c>
      <c s="37">
        <v>1</v>
      </c>
      <c s="36">
        <v>0</v>
      </c>
      <c s="36">
        <f>ROUND(G1657*H1657,6)</f>
      </c>
      <c r="L1657" s="38">
        <v>0</v>
      </c>
      <c s="32">
        <f>ROUND(ROUND(L1657,2)*ROUND(G1657,3),2)</f>
      </c>
      <c s="36" t="s">
        <v>69</v>
      </c>
      <c>
        <f>(M1657*21)/100</f>
      </c>
      <c t="s">
        <v>28</v>
      </c>
    </row>
    <row r="1658" spans="1:5" ht="12.75">
      <c r="A1658" s="35" t="s">
        <v>56</v>
      </c>
      <c r="E1658" s="39" t="s">
        <v>1186</v>
      </c>
    </row>
    <row r="1659" spans="1:5" ht="12.75">
      <c r="A1659" s="35" t="s">
        <v>58</v>
      </c>
      <c r="E1659" s="40" t="s">
        <v>5</v>
      </c>
    </row>
    <row r="1660" spans="1:5" ht="89.25">
      <c r="A1660" t="s">
        <v>59</v>
      </c>
      <c r="E1660" s="39" t="s">
        <v>1187</v>
      </c>
    </row>
    <row r="1661" spans="1:13" ht="12.75">
      <c r="A1661" t="s">
        <v>47</v>
      </c>
      <c r="C1661" s="31" t="s">
        <v>347</v>
      </c>
      <c r="E1661" s="33" t="s">
        <v>611</v>
      </c>
      <c r="J1661" s="32">
        <f>0</f>
      </c>
      <c s="32">
        <f>0</f>
      </c>
      <c s="32">
        <f>0+L1662+L1666+L1670+L1674+L1678+L1682+L1686+L1690+L1694+L1698+L1702+L1706</f>
      </c>
      <c s="32">
        <f>0+M1662+M1666+M1670+M1674+M1678+M1682+M1686+M1690+M1694+M1698+M1702+M1706</f>
      </c>
    </row>
    <row r="1662" spans="1:16" ht="12.75">
      <c r="A1662" t="s">
        <v>50</v>
      </c>
      <c s="34" t="s">
        <v>1462</v>
      </c>
      <c s="34" t="s">
        <v>366</v>
      </c>
      <c s="35" t="s">
        <v>5</v>
      </c>
      <c s="6" t="s">
        <v>367</v>
      </c>
      <c s="36" t="s">
        <v>209</v>
      </c>
      <c s="37">
        <v>14000</v>
      </c>
      <c s="36">
        <v>0</v>
      </c>
      <c s="36">
        <f>ROUND(G1662*H1662,6)</f>
      </c>
      <c r="L1662" s="38">
        <v>0</v>
      </c>
      <c s="32">
        <f>ROUND(ROUND(L1662,2)*ROUND(G1662,3),2)</f>
      </c>
      <c s="36" t="s">
        <v>55</v>
      </c>
      <c>
        <f>(M1662*21)/100</f>
      </c>
      <c t="s">
        <v>28</v>
      </c>
    </row>
    <row r="1663" spans="1:5" ht="12.75">
      <c r="A1663" s="35" t="s">
        <v>56</v>
      </c>
      <c r="E1663" s="39" t="s">
        <v>367</v>
      </c>
    </row>
    <row r="1664" spans="1:5" ht="12.75">
      <c r="A1664" s="35" t="s">
        <v>58</v>
      </c>
      <c r="E1664" s="40" t="s">
        <v>5</v>
      </c>
    </row>
    <row r="1665" spans="1:5" ht="191.25">
      <c r="A1665" t="s">
        <v>59</v>
      </c>
      <c r="E1665" s="39" t="s">
        <v>368</v>
      </c>
    </row>
    <row r="1666" spans="1:16" ht="12.75">
      <c r="A1666" t="s">
        <v>50</v>
      </c>
      <c s="34" t="s">
        <v>1463</v>
      </c>
      <c s="34" t="s">
        <v>362</v>
      </c>
      <c s="35" t="s">
        <v>5</v>
      </c>
      <c s="6" t="s">
        <v>363</v>
      </c>
      <c s="36" t="s">
        <v>209</v>
      </c>
      <c s="37">
        <v>14000</v>
      </c>
      <c s="36">
        <v>0</v>
      </c>
      <c s="36">
        <f>ROUND(G1666*H1666,6)</f>
      </c>
      <c r="L1666" s="38">
        <v>0</v>
      </c>
      <c s="32">
        <f>ROUND(ROUND(L1666,2)*ROUND(G1666,3),2)</f>
      </c>
      <c s="36" t="s">
        <v>69</v>
      </c>
      <c>
        <f>(M1666*21)/100</f>
      </c>
      <c t="s">
        <v>28</v>
      </c>
    </row>
    <row r="1667" spans="1:5" ht="12.75">
      <c r="A1667" s="35" t="s">
        <v>56</v>
      </c>
      <c r="E1667" s="39" t="s">
        <v>363</v>
      </c>
    </row>
    <row r="1668" spans="1:5" ht="12.75">
      <c r="A1668" s="35" t="s">
        <v>58</v>
      </c>
      <c r="E1668" s="40" t="s">
        <v>5</v>
      </c>
    </row>
    <row r="1669" spans="1:5" ht="89.25">
      <c r="A1669" t="s">
        <v>59</v>
      </c>
      <c r="E1669" s="39" t="s">
        <v>364</v>
      </c>
    </row>
    <row r="1670" spans="1:16" ht="12.75">
      <c r="A1670" t="s">
        <v>50</v>
      </c>
      <c s="34" t="s">
        <v>1464</v>
      </c>
      <c s="34" t="s">
        <v>1465</v>
      </c>
      <c s="35" t="s">
        <v>5</v>
      </c>
      <c s="6" t="s">
        <v>379</v>
      </c>
      <c s="36" t="s">
        <v>251</v>
      </c>
      <c s="37">
        <v>55</v>
      </c>
      <c s="36">
        <v>0</v>
      </c>
      <c s="36">
        <f>ROUND(G1670*H1670,6)</f>
      </c>
      <c r="L1670" s="38">
        <v>0</v>
      </c>
      <c s="32">
        <f>ROUND(ROUND(L1670,2)*ROUND(G1670,3),2)</f>
      </c>
      <c s="36" t="s">
        <v>69</v>
      </c>
      <c>
        <f>(M1670*21)/100</f>
      </c>
      <c t="s">
        <v>28</v>
      </c>
    </row>
    <row r="1671" spans="1:5" ht="12.75">
      <c r="A1671" s="35" t="s">
        <v>56</v>
      </c>
      <c r="E1671" s="39" t="s">
        <v>379</v>
      </c>
    </row>
    <row r="1672" spans="1:5" ht="12.75">
      <c r="A1672" s="35" t="s">
        <v>58</v>
      </c>
      <c r="E1672" s="40" t="s">
        <v>5</v>
      </c>
    </row>
    <row r="1673" spans="1:5" ht="89.25">
      <c r="A1673" t="s">
        <v>59</v>
      </c>
      <c r="E1673" s="39" t="s">
        <v>380</v>
      </c>
    </row>
    <row r="1674" spans="1:16" ht="12.75">
      <c r="A1674" t="s">
        <v>50</v>
      </c>
      <c s="34" t="s">
        <v>1466</v>
      </c>
      <c s="34" t="s">
        <v>1467</v>
      </c>
      <c s="35" t="s">
        <v>5</v>
      </c>
      <c s="6" t="s">
        <v>1468</v>
      </c>
      <c s="36" t="s">
        <v>251</v>
      </c>
      <c s="37">
        <v>300</v>
      </c>
      <c s="36">
        <v>0</v>
      </c>
      <c s="36">
        <f>ROUND(G1674*H1674,6)</f>
      </c>
      <c r="L1674" s="38">
        <v>0</v>
      </c>
      <c s="32">
        <f>ROUND(ROUND(L1674,2)*ROUND(G1674,3),2)</f>
      </c>
      <c s="36" t="s">
        <v>69</v>
      </c>
      <c>
        <f>(M1674*21)/100</f>
      </c>
      <c t="s">
        <v>28</v>
      </c>
    </row>
    <row r="1675" spans="1:5" ht="12.75">
      <c r="A1675" s="35" t="s">
        <v>56</v>
      </c>
      <c r="E1675" s="39" t="s">
        <v>1468</v>
      </c>
    </row>
    <row r="1676" spans="1:5" ht="12.75">
      <c r="A1676" s="35" t="s">
        <v>58</v>
      </c>
      <c r="E1676" s="40" t="s">
        <v>5</v>
      </c>
    </row>
    <row r="1677" spans="1:5" ht="89.25">
      <c r="A1677" t="s">
        <v>59</v>
      </c>
      <c r="E1677" s="39" t="s">
        <v>1469</v>
      </c>
    </row>
    <row r="1678" spans="1:16" ht="12.75">
      <c r="A1678" t="s">
        <v>50</v>
      </c>
      <c s="34" t="s">
        <v>1470</v>
      </c>
      <c s="34" t="s">
        <v>1471</v>
      </c>
      <c s="35" t="s">
        <v>5</v>
      </c>
      <c s="6" t="s">
        <v>773</v>
      </c>
      <c s="36" t="s">
        <v>246</v>
      </c>
      <c s="37">
        <v>1</v>
      </c>
      <c s="36">
        <v>0</v>
      </c>
      <c s="36">
        <f>ROUND(G1678*H1678,6)</f>
      </c>
      <c r="L1678" s="38">
        <v>0</v>
      </c>
      <c s="32">
        <f>ROUND(ROUND(L1678,2)*ROUND(G1678,3),2)</f>
      </c>
      <c s="36" t="s">
        <v>69</v>
      </c>
      <c>
        <f>(M1678*21)/100</f>
      </c>
      <c t="s">
        <v>28</v>
      </c>
    </row>
    <row r="1679" spans="1:5" ht="12.75">
      <c r="A1679" s="35" t="s">
        <v>56</v>
      </c>
      <c r="E1679" s="39" t="s">
        <v>773</v>
      </c>
    </row>
    <row r="1680" spans="1:5" ht="12.75">
      <c r="A1680" s="35" t="s">
        <v>58</v>
      </c>
      <c r="E1680" s="40" t="s">
        <v>5</v>
      </c>
    </row>
    <row r="1681" spans="1:5" ht="89.25">
      <c r="A1681" t="s">
        <v>59</v>
      </c>
      <c r="E1681" s="39" t="s">
        <v>774</v>
      </c>
    </row>
    <row r="1682" spans="1:16" ht="12.75">
      <c r="A1682" t="s">
        <v>50</v>
      </c>
      <c s="34" t="s">
        <v>1472</v>
      </c>
      <c s="34" t="s">
        <v>386</v>
      </c>
      <c s="35" t="s">
        <v>5</v>
      </c>
      <c s="6" t="s">
        <v>387</v>
      </c>
      <c s="36" t="s">
        <v>246</v>
      </c>
      <c s="37">
        <v>1</v>
      </c>
      <c s="36">
        <v>0</v>
      </c>
      <c s="36">
        <f>ROUND(G1682*H1682,6)</f>
      </c>
      <c r="L1682" s="38">
        <v>0</v>
      </c>
      <c s="32">
        <f>ROUND(ROUND(L1682,2)*ROUND(G1682,3),2)</f>
      </c>
      <c s="36" t="s">
        <v>69</v>
      </c>
      <c>
        <f>(M1682*21)/100</f>
      </c>
      <c t="s">
        <v>28</v>
      </c>
    </row>
    <row r="1683" spans="1:5" ht="12.75">
      <c r="A1683" s="35" t="s">
        <v>56</v>
      </c>
      <c r="E1683" s="39" t="s">
        <v>387</v>
      </c>
    </row>
    <row r="1684" spans="1:5" ht="12.75">
      <c r="A1684" s="35" t="s">
        <v>58</v>
      </c>
      <c r="E1684" s="40" t="s">
        <v>5</v>
      </c>
    </row>
    <row r="1685" spans="1:5" ht="102">
      <c r="A1685" t="s">
        <v>59</v>
      </c>
      <c r="E1685" s="39" t="s">
        <v>388</v>
      </c>
    </row>
    <row r="1686" spans="1:16" ht="25.5">
      <c r="A1686" t="s">
        <v>50</v>
      </c>
      <c s="34" t="s">
        <v>1473</v>
      </c>
      <c s="34" t="s">
        <v>350</v>
      </c>
      <c s="35" t="s">
        <v>5</v>
      </c>
      <c s="6" t="s">
        <v>351</v>
      </c>
      <c s="36" t="s">
        <v>65</v>
      </c>
      <c s="37">
        <v>120</v>
      </c>
      <c s="36">
        <v>0</v>
      </c>
      <c s="36">
        <f>ROUND(G1686*H1686,6)</f>
      </c>
      <c r="L1686" s="38">
        <v>0</v>
      </c>
      <c s="32">
        <f>ROUND(ROUND(L1686,2)*ROUND(G1686,3),2)</f>
      </c>
      <c s="36" t="s">
        <v>55</v>
      </c>
      <c>
        <f>(M1686*21)/100</f>
      </c>
      <c t="s">
        <v>28</v>
      </c>
    </row>
    <row r="1687" spans="1:5" ht="25.5">
      <c r="A1687" s="35" t="s">
        <v>56</v>
      </c>
      <c r="E1687" s="39" t="s">
        <v>351</v>
      </c>
    </row>
    <row r="1688" spans="1:5" ht="12.75">
      <c r="A1688" s="35" t="s">
        <v>58</v>
      </c>
      <c r="E1688" s="40" t="s">
        <v>5</v>
      </c>
    </row>
    <row r="1689" spans="1:5" ht="216.75">
      <c r="A1689" t="s">
        <v>59</v>
      </c>
      <c r="E1689" s="39" t="s">
        <v>352</v>
      </c>
    </row>
    <row r="1690" spans="1:16" ht="12.75">
      <c r="A1690" t="s">
        <v>50</v>
      </c>
      <c s="34" t="s">
        <v>1474</v>
      </c>
      <c s="34" t="s">
        <v>390</v>
      </c>
      <c s="35" t="s">
        <v>5</v>
      </c>
      <c s="6" t="s">
        <v>645</v>
      </c>
      <c s="36" t="s">
        <v>646</v>
      </c>
      <c s="37">
        <v>1</v>
      </c>
      <c s="36">
        <v>0</v>
      </c>
      <c s="36">
        <f>ROUND(G1690*H1690,6)</f>
      </c>
      <c r="L1690" s="38">
        <v>0</v>
      </c>
      <c s="32">
        <f>ROUND(ROUND(L1690,2)*ROUND(G1690,3),2)</f>
      </c>
      <c s="36" t="s">
        <v>69</v>
      </c>
      <c>
        <f>(M1690*21)/100</f>
      </c>
      <c t="s">
        <v>28</v>
      </c>
    </row>
    <row r="1691" spans="1:5" ht="12.75">
      <c r="A1691" s="35" t="s">
        <v>56</v>
      </c>
      <c r="E1691" s="39" t="s">
        <v>645</v>
      </c>
    </row>
    <row r="1692" spans="1:5" ht="12.75">
      <c r="A1692" s="35" t="s">
        <v>58</v>
      </c>
      <c r="E1692" s="40" t="s">
        <v>5</v>
      </c>
    </row>
    <row r="1693" spans="1:5" ht="89.25">
      <c r="A1693" t="s">
        <v>59</v>
      </c>
      <c r="E1693" s="39" t="s">
        <v>647</v>
      </c>
    </row>
    <row r="1694" spans="1:16" ht="12.75">
      <c r="A1694" t="s">
        <v>50</v>
      </c>
      <c s="34" t="s">
        <v>1475</v>
      </c>
      <c s="34" t="s">
        <v>649</v>
      </c>
      <c s="35" t="s">
        <v>5</v>
      </c>
      <c s="6" t="s">
        <v>776</v>
      </c>
      <c s="36" t="s">
        <v>246</v>
      </c>
      <c s="37">
        <v>1</v>
      </c>
      <c s="36">
        <v>0</v>
      </c>
      <c s="36">
        <f>ROUND(G1694*H1694,6)</f>
      </c>
      <c r="L1694" s="38">
        <v>0</v>
      </c>
      <c s="32">
        <f>ROUND(ROUND(L1694,2)*ROUND(G1694,3),2)</f>
      </c>
      <c s="36" t="s">
        <v>69</v>
      </c>
      <c>
        <f>(M1694*21)/100</f>
      </c>
      <c t="s">
        <v>28</v>
      </c>
    </row>
    <row r="1695" spans="1:5" ht="12.75">
      <c r="A1695" s="35" t="s">
        <v>56</v>
      </c>
      <c r="E1695" s="39" t="s">
        <v>776</v>
      </c>
    </row>
    <row r="1696" spans="1:5" ht="12.75">
      <c r="A1696" s="35" t="s">
        <v>58</v>
      </c>
      <c r="E1696" s="40" t="s">
        <v>5</v>
      </c>
    </row>
    <row r="1697" spans="1:5" ht="89.25">
      <c r="A1697" t="s">
        <v>59</v>
      </c>
      <c r="E1697" s="39" t="s">
        <v>777</v>
      </c>
    </row>
    <row r="1698" spans="1:16" ht="12.75">
      <c r="A1698" t="s">
        <v>50</v>
      </c>
      <c s="34" t="s">
        <v>1476</v>
      </c>
      <c s="34" t="s">
        <v>1477</v>
      </c>
      <c s="35" t="s">
        <v>5</v>
      </c>
      <c s="6" t="s">
        <v>1478</v>
      </c>
      <c s="36" t="s">
        <v>246</v>
      </c>
      <c s="37">
        <v>1</v>
      </c>
      <c s="36">
        <v>0</v>
      </c>
      <c s="36">
        <f>ROUND(G1698*H1698,6)</f>
      </c>
      <c r="L1698" s="38">
        <v>0</v>
      </c>
      <c s="32">
        <f>ROUND(ROUND(L1698,2)*ROUND(G1698,3),2)</f>
      </c>
      <c s="36" t="s">
        <v>69</v>
      </c>
      <c>
        <f>(M1698*21)/100</f>
      </c>
      <c t="s">
        <v>28</v>
      </c>
    </row>
    <row r="1699" spans="1:5" ht="12.75">
      <c r="A1699" s="35" t="s">
        <v>56</v>
      </c>
      <c r="E1699" s="39" t="s">
        <v>1478</v>
      </c>
    </row>
    <row r="1700" spans="1:5" ht="12.75">
      <c r="A1700" s="35" t="s">
        <v>58</v>
      </c>
      <c r="E1700" s="40" t="s">
        <v>5</v>
      </c>
    </row>
    <row r="1701" spans="1:5" ht="89.25">
      <c r="A1701" t="s">
        <v>59</v>
      </c>
      <c r="E1701" s="39" t="s">
        <v>1479</v>
      </c>
    </row>
    <row r="1702" spans="1:16" ht="38.25">
      <c r="A1702" t="s">
        <v>50</v>
      </c>
      <c s="34" t="s">
        <v>1480</v>
      </c>
      <c s="34" t="s">
        <v>410</v>
      </c>
      <c s="35" t="s">
        <v>5</v>
      </c>
      <c s="6" t="s">
        <v>411</v>
      </c>
      <c s="36" t="s">
        <v>412</v>
      </c>
      <c s="37">
        <v>42</v>
      </c>
      <c s="36">
        <v>0</v>
      </c>
      <c s="36">
        <f>ROUND(G1702*H1702,6)</f>
      </c>
      <c r="L1702" s="38">
        <v>0</v>
      </c>
      <c s="32">
        <f>ROUND(ROUND(L1702,2)*ROUND(G1702,3),2)</f>
      </c>
      <c s="36" t="s">
        <v>413</v>
      </c>
      <c>
        <f>(M1702*21)/100</f>
      </c>
      <c t="s">
        <v>28</v>
      </c>
    </row>
    <row r="1703" spans="1:5" ht="51">
      <c r="A1703" s="35" t="s">
        <v>56</v>
      </c>
      <c r="E1703" s="39" t="s">
        <v>414</v>
      </c>
    </row>
    <row r="1704" spans="1:5" ht="12.75">
      <c r="A1704" s="35" t="s">
        <v>58</v>
      </c>
      <c r="E1704" s="40" t="s">
        <v>5</v>
      </c>
    </row>
    <row r="1705" spans="1:5" ht="229.5">
      <c r="A1705" t="s">
        <v>59</v>
      </c>
      <c r="E1705" s="39" t="s">
        <v>415</v>
      </c>
    </row>
    <row r="1706" spans="1:16" ht="25.5">
      <c r="A1706" t="s">
        <v>50</v>
      </c>
      <c s="34" t="s">
        <v>1481</v>
      </c>
      <c s="34" t="s">
        <v>417</v>
      </c>
      <c s="35" t="s">
        <v>5</v>
      </c>
      <c s="6" t="s">
        <v>418</v>
      </c>
      <c s="36" t="s">
        <v>412</v>
      </c>
      <c s="37">
        <v>42</v>
      </c>
      <c s="36">
        <v>0</v>
      </c>
      <c s="36">
        <f>ROUND(G1706*H1706,6)</f>
      </c>
      <c r="L1706" s="38">
        <v>0</v>
      </c>
      <c s="32">
        <f>ROUND(ROUND(L1706,2)*ROUND(G1706,3),2)</f>
      </c>
      <c s="36" t="s">
        <v>413</v>
      </c>
      <c>
        <f>(M1706*21)/100</f>
      </c>
      <c t="s">
        <v>28</v>
      </c>
    </row>
    <row r="1707" spans="1:5" ht="25.5">
      <c r="A1707" s="35" t="s">
        <v>56</v>
      </c>
      <c r="E1707" s="39" t="s">
        <v>418</v>
      </c>
    </row>
    <row r="1708" spans="1:5" ht="12.75">
      <c r="A1708" s="35" t="s">
        <v>58</v>
      </c>
      <c r="E1708" s="40" t="s">
        <v>5</v>
      </c>
    </row>
    <row r="1709" spans="1:5" ht="204">
      <c r="A1709" t="s">
        <v>59</v>
      </c>
      <c r="E1709" s="39" t="s">
        <v>419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7.xml><?xml version="1.0" encoding="utf-8"?>
<worksheet xmlns="http://schemas.openxmlformats.org/spreadsheetml/2006/main" xmlns:r="http://schemas.openxmlformats.org/officeDocument/2006/relationships">
  <dimension ref="A1:T60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COUNTIFS(L8:L603,"=0",A8:A603,"P")+COUNTIFS(L8:L603,"",A8:A603,"P")+SUM(Q8:Q603)</f>
      </c>
    </row>
    <row r="8" spans="1:13" ht="12.75">
      <c r="A8" t="s">
        <v>45</v>
      </c>
      <c r="C8" s="28" t="s">
        <v>1484</v>
      </c>
      <c r="E8" s="30" t="s">
        <v>1483</v>
      </c>
      <c r="J8" s="29">
        <f>0+J9+J14+J119+J156+J209+J278+J347+J424+J493+J562</f>
      </c>
      <c s="29">
        <f>0+K9+K14+K119+K156+K209+K278+K347+K424+K493+K562</f>
      </c>
      <c s="29">
        <f>0+L9+L14+L119+L156+L209+L278+L347+L424+L493+L562</f>
      </c>
      <c s="29">
        <f>0+M9+M14+M119+M156+M209+M278+M347+M424+M493+M562</f>
      </c>
    </row>
    <row r="9" spans="1:13" ht="12.75">
      <c r="A9" t="s">
        <v>47</v>
      </c>
      <c r="C9" s="31" t="s">
        <v>48</v>
      </c>
      <c r="E9" s="33" t="s">
        <v>49</v>
      </c>
      <c r="J9" s="32">
        <f>0</f>
      </c>
      <c s="32">
        <f>0</f>
      </c>
      <c s="32">
        <f>0+L10</f>
      </c>
      <c s="32">
        <f>0+M10</f>
      </c>
    </row>
    <row r="10" spans="1:16" ht="12.75">
      <c r="A10" t="s">
        <v>50</v>
      </c>
      <c s="34" t="s">
        <v>1204</v>
      </c>
      <c s="34" t="s">
        <v>52</v>
      </c>
      <c s="35" t="s">
        <v>5</v>
      </c>
      <c s="6" t="s">
        <v>53</v>
      </c>
      <c s="36" t="s">
        <v>54</v>
      </c>
      <c s="37">
        <v>0</v>
      </c>
      <c s="36">
        <v>0</v>
      </c>
      <c s="36">
        <f>ROUND(G10*H10,6)</f>
      </c>
      <c r="L10" s="38">
        <v>0</v>
      </c>
      <c s="32">
        <f>ROUND(ROUND(L10,2)*ROUND(G10,3),2)</f>
      </c>
      <c s="36" t="s">
        <v>55</v>
      </c>
      <c>
        <f>(M10*21)/100</f>
      </c>
      <c t="s">
        <v>28</v>
      </c>
    </row>
    <row r="11" spans="1:5" ht="25.5">
      <c r="A11" s="35" t="s">
        <v>56</v>
      </c>
      <c r="E11" s="39" t="s">
        <v>57</v>
      </c>
    </row>
    <row r="12" spans="1:5" ht="12.75">
      <c r="A12" s="35" t="s">
        <v>58</v>
      </c>
      <c r="E12" s="40" t="s">
        <v>5</v>
      </c>
    </row>
    <row r="13" spans="1:5" ht="12.75">
      <c r="A13" t="s">
        <v>59</v>
      </c>
      <c r="E13" s="39" t="s">
        <v>5</v>
      </c>
    </row>
    <row r="14" spans="1:13" ht="12.75">
      <c r="A14" t="s">
        <v>47</v>
      </c>
      <c r="C14" s="31" t="s">
        <v>60</v>
      </c>
      <c r="E14" s="33" t="s">
        <v>486</v>
      </c>
      <c r="J14" s="32">
        <f>0</f>
      </c>
      <c s="32">
        <f>0</f>
      </c>
      <c s="32">
        <f>0+L15+L19+L23+L27+L31+L35+L39+L43+L47+L51+L55+L59+L63+L67+L71+L75+L79+L83+L87+L91+L95+L99+L103+L107+L111+L115</f>
      </c>
      <c s="32">
        <f>0+M15+M19+M23+M27+M31+M35+M39+M43+M47+M51+M55+M59+M63+M67+M71+M75+M79+M83+M87+M91+M95+M99+M103+M107+M111+M115</f>
      </c>
    </row>
    <row r="15" spans="1:16" ht="12.75">
      <c r="A15" t="s">
        <v>50</v>
      </c>
      <c s="34" t="s">
        <v>62</v>
      </c>
      <c s="34" t="s">
        <v>224</v>
      </c>
      <c s="35" t="s">
        <v>5</v>
      </c>
      <c s="6" t="s">
        <v>225</v>
      </c>
      <c s="36" t="s">
        <v>209</v>
      </c>
      <c s="37">
        <v>52000</v>
      </c>
      <c s="36">
        <v>0</v>
      </c>
      <c s="36">
        <f>ROUND(G15*H15,6)</f>
      </c>
      <c r="L15" s="38">
        <v>0</v>
      </c>
      <c s="32">
        <f>ROUND(ROUND(L15,2)*ROUND(G15,3),2)</f>
      </c>
      <c s="36" t="s">
        <v>55</v>
      </c>
      <c>
        <f>(M15*21)/100</f>
      </c>
      <c t="s">
        <v>28</v>
      </c>
    </row>
    <row r="16" spans="1:5" ht="12.75">
      <c r="A16" s="35" t="s">
        <v>56</v>
      </c>
      <c r="E16" s="39" t="s">
        <v>225</v>
      </c>
    </row>
    <row r="17" spans="1:5" ht="12.75">
      <c r="A17" s="35" t="s">
        <v>58</v>
      </c>
      <c r="E17" s="40" t="s">
        <v>5</v>
      </c>
    </row>
    <row r="18" spans="1:5" ht="153">
      <c r="A18" t="s">
        <v>59</v>
      </c>
      <c r="E18" s="39" t="s">
        <v>226</v>
      </c>
    </row>
    <row r="19" spans="1:16" ht="12.75">
      <c r="A19" t="s">
        <v>50</v>
      </c>
      <c s="34" t="s">
        <v>28</v>
      </c>
      <c s="34" t="s">
        <v>846</v>
      </c>
      <c s="35" t="s">
        <v>5</v>
      </c>
      <c s="6" t="s">
        <v>847</v>
      </c>
      <c s="36" t="s">
        <v>209</v>
      </c>
      <c s="37">
        <v>52000</v>
      </c>
      <c s="36">
        <v>0</v>
      </c>
      <c s="36">
        <f>ROUND(G19*H19,6)</f>
      </c>
      <c r="L19" s="38">
        <v>0</v>
      </c>
      <c s="32">
        <f>ROUND(ROUND(L19,2)*ROUND(G19,3),2)</f>
      </c>
      <c s="36" t="s">
        <v>69</v>
      </c>
      <c>
        <f>(M19*21)/100</f>
      </c>
      <c t="s">
        <v>28</v>
      </c>
    </row>
    <row r="20" spans="1:5" ht="12.75">
      <c r="A20" s="35" t="s">
        <v>56</v>
      </c>
      <c r="E20" s="39" t="s">
        <v>847</v>
      </c>
    </row>
    <row r="21" spans="1:5" ht="12.75">
      <c r="A21" s="35" t="s">
        <v>58</v>
      </c>
      <c r="E21" s="40" t="s">
        <v>5</v>
      </c>
    </row>
    <row r="22" spans="1:5" ht="89.25">
      <c r="A22" t="s">
        <v>59</v>
      </c>
      <c r="E22" s="39" t="s">
        <v>848</v>
      </c>
    </row>
    <row r="23" spans="1:16" ht="12.75">
      <c r="A23" t="s">
        <v>50</v>
      </c>
      <c s="34" t="s">
        <v>26</v>
      </c>
      <c s="34" t="s">
        <v>789</v>
      </c>
      <c s="35" t="s">
        <v>5</v>
      </c>
      <c s="6" t="s">
        <v>790</v>
      </c>
      <c s="36" t="s">
        <v>65</v>
      </c>
      <c s="37">
        <v>26</v>
      </c>
      <c s="36">
        <v>0</v>
      </c>
      <c s="36">
        <f>ROUND(G23*H23,6)</f>
      </c>
      <c r="L23" s="38">
        <v>0</v>
      </c>
      <c s="32">
        <f>ROUND(ROUND(L23,2)*ROUND(G23,3),2)</f>
      </c>
      <c s="36" t="s">
        <v>55</v>
      </c>
      <c>
        <f>(M23*21)/100</f>
      </c>
      <c t="s">
        <v>28</v>
      </c>
    </row>
    <row r="24" spans="1:5" ht="12.75">
      <c r="A24" s="35" t="s">
        <v>56</v>
      </c>
      <c r="E24" s="39" t="s">
        <v>790</v>
      </c>
    </row>
    <row r="25" spans="1:5" ht="12.75">
      <c r="A25" s="35" t="s">
        <v>58</v>
      </c>
      <c r="E25" s="40" t="s">
        <v>5</v>
      </c>
    </row>
    <row r="26" spans="1:5" ht="153">
      <c r="A26" t="s">
        <v>59</v>
      </c>
      <c r="E26" s="39" t="s">
        <v>791</v>
      </c>
    </row>
    <row r="27" spans="1:16" ht="12.75">
      <c r="A27" t="s">
        <v>50</v>
      </c>
      <c s="34" t="s">
        <v>74</v>
      </c>
      <c s="34" t="s">
        <v>94</v>
      </c>
      <c s="35" t="s">
        <v>5</v>
      </c>
      <c s="6" t="s">
        <v>1485</v>
      </c>
      <c s="36" t="s">
        <v>65</v>
      </c>
      <c s="37">
        <v>26</v>
      </c>
      <c s="36">
        <v>0</v>
      </c>
      <c s="36">
        <f>ROUND(G27*H27,6)</f>
      </c>
      <c r="L27" s="38">
        <v>0</v>
      </c>
      <c s="32">
        <f>ROUND(ROUND(L27,2)*ROUND(G27,3),2)</f>
      </c>
      <c s="36" t="s">
        <v>69</v>
      </c>
      <c>
        <f>(M27*21)/100</f>
      </c>
      <c t="s">
        <v>28</v>
      </c>
    </row>
    <row r="28" spans="1:5" ht="12.75">
      <c r="A28" s="35" t="s">
        <v>56</v>
      </c>
      <c r="E28" s="39" t="s">
        <v>1485</v>
      </c>
    </row>
    <row r="29" spans="1:5" ht="12.75">
      <c r="A29" s="35" t="s">
        <v>58</v>
      </c>
      <c r="E29" s="40" t="s">
        <v>5</v>
      </c>
    </row>
    <row r="30" spans="1:5" ht="89.25">
      <c r="A30" t="s">
        <v>59</v>
      </c>
      <c r="E30" s="39" t="s">
        <v>1486</v>
      </c>
    </row>
    <row r="31" spans="1:16" ht="12.75">
      <c r="A31" t="s">
        <v>50</v>
      </c>
      <c s="34" t="s">
        <v>78</v>
      </c>
      <c s="34" t="s">
        <v>849</v>
      </c>
      <c s="35" t="s">
        <v>5</v>
      </c>
      <c s="6" t="s">
        <v>850</v>
      </c>
      <c s="36" t="s">
        <v>65</v>
      </c>
      <c s="37">
        <v>776</v>
      </c>
      <c s="36">
        <v>0</v>
      </c>
      <c s="36">
        <f>ROUND(G31*H31,6)</f>
      </c>
      <c r="L31" s="38">
        <v>0</v>
      </c>
      <c s="32">
        <f>ROUND(ROUND(L31,2)*ROUND(G31,3),2)</f>
      </c>
      <c s="36" t="s">
        <v>55</v>
      </c>
      <c>
        <f>(M31*21)/100</f>
      </c>
      <c t="s">
        <v>28</v>
      </c>
    </row>
    <row r="32" spans="1:5" ht="12.75">
      <c r="A32" s="35" t="s">
        <v>56</v>
      </c>
      <c r="E32" s="39" t="s">
        <v>850</v>
      </c>
    </row>
    <row r="33" spans="1:5" ht="12.75">
      <c r="A33" s="35" t="s">
        <v>58</v>
      </c>
      <c r="E33" s="40" t="s">
        <v>5</v>
      </c>
    </row>
    <row r="34" spans="1:5" ht="153">
      <c r="A34" t="s">
        <v>59</v>
      </c>
      <c r="E34" s="39" t="s">
        <v>851</v>
      </c>
    </row>
    <row r="35" spans="1:16" ht="12.75">
      <c r="A35" t="s">
        <v>50</v>
      </c>
      <c s="34" t="s">
        <v>27</v>
      </c>
      <c s="34" t="s">
        <v>852</v>
      </c>
      <c s="35" t="s">
        <v>5</v>
      </c>
      <c s="6" t="s">
        <v>1487</v>
      </c>
      <c s="36" t="s">
        <v>65</v>
      </c>
      <c s="37">
        <v>776</v>
      </c>
      <c s="36">
        <v>0</v>
      </c>
      <c s="36">
        <f>ROUND(G35*H35,6)</f>
      </c>
      <c r="L35" s="38">
        <v>0</v>
      </c>
      <c s="32">
        <f>ROUND(ROUND(L35,2)*ROUND(G35,3),2)</f>
      </c>
      <c s="36" t="s">
        <v>69</v>
      </c>
      <c>
        <f>(M35*21)/100</f>
      </c>
      <c t="s">
        <v>28</v>
      </c>
    </row>
    <row r="36" spans="1:5" ht="12.75">
      <c r="A36" s="35" t="s">
        <v>56</v>
      </c>
      <c r="E36" s="39" t="s">
        <v>1487</v>
      </c>
    </row>
    <row r="37" spans="1:5" ht="12.75">
      <c r="A37" s="35" t="s">
        <v>58</v>
      </c>
      <c r="E37" s="40" t="s">
        <v>5</v>
      </c>
    </row>
    <row r="38" spans="1:5" ht="102">
      <c r="A38" t="s">
        <v>59</v>
      </c>
      <c r="E38" s="39" t="s">
        <v>1488</v>
      </c>
    </row>
    <row r="39" spans="1:16" ht="12.75">
      <c r="A39" t="s">
        <v>50</v>
      </c>
      <c s="34" t="s">
        <v>85</v>
      </c>
      <c s="34" t="s">
        <v>737</v>
      </c>
      <c s="35" t="s">
        <v>5</v>
      </c>
      <c s="6" t="s">
        <v>738</v>
      </c>
      <c s="36" t="s">
        <v>65</v>
      </c>
      <c s="37">
        <v>776</v>
      </c>
      <c s="36">
        <v>0</v>
      </c>
      <c s="36">
        <f>ROUND(G39*H39,6)</f>
      </c>
      <c r="L39" s="38">
        <v>0</v>
      </c>
      <c s="32">
        <f>ROUND(ROUND(L39,2)*ROUND(G39,3),2)</f>
      </c>
      <c s="36" t="s">
        <v>55</v>
      </c>
      <c>
        <f>(M39*21)/100</f>
      </c>
      <c t="s">
        <v>28</v>
      </c>
    </row>
    <row r="40" spans="1:5" ht="12.75">
      <c r="A40" s="35" t="s">
        <v>56</v>
      </c>
      <c r="E40" s="39" t="s">
        <v>738</v>
      </c>
    </row>
    <row r="41" spans="1:5" ht="12.75">
      <c r="A41" s="35" t="s">
        <v>58</v>
      </c>
      <c r="E41" s="40" t="s">
        <v>5</v>
      </c>
    </row>
    <row r="42" spans="1:5" ht="191.25">
      <c r="A42" t="s">
        <v>59</v>
      </c>
      <c r="E42" s="39" t="s">
        <v>739</v>
      </c>
    </row>
    <row r="43" spans="1:16" ht="12.75">
      <c r="A43" t="s">
        <v>50</v>
      </c>
      <c s="34" t="s">
        <v>89</v>
      </c>
      <c s="34" t="s">
        <v>858</v>
      </c>
      <c s="35" t="s">
        <v>5</v>
      </c>
      <c s="6" t="s">
        <v>859</v>
      </c>
      <c s="36" t="s">
        <v>209</v>
      </c>
      <c s="37">
        <v>1600</v>
      </c>
      <c s="36">
        <v>0</v>
      </c>
      <c s="36">
        <f>ROUND(G43*H43,6)</f>
      </c>
      <c r="L43" s="38">
        <v>0</v>
      </c>
      <c s="32">
        <f>ROUND(ROUND(L43,2)*ROUND(G43,3),2)</f>
      </c>
      <c s="36" t="s">
        <v>55</v>
      </c>
      <c>
        <f>(M43*21)/100</f>
      </c>
      <c t="s">
        <v>28</v>
      </c>
    </row>
    <row r="44" spans="1:5" ht="12.75">
      <c r="A44" s="35" t="s">
        <v>56</v>
      </c>
      <c r="E44" s="39" t="s">
        <v>859</v>
      </c>
    </row>
    <row r="45" spans="1:5" ht="12.75">
      <c r="A45" s="35" t="s">
        <v>58</v>
      </c>
      <c r="E45" s="40" t="s">
        <v>5</v>
      </c>
    </row>
    <row r="46" spans="1:5" ht="153">
      <c r="A46" t="s">
        <v>59</v>
      </c>
      <c r="E46" s="39" t="s">
        <v>860</v>
      </c>
    </row>
    <row r="47" spans="1:16" ht="25.5">
      <c r="A47" t="s">
        <v>50</v>
      </c>
      <c s="34" t="s">
        <v>93</v>
      </c>
      <c s="34" t="s">
        <v>861</v>
      </c>
      <c s="35" t="s">
        <v>5</v>
      </c>
      <c s="6" t="s">
        <v>862</v>
      </c>
      <c s="36" t="s">
        <v>209</v>
      </c>
      <c s="37">
        <v>600</v>
      </c>
      <c s="36">
        <v>0</v>
      </c>
      <c s="36">
        <f>ROUND(G47*H47,6)</f>
      </c>
      <c r="L47" s="38">
        <v>0</v>
      </c>
      <c s="32">
        <f>ROUND(ROUND(L47,2)*ROUND(G47,3),2)</f>
      </c>
      <c s="36" t="s">
        <v>55</v>
      </c>
      <c>
        <f>(M47*21)/100</f>
      </c>
      <c t="s">
        <v>28</v>
      </c>
    </row>
    <row r="48" spans="1:5" ht="25.5">
      <c r="A48" s="35" t="s">
        <v>56</v>
      </c>
      <c r="E48" s="39" t="s">
        <v>862</v>
      </c>
    </row>
    <row r="49" spans="1:5" ht="12.75">
      <c r="A49" s="35" t="s">
        <v>58</v>
      </c>
      <c r="E49" s="40" t="s">
        <v>5</v>
      </c>
    </row>
    <row r="50" spans="1:5" ht="165.75">
      <c r="A50" t="s">
        <v>59</v>
      </c>
      <c r="E50" s="39" t="s">
        <v>863</v>
      </c>
    </row>
    <row r="51" spans="1:16" ht="25.5">
      <c r="A51" t="s">
        <v>50</v>
      </c>
      <c s="34" t="s">
        <v>97</v>
      </c>
      <c s="34" t="s">
        <v>1489</v>
      </c>
      <c s="35" t="s">
        <v>5</v>
      </c>
      <c s="6" t="s">
        <v>1490</v>
      </c>
      <c s="36" t="s">
        <v>209</v>
      </c>
      <c s="37">
        <v>1000</v>
      </c>
      <c s="36">
        <v>0</v>
      </c>
      <c s="36">
        <f>ROUND(G51*H51,6)</f>
      </c>
      <c r="L51" s="38">
        <v>0</v>
      </c>
      <c s="32">
        <f>ROUND(ROUND(L51,2)*ROUND(G51,3),2)</f>
      </c>
      <c s="36" t="s">
        <v>55</v>
      </c>
      <c>
        <f>(M51*21)/100</f>
      </c>
      <c t="s">
        <v>28</v>
      </c>
    </row>
    <row r="52" spans="1:5" ht="25.5">
      <c r="A52" s="35" t="s">
        <v>56</v>
      </c>
      <c r="E52" s="39" t="s">
        <v>1490</v>
      </c>
    </row>
    <row r="53" spans="1:5" ht="12.75">
      <c r="A53" s="35" t="s">
        <v>58</v>
      </c>
      <c r="E53" s="40" t="s">
        <v>5</v>
      </c>
    </row>
    <row r="54" spans="1:5" ht="165.75">
      <c r="A54" t="s">
        <v>59</v>
      </c>
      <c r="E54" s="39" t="s">
        <v>1491</v>
      </c>
    </row>
    <row r="55" spans="1:16" ht="12.75">
      <c r="A55" t="s">
        <v>50</v>
      </c>
      <c s="34" t="s">
        <v>101</v>
      </c>
      <c s="34" t="s">
        <v>872</v>
      </c>
      <c s="35" t="s">
        <v>5</v>
      </c>
      <c s="6" t="s">
        <v>1492</v>
      </c>
      <c s="36" t="s">
        <v>251</v>
      </c>
      <c s="37">
        <v>5</v>
      </c>
      <c s="36">
        <v>0</v>
      </c>
      <c s="36">
        <f>ROUND(G55*H55,6)</f>
      </c>
      <c r="L55" s="38">
        <v>0</v>
      </c>
      <c s="32">
        <f>ROUND(ROUND(L55,2)*ROUND(G55,3),2)</f>
      </c>
      <c s="36" t="s">
        <v>69</v>
      </c>
      <c>
        <f>(M55*21)/100</f>
      </c>
      <c t="s">
        <v>28</v>
      </c>
    </row>
    <row r="56" spans="1:5" ht="12.75">
      <c r="A56" s="35" t="s">
        <v>56</v>
      </c>
      <c r="E56" s="39" t="s">
        <v>1492</v>
      </c>
    </row>
    <row r="57" spans="1:5" ht="12.75">
      <c r="A57" s="35" t="s">
        <v>58</v>
      </c>
      <c r="E57" s="40" t="s">
        <v>5</v>
      </c>
    </row>
    <row r="58" spans="1:5" ht="102">
      <c r="A58" t="s">
        <v>59</v>
      </c>
      <c r="E58" s="39" t="s">
        <v>1493</v>
      </c>
    </row>
    <row r="59" spans="1:16" ht="12.75">
      <c r="A59" t="s">
        <v>50</v>
      </c>
      <c s="34" t="s">
        <v>105</v>
      </c>
      <c s="34" t="s">
        <v>875</v>
      </c>
      <c s="35" t="s">
        <v>5</v>
      </c>
      <c s="6" t="s">
        <v>876</v>
      </c>
      <c s="36" t="s">
        <v>209</v>
      </c>
      <c s="37">
        <v>5</v>
      </c>
      <c s="36">
        <v>0</v>
      </c>
      <c s="36">
        <f>ROUND(G59*H59,6)</f>
      </c>
      <c r="L59" s="38">
        <v>0</v>
      </c>
      <c s="32">
        <f>ROUND(ROUND(L59,2)*ROUND(G59,3),2)</f>
      </c>
      <c s="36" t="s">
        <v>69</v>
      </c>
      <c>
        <f>(M59*21)/100</f>
      </c>
      <c t="s">
        <v>28</v>
      </c>
    </row>
    <row r="60" spans="1:5" ht="12.75">
      <c r="A60" s="35" t="s">
        <v>56</v>
      </c>
      <c r="E60" s="39" t="s">
        <v>876</v>
      </c>
    </row>
    <row r="61" spans="1:5" ht="12.75">
      <c r="A61" s="35" t="s">
        <v>58</v>
      </c>
      <c r="E61" s="40" t="s">
        <v>5</v>
      </c>
    </row>
    <row r="62" spans="1:5" ht="89.25">
      <c r="A62" t="s">
        <v>59</v>
      </c>
      <c r="E62" s="39" t="s">
        <v>877</v>
      </c>
    </row>
    <row r="63" spans="1:16" ht="12.75">
      <c r="A63" t="s">
        <v>50</v>
      </c>
      <c s="34" t="s">
        <v>109</v>
      </c>
      <c s="34" t="s">
        <v>884</v>
      </c>
      <c s="35" t="s">
        <v>5</v>
      </c>
      <c s="6" t="s">
        <v>885</v>
      </c>
      <c s="36" t="s">
        <v>251</v>
      </c>
      <c s="37">
        <v>6</v>
      </c>
      <c s="36">
        <v>0</v>
      </c>
      <c s="36">
        <f>ROUND(G63*H63,6)</f>
      </c>
      <c r="L63" s="38">
        <v>0</v>
      </c>
      <c s="32">
        <f>ROUND(ROUND(L63,2)*ROUND(G63,3),2)</f>
      </c>
      <c s="36" t="s">
        <v>69</v>
      </c>
      <c>
        <f>(M63*21)/100</f>
      </c>
      <c t="s">
        <v>28</v>
      </c>
    </row>
    <row r="64" spans="1:5" ht="12.75">
      <c r="A64" s="35" t="s">
        <v>56</v>
      </c>
      <c r="E64" s="39" t="s">
        <v>885</v>
      </c>
    </row>
    <row r="65" spans="1:5" ht="12.75">
      <c r="A65" s="35" t="s">
        <v>58</v>
      </c>
      <c r="E65" s="40" t="s">
        <v>5</v>
      </c>
    </row>
    <row r="66" spans="1:5" ht="89.25">
      <c r="A66" t="s">
        <v>59</v>
      </c>
      <c r="E66" s="39" t="s">
        <v>886</v>
      </c>
    </row>
    <row r="67" spans="1:16" ht="12.75">
      <c r="A67" t="s">
        <v>50</v>
      </c>
      <c s="34" t="s">
        <v>113</v>
      </c>
      <c s="34" t="s">
        <v>887</v>
      </c>
      <c s="35" t="s">
        <v>5</v>
      </c>
      <c s="6" t="s">
        <v>888</v>
      </c>
      <c s="36" t="s">
        <v>251</v>
      </c>
      <c s="37">
        <v>171</v>
      </c>
      <c s="36">
        <v>0</v>
      </c>
      <c s="36">
        <f>ROUND(G67*H67,6)</f>
      </c>
      <c r="L67" s="38">
        <v>0</v>
      </c>
      <c s="32">
        <f>ROUND(ROUND(L67,2)*ROUND(G67,3),2)</f>
      </c>
      <c s="36" t="s">
        <v>69</v>
      </c>
      <c>
        <f>(M67*21)/100</f>
      </c>
      <c t="s">
        <v>28</v>
      </c>
    </row>
    <row r="68" spans="1:5" ht="12.75">
      <c r="A68" s="35" t="s">
        <v>56</v>
      </c>
      <c r="E68" s="39" t="s">
        <v>888</v>
      </c>
    </row>
    <row r="69" spans="1:5" ht="12.75">
      <c r="A69" s="35" t="s">
        <v>58</v>
      </c>
      <c r="E69" s="40" t="s">
        <v>5</v>
      </c>
    </row>
    <row r="70" spans="1:5" ht="89.25">
      <c r="A70" t="s">
        <v>59</v>
      </c>
      <c r="E70" s="39" t="s">
        <v>889</v>
      </c>
    </row>
    <row r="71" spans="1:16" ht="12.75">
      <c r="A71" t="s">
        <v>50</v>
      </c>
      <c s="34" t="s">
        <v>117</v>
      </c>
      <c s="34" t="s">
        <v>595</v>
      </c>
      <c s="35" t="s">
        <v>5</v>
      </c>
      <c s="6" t="s">
        <v>596</v>
      </c>
      <c s="36" t="s">
        <v>209</v>
      </c>
      <c s="37">
        <v>2000</v>
      </c>
      <c s="36">
        <v>0</v>
      </c>
      <c s="36">
        <f>ROUND(G71*H71,6)</f>
      </c>
      <c r="L71" s="38">
        <v>0</v>
      </c>
      <c s="32">
        <f>ROUND(ROUND(L71,2)*ROUND(G71,3),2)</f>
      </c>
      <c s="36" t="s">
        <v>55</v>
      </c>
      <c>
        <f>(M71*21)/100</f>
      </c>
      <c t="s">
        <v>28</v>
      </c>
    </row>
    <row r="72" spans="1:5" ht="12.75">
      <c r="A72" s="35" t="s">
        <v>56</v>
      </c>
      <c r="E72" s="39" t="s">
        <v>596</v>
      </c>
    </row>
    <row r="73" spans="1:5" ht="12.75">
      <c r="A73" s="35" t="s">
        <v>58</v>
      </c>
      <c r="E73" s="40" t="s">
        <v>5</v>
      </c>
    </row>
    <row r="74" spans="1:5" ht="204">
      <c r="A74" t="s">
        <v>59</v>
      </c>
      <c r="E74" s="39" t="s">
        <v>597</v>
      </c>
    </row>
    <row r="75" spans="1:16" ht="12.75">
      <c r="A75" t="s">
        <v>50</v>
      </c>
      <c s="34" t="s">
        <v>121</v>
      </c>
      <c s="34" t="s">
        <v>67</v>
      </c>
      <c s="35" t="s">
        <v>5</v>
      </c>
      <c s="6" t="s">
        <v>878</v>
      </c>
      <c s="36" t="s">
        <v>209</v>
      </c>
      <c s="37">
        <v>2300</v>
      </c>
      <c s="36">
        <v>0</v>
      </c>
      <c s="36">
        <f>ROUND(G75*H75,6)</f>
      </c>
      <c r="L75" s="38">
        <v>0</v>
      </c>
      <c s="32">
        <f>ROUND(ROUND(L75,2)*ROUND(G75,3),2)</f>
      </c>
      <c s="36" t="s">
        <v>69</v>
      </c>
      <c>
        <f>(M75*21)/100</f>
      </c>
      <c t="s">
        <v>28</v>
      </c>
    </row>
    <row r="76" spans="1:5" ht="12.75">
      <c r="A76" s="35" t="s">
        <v>56</v>
      </c>
      <c r="E76" s="39" t="s">
        <v>878</v>
      </c>
    </row>
    <row r="77" spans="1:5" ht="12.75">
      <c r="A77" s="35" t="s">
        <v>58</v>
      </c>
      <c r="E77" s="40" t="s">
        <v>5</v>
      </c>
    </row>
    <row r="78" spans="1:5" ht="89.25">
      <c r="A78" t="s">
        <v>59</v>
      </c>
      <c r="E78" s="39" t="s">
        <v>879</v>
      </c>
    </row>
    <row r="79" spans="1:16" ht="12.75">
      <c r="A79" t="s">
        <v>50</v>
      </c>
      <c s="34" t="s">
        <v>125</v>
      </c>
      <c s="34" t="s">
        <v>71</v>
      </c>
      <c s="35" t="s">
        <v>5</v>
      </c>
      <c s="6" t="s">
        <v>880</v>
      </c>
      <c s="36" t="s">
        <v>251</v>
      </c>
      <c s="37">
        <v>20</v>
      </c>
      <c s="36">
        <v>0</v>
      </c>
      <c s="36">
        <f>ROUND(G79*H79,6)</f>
      </c>
      <c r="L79" s="38">
        <v>0</v>
      </c>
      <c s="32">
        <f>ROUND(ROUND(L79,2)*ROUND(G79,3),2)</f>
      </c>
      <c s="36" t="s">
        <v>69</v>
      </c>
      <c>
        <f>(M79*21)/100</f>
      </c>
      <c t="s">
        <v>28</v>
      </c>
    </row>
    <row r="80" spans="1:5" ht="12.75">
      <c r="A80" s="35" t="s">
        <v>56</v>
      </c>
      <c r="E80" s="39" t="s">
        <v>880</v>
      </c>
    </row>
    <row r="81" spans="1:5" ht="12.75">
      <c r="A81" s="35" t="s">
        <v>58</v>
      </c>
      <c r="E81" s="40" t="s">
        <v>5</v>
      </c>
    </row>
    <row r="82" spans="1:5" ht="89.25">
      <c r="A82" t="s">
        <v>59</v>
      </c>
      <c r="E82" s="39" t="s">
        <v>881</v>
      </c>
    </row>
    <row r="83" spans="1:16" ht="12.75">
      <c r="A83" t="s">
        <v>50</v>
      </c>
      <c s="34" t="s">
        <v>129</v>
      </c>
      <c s="34" t="s">
        <v>86</v>
      </c>
      <c s="35" t="s">
        <v>5</v>
      </c>
      <c s="6" t="s">
        <v>882</v>
      </c>
      <c s="36" t="s">
        <v>251</v>
      </c>
      <c s="37">
        <v>2000</v>
      </c>
      <c s="36">
        <v>0</v>
      </c>
      <c s="36">
        <f>ROUND(G83*H83,6)</f>
      </c>
      <c r="L83" s="38">
        <v>0</v>
      </c>
      <c s="32">
        <f>ROUND(ROUND(L83,2)*ROUND(G83,3),2)</f>
      </c>
      <c s="36" t="s">
        <v>69</v>
      </c>
      <c>
        <f>(M83*21)/100</f>
      </c>
      <c t="s">
        <v>28</v>
      </c>
    </row>
    <row r="84" spans="1:5" ht="12.75">
      <c r="A84" s="35" t="s">
        <v>56</v>
      </c>
      <c r="E84" s="39" t="s">
        <v>882</v>
      </c>
    </row>
    <row r="85" spans="1:5" ht="12.75">
      <c r="A85" s="35" t="s">
        <v>58</v>
      </c>
      <c r="E85" s="40" t="s">
        <v>5</v>
      </c>
    </row>
    <row r="86" spans="1:5" ht="89.25">
      <c r="A86" t="s">
        <v>59</v>
      </c>
      <c r="E86" s="39" t="s">
        <v>883</v>
      </c>
    </row>
    <row r="87" spans="1:16" ht="12.75">
      <c r="A87" t="s">
        <v>50</v>
      </c>
      <c s="34" t="s">
        <v>133</v>
      </c>
      <c s="34" t="s">
        <v>1494</v>
      </c>
      <c s="35" t="s">
        <v>5</v>
      </c>
      <c s="6" t="s">
        <v>1495</v>
      </c>
      <c s="36" t="s">
        <v>209</v>
      </c>
      <c s="37">
        <v>3000</v>
      </c>
      <c s="36">
        <v>0</v>
      </c>
      <c s="36">
        <f>ROUND(G87*H87,6)</f>
      </c>
      <c r="L87" s="38">
        <v>0</v>
      </c>
      <c s="32">
        <f>ROUND(ROUND(L87,2)*ROUND(G87,3),2)</f>
      </c>
      <c s="36" t="s">
        <v>55</v>
      </c>
      <c>
        <f>(M87*21)/100</f>
      </c>
      <c t="s">
        <v>28</v>
      </c>
    </row>
    <row r="88" spans="1:5" ht="12.75">
      <c r="A88" s="35" t="s">
        <v>56</v>
      </c>
      <c r="E88" s="39" t="s">
        <v>1495</v>
      </c>
    </row>
    <row r="89" spans="1:5" ht="12.75">
      <c r="A89" s="35" t="s">
        <v>58</v>
      </c>
      <c r="E89" s="40" t="s">
        <v>5</v>
      </c>
    </row>
    <row r="90" spans="1:5" ht="153">
      <c r="A90" t="s">
        <v>59</v>
      </c>
      <c r="E90" s="39" t="s">
        <v>1496</v>
      </c>
    </row>
    <row r="91" spans="1:16" ht="12.75">
      <c r="A91" t="s">
        <v>50</v>
      </c>
      <c s="34" t="s">
        <v>139</v>
      </c>
      <c s="34" t="s">
        <v>893</v>
      </c>
      <c s="35" t="s">
        <v>5</v>
      </c>
      <c s="6" t="s">
        <v>894</v>
      </c>
      <c s="36" t="s">
        <v>209</v>
      </c>
      <c s="37">
        <v>3150</v>
      </c>
      <c s="36">
        <v>0</v>
      </c>
      <c s="36">
        <f>ROUND(G91*H91,6)</f>
      </c>
      <c r="L91" s="38">
        <v>0</v>
      </c>
      <c s="32">
        <f>ROUND(ROUND(L91,2)*ROUND(G91,3),2)</f>
      </c>
      <c s="36" t="s">
        <v>55</v>
      </c>
      <c>
        <f>(M91*21)/100</f>
      </c>
      <c t="s">
        <v>28</v>
      </c>
    </row>
    <row r="92" spans="1:5" ht="12.75">
      <c r="A92" s="35" t="s">
        <v>56</v>
      </c>
      <c r="E92" s="39" t="s">
        <v>894</v>
      </c>
    </row>
    <row r="93" spans="1:5" ht="12.75">
      <c r="A93" s="35" t="s">
        <v>58</v>
      </c>
      <c r="E93" s="40" t="s">
        <v>5</v>
      </c>
    </row>
    <row r="94" spans="1:5" ht="114.75">
      <c r="A94" t="s">
        <v>59</v>
      </c>
      <c r="E94" s="39" t="s">
        <v>895</v>
      </c>
    </row>
    <row r="95" spans="1:16" ht="12.75">
      <c r="A95" t="s">
        <v>50</v>
      </c>
      <c s="34" t="s">
        <v>143</v>
      </c>
      <c s="34" t="s">
        <v>1497</v>
      </c>
      <c s="35" t="s">
        <v>5</v>
      </c>
      <c s="6" t="s">
        <v>1498</v>
      </c>
      <c s="36" t="s">
        <v>209</v>
      </c>
      <c s="37">
        <v>2000</v>
      </c>
      <c s="36">
        <v>0</v>
      </c>
      <c s="36">
        <f>ROUND(G95*H95,6)</f>
      </c>
      <c r="L95" s="38">
        <v>0</v>
      </c>
      <c s="32">
        <f>ROUND(ROUND(L95,2)*ROUND(G95,3),2)</f>
      </c>
      <c s="36" t="s">
        <v>55</v>
      </c>
      <c>
        <f>(M95*21)/100</f>
      </c>
      <c t="s">
        <v>28</v>
      </c>
    </row>
    <row r="96" spans="1:5" ht="12.75">
      <c r="A96" s="35" t="s">
        <v>56</v>
      </c>
      <c r="E96" s="39" t="s">
        <v>1498</v>
      </c>
    </row>
    <row r="97" spans="1:5" ht="12.75">
      <c r="A97" s="35" t="s">
        <v>58</v>
      </c>
      <c r="E97" s="40" t="s">
        <v>5</v>
      </c>
    </row>
    <row r="98" spans="1:5" ht="153">
      <c r="A98" t="s">
        <v>59</v>
      </c>
      <c r="E98" s="39" t="s">
        <v>1499</v>
      </c>
    </row>
    <row r="99" spans="1:16" ht="12.75">
      <c r="A99" t="s">
        <v>50</v>
      </c>
      <c s="34" t="s">
        <v>147</v>
      </c>
      <c s="34" t="s">
        <v>1500</v>
      </c>
      <c s="35" t="s">
        <v>5</v>
      </c>
      <c s="6" t="s">
        <v>1501</v>
      </c>
      <c s="36" t="s">
        <v>209</v>
      </c>
      <c s="37">
        <v>1000</v>
      </c>
      <c s="36">
        <v>0</v>
      </c>
      <c s="36">
        <f>ROUND(G99*H99,6)</f>
      </c>
      <c r="L99" s="38">
        <v>0</v>
      </c>
      <c s="32">
        <f>ROUND(ROUND(L99,2)*ROUND(G99,3),2)</f>
      </c>
      <c s="36" t="s">
        <v>55</v>
      </c>
      <c>
        <f>(M99*21)/100</f>
      </c>
      <c t="s">
        <v>28</v>
      </c>
    </row>
    <row r="100" spans="1:5" ht="12.75">
      <c r="A100" s="35" t="s">
        <v>56</v>
      </c>
      <c r="E100" s="39" t="s">
        <v>1501</v>
      </c>
    </row>
    <row r="101" spans="1:5" ht="12.75">
      <c r="A101" s="35" t="s">
        <v>58</v>
      </c>
      <c r="E101" s="40" t="s">
        <v>5</v>
      </c>
    </row>
    <row r="102" spans="1:5" ht="102">
      <c r="A102" t="s">
        <v>59</v>
      </c>
      <c r="E102" s="39" t="s">
        <v>1502</v>
      </c>
    </row>
    <row r="103" spans="1:16" ht="12.75">
      <c r="A103" t="s">
        <v>50</v>
      </c>
      <c s="34" t="s">
        <v>151</v>
      </c>
      <c s="34" t="s">
        <v>1503</v>
      </c>
      <c s="35" t="s">
        <v>5</v>
      </c>
      <c s="6" t="s">
        <v>1504</v>
      </c>
      <c s="36" t="s">
        <v>209</v>
      </c>
      <c s="37">
        <v>1400</v>
      </c>
      <c s="36">
        <v>0</v>
      </c>
      <c s="36">
        <f>ROUND(G103*H103,6)</f>
      </c>
      <c r="L103" s="38">
        <v>0</v>
      </c>
      <c s="32">
        <f>ROUND(ROUND(L103,2)*ROUND(G103,3),2)</f>
      </c>
      <c s="36" t="s">
        <v>55</v>
      </c>
      <c>
        <f>(M103*21)/100</f>
      </c>
      <c t="s">
        <v>28</v>
      </c>
    </row>
    <row r="104" spans="1:5" ht="12.75">
      <c r="A104" s="35" t="s">
        <v>56</v>
      </c>
      <c r="E104" s="39" t="s">
        <v>1504</v>
      </c>
    </row>
    <row r="105" spans="1:5" ht="12.75">
      <c r="A105" s="35" t="s">
        <v>58</v>
      </c>
      <c r="E105" s="40" t="s">
        <v>5</v>
      </c>
    </row>
    <row r="106" spans="1:5" ht="102">
      <c r="A106" t="s">
        <v>59</v>
      </c>
      <c r="E106" s="39" t="s">
        <v>1505</v>
      </c>
    </row>
    <row r="107" spans="1:16" ht="12.75">
      <c r="A107" t="s">
        <v>50</v>
      </c>
      <c s="34" t="s">
        <v>155</v>
      </c>
      <c s="34" t="s">
        <v>896</v>
      </c>
      <c s="35" t="s">
        <v>5</v>
      </c>
      <c s="6" t="s">
        <v>897</v>
      </c>
      <c s="36" t="s">
        <v>65</v>
      </c>
      <c s="37">
        <v>44</v>
      </c>
      <c s="36">
        <v>0</v>
      </c>
      <c s="36">
        <f>ROUND(G107*H107,6)</f>
      </c>
      <c r="L107" s="38">
        <v>0</v>
      </c>
      <c s="32">
        <f>ROUND(ROUND(L107,2)*ROUND(G107,3),2)</f>
      </c>
      <c s="36" t="s">
        <v>55</v>
      </c>
      <c>
        <f>(M107*21)/100</f>
      </c>
      <c t="s">
        <v>28</v>
      </c>
    </row>
    <row r="108" spans="1:5" ht="12.75">
      <c r="A108" s="35" t="s">
        <v>56</v>
      </c>
      <c r="E108" s="39" t="s">
        <v>897</v>
      </c>
    </row>
    <row r="109" spans="1:5" ht="12.75">
      <c r="A109" s="35" t="s">
        <v>58</v>
      </c>
      <c r="E109" s="40" t="s">
        <v>5</v>
      </c>
    </row>
    <row r="110" spans="1:5" ht="153">
      <c r="A110" t="s">
        <v>59</v>
      </c>
      <c r="E110" s="39" t="s">
        <v>898</v>
      </c>
    </row>
    <row r="111" spans="1:16" ht="25.5">
      <c r="A111" t="s">
        <v>50</v>
      </c>
      <c s="34" t="s">
        <v>158</v>
      </c>
      <c s="34" t="s">
        <v>899</v>
      </c>
      <c s="35" t="s">
        <v>5</v>
      </c>
      <c s="6" t="s">
        <v>900</v>
      </c>
      <c s="36" t="s">
        <v>65</v>
      </c>
      <c s="37">
        <v>88</v>
      </c>
      <c s="36">
        <v>0</v>
      </c>
      <c s="36">
        <f>ROUND(G111*H111,6)</f>
      </c>
      <c r="L111" s="38">
        <v>0</v>
      </c>
      <c s="32">
        <f>ROUND(ROUND(L111,2)*ROUND(G111,3),2)</f>
      </c>
      <c s="36" t="s">
        <v>55</v>
      </c>
      <c>
        <f>(M111*21)/100</f>
      </c>
      <c t="s">
        <v>28</v>
      </c>
    </row>
    <row r="112" spans="1:5" ht="25.5">
      <c r="A112" s="35" t="s">
        <v>56</v>
      </c>
      <c r="E112" s="39" t="s">
        <v>900</v>
      </c>
    </row>
    <row r="113" spans="1:5" ht="12.75">
      <c r="A113" s="35" t="s">
        <v>58</v>
      </c>
      <c r="E113" s="40" t="s">
        <v>5</v>
      </c>
    </row>
    <row r="114" spans="1:5" ht="204">
      <c r="A114" t="s">
        <v>59</v>
      </c>
      <c r="E114" s="39" t="s">
        <v>901</v>
      </c>
    </row>
    <row r="115" spans="1:16" ht="12.75">
      <c r="A115" t="s">
        <v>50</v>
      </c>
      <c s="34" t="s">
        <v>162</v>
      </c>
      <c s="34" t="s">
        <v>902</v>
      </c>
      <c s="35" t="s">
        <v>5</v>
      </c>
      <c s="6" t="s">
        <v>903</v>
      </c>
      <c s="36" t="s">
        <v>246</v>
      </c>
      <c s="37">
        <v>7</v>
      </c>
      <c s="36">
        <v>0</v>
      </c>
      <c s="36">
        <f>ROUND(G115*H115,6)</f>
      </c>
      <c r="L115" s="38">
        <v>0</v>
      </c>
      <c s="32">
        <f>ROUND(ROUND(L115,2)*ROUND(G115,3),2)</f>
      </c>
      <c s="36" t="s">
        <v>69</v>
      </c>
      <c>
        <f>(M115*21)/100</f>
      </c>
      <c t="s">
        <v>28</v>
      </c>
    </row>
    <row r="116" spans="1:5" ht="12.75">
      <c r="A116" s="35" t="s">
        <v>56</v>
      </c>
      <c r="E116" s="39" t="s">
        <v>903</v>
      </c>
    </row>
    <row r="117" spans="1:5" ht="12.75">
      <c r="A117" s="35" t="s">
        <v>58</v>
      </c>
      <c r="E117" s="40" t="s">
        <v>5</v>
      </c>
    </row>
    <row r="118" spans="1:5" ht="89.25">
      <c r="A118" t="s">
        <v>59</v>
      </c>
      <c r="E118" s="39" t="s">
        <v>904</v>
      </c>
    </row>
    <row r="119" spans="1:13" ht="12.75">
      <c r="A119" t="s">
        <v>47</v>
      </c>
      <c r="C119" s="31" t="s">
        <v>137</v>
      </c>
      <c r="E119" s="33" t="s">
        <v>925</v>
      </c>
      <c r="J119" s="32">
        <f>0</f>
      </c>
      <c s="32">
        <f>0</f>
      </c>
      <c s="32">
        <f>0+L120+L124+L128+L132+L136+L140+L144+L148+L152</f>
      </c>
      <c s="32">
        <f>0+M120+M124+M128+M132+M136+M140+M144+M148+M152</f>
      </c>
    </row>
    <row r="120" spans="1:16" ht="12.75">
      <c r="A120" t="s">
        <v>50</v>
      </c>
      <c s="34" t="s">
        <v>166</v>
      </c>
      <c s="34" t="s">
        <v>938</v>
      </c>
      <c s="35" t="s">
        <v>5</v>
      </c>
      <c s="6" t="s">
        <v>939</v>
      </c>
      <c s="36" t="s">
        <v>65</v>
      </c>
      <c s="37">
        <v>375</v>
      </c>
      <c s="36">
        <v>0</v>
      </c>
      <c s="36">
        <f>ROUND(G120*H120,6)</f>
      </c>
      <c r="L120" s="38">
        <v>0</v>
      </c>
      <c s="32">
        <f>ROUND(ROUND(L120,2)*ROUND(G120,3),2)</f>
      </c>
      <c s="36" t="s">
        <v>55</v>
      </c>
      <c>
        <f>(M120*21)/100</f>
      </c>
      <c t="s">
        <v>28</v>
      </c>
    </row>
    <row r="121" spans="1:5" ht="12.75">
      <c r="A121" s="35" t="s">
        <v>56</v>
      </c>
      <c r="E121" s="39" t="s">
        <v>939</v>
      </c>
    </row>
    <row r="122" spans="1:5" ht="12.75">
      <c r="A122" s="35" t="s">
        <v>58</v>
      </c>
      <c r="E122" s="40" t="s">
        <v>5</v>
      </c>
    </row>
    <row r="123" spans="1:5" ht="204">
      <c r="A123" t="s">
        <v>59</v>
      </c>
      <c r="E123" s="39" t="s">
        <v>940</v>
      </c>
    </row>
    <row r="124" spans="1:16" ht="25.5">
      <c r="A124" t="s">
        <v>50</v>
      </c>
      <c s="34" t="s">
        <v>170</v>
      </c>
      <c s="34" t="s">
        <v>941</v>
      </c>
      <c s="35" t="s">
        <v>5</v>
      </c>
      <c s="6" t="s">
        <v>942</v>
      </c>
      <c s="36" t="s">
        <v>65</v>
      </c>
      <c s="37">
        <v>52</v>
      </c>
      <c s="36">
        <v>0</v>
      </c>
      <c s="36">
        <f>ROUND(G124*H124,6)</f>
      </c>
      <c r="L124" s="38">
        <v>0</v>
      </c>
      <c s="32">
        <f>ROUND(ROUND(L124,2)*ROUND(G124,3),2)</f>
      </c>
      <c s="36" t="s">
        <v>69</v>
      </c>
      <c>
        <f>(M124*21)/100</f>
      </c>
      <c t="s">
        <v>28</v>
      </c>
    </row>
    <row r="125" spans="1:5" ht="25.5">
      <c r="A125" s="35" t="s">
        <v>56</v>
      </c>
      <c r="E125" s="39" t="s">
        <v>942</v>
      </c>
    </row>
    <row r="126" spans="1:5" ht="12.75">
      <c r="A126" s="35" t="s">
        <v>58</v>
      </c>
      <c r="E126" s="40" t="s">
        <v>5</v>
      </c>
    </row>
    <row r="127" spans="1:5" ht="140.25">
      <c r="A127" t="s">
        <v>59</v>
      </c>
      <c r="E127" s="39" t="s">
        <v>943</v>
      </c>
    </row>
    <row r="128" spans="1:16" ht="12.75">
      <c r="A128" t="s">
        <v>50</v>
      </c>
      <c s="34" t="s">
        <v>176</v>
      </c>
      <c s="34" t="s">
        <v>944</v>
      </c>
      <c s="35" t="s">
        <v>5</v>
      </c>
      <c s="6" t="s">
        <v>945</v>
      </c>
      <c s="36" t="s">
        <v>65</v>
      </c>
      <c s="37">
        <v>323</v>
      </c>
      <c s="36">
        <v>0</v>
      </c>
      <c s="36">
        <f>ROUND(G128*H128,6)</f>
      </c>
      <c r="L128" s="38">
        <v>0</v>
      </c>
      <c s="32">
        <f>ROUND(ROUND(L128,2)*ROUND(G128,3),2)</f>
      </c>
      <c s="36" t="s">
        <v>55</v>
      </c>
      <c>
        <f>(M128*21)/100</f>
      </c>
      <c t="s">
        <v>28</v>
      </c>
    </row>
    <row r="129" spans="1:5" ht="12.75">
      <c r="A129" s="35" t="s">
        <v>56</v>
      </c>
      <c r="E129" s="39" t="s">
        <v>945</v>
      </c>
    </row>
    <row r="130" spans="1:5" ht="12.75">
      <c r="A130" s="35" t="s">
        <v>58</v>
      </c>
      <c r="E130" s="40" t="s">
        <v>5</v>
      </c>
    </row>
    <row r="131" spans="1:5" ht="89.25">
      <c r="A131" t="s">
        <v>59</v>
      </c>
      <c r="E131" s="39" t="s">
        <v>946</v>
      </c>
    </row>
    <row r="132" spans="1:16" ht="12.75">
      <c r="A132" t="s">
        <v>50</v>
      </c>
      <c s="34" t="s">
        <v>180</v>
      </c>
      <c s="34" t="s">
        <v>947</v>
      </c>
      <c s="35" t="s">
        <v>5</v>
      </c>
      <c s="6" t="s">
        <v>948</v>
      </c>
      <c s="36" t="s">
        <v>65</v>
      </c>
      <c s="37">
        <v>323</v>
      </c>
      <c s="36">
        <v>0</v>
      </c>
      <c s="36">
        <f>ROUND(G132*H132,6)</f>
      </c>
      <c r="L132" s="38">
        <v>0</v>
      </c>
      <c s="32">
        <f>ROUND(ROUND(L132,2)*ROUND(G132,3),2)</f>
      </c>
      <c s="36" t="s">
        <v>55</v>
      </c>
      <c>
        <f>(M132*21)/100</f>
      </c>
      <c t="s">
        <v>28</v>
      </c>
    </row>
    <row r="133" spans="1:5" ht="12.75">
      <c r="A133" s="35" t="s">
        <v>56</v>
      </c>
      <c r="E133" s="39" t="s">
        <v>948</v>
      </c>
    </row>
    <row r="134" spans="1:5" ht="12.75">
      <c r="A134" s="35" t="s">
        <v>58</v>
      </c>
      <c r="E134" s="40" t="s">
        <v>5</v>
      </c>
    </row>
    <row r="135" spans="1:5" ht="102">
      <c r="A135" t="s">
        <v>59</v>
      </c>
      <c r="E135" s="39" t="s">
        <v>949</v>
      </c>
    </row>
    <row r="136" spans="1:16" ht="12.75">
      <c r="A136" t="s">
        <v>50</v>
      </c>
      <c s="34" t="s">
        <v>184</v>
      </c>
      <c s="34" t="s">
        <v>950</v>
      </c>
      <c s="35" t="s">
        <v>5</v>
      </c>
      <c s="6" t="s">
        <v>951</v>
      </c>
      <c s="36" t="s">
        <v>65</v>
      </c>
      <c s="37">
        <v>323</v>
      </c>
      <c s="36">
        <v>0</v>
      </c>
      <c s="36">
        <f>ROUND(G136*H136,6)</f>
      </c>
      <c r="L136" s="38">
        <v>0</v>
      </c>
      <c s="32">
        <f>ROUND(ROUND(L136,2)*ROUND(G136,3),2)</f>
      </c>
      <c s="36" t="s">
        <v>55</v>
      </c>
      <c>
        <f>(M136*21)/100</f>
      </c>
      <c t="s">
        <v>28</v>
      </c>
    </row>
    <row r="137" spans="1:5" ht="12.75">
      <c r="A137" s="35" t="s">
        <v>56</v>
      </c>
      <c r="E137" s="39" t="s">
        <v>951</v>
      </c>
    </row>
    <row r="138" spans="1:5" ht="12.75">
      <c r="A138" s="35" t="s">
        <v>58</v>
      </c>
      <c r="E138" s="40" t="s">
        <v>5</v>
      </c>
    </row>
    <row r="139" spans="1:5" ht="89.25">
      <c r="A139" t="s">
        <v>59</v>
      </c>
      <c r="E139" s="39" t="s">
        <v>952</v>
      </c>
    </row>
    <row r="140" spans="1:16" ht="12.75">
      <c r="A140" t="s">
        <v>50</v>
      </c>
      <c s="34" t="s">
        <v>188</v>
      </c>
      <c s="34" t="s">
        <v>926</v>
      </c>
      <c s="35" t="s">
        <v>5</v>
      </c>
      <c s="6" t="s">
        <v>927</v>
      </c>
      <c s="36" t="s">
        <v>65</v>
      </c>
      <c s="37">
        <v>375</v>
      </c>
      <c s="36">
        <v>0</v>
      </c>
      <c s="36">
        <f>ROUND(G140*H140,6)</f>
      </c>
      <c r="L140" s="38">
        <v>0</v>
      </c>
      <c s="32">
        <f>ROUND(ROUND(L140,2)*ROUND(G140,3),2)</f>
      </c>
      <c s="36" t="s">
        <v>55</v>
      </c>
      <c>
        <f>(M140*21)/100</f>
      </c>
      <c t="s">
        <v>28</v>
      </c>
    </row>
    <row r="141" spans="1:5" ht="12.75">
      <c r="A141" s="35" t="s">
        <v>56</v>
      </c>
      <c r="E141" s="39" t="s">
        <v>927</v>
      </c>
    </row>
    <row r="142" spans="1:5" ht="12.75">
      <c r="A142" s="35" t="s">
        <v>58</v>
      </c>
      <c r="E142" s="40" t="s">
        <v>5</v>
      </c>
    </row>
    <row r="143" spans="1:5" ht="242.25">
      <c r="A143" t="s">
        <v>59</v>
      </c>
      <c r="E143" s="39" t="s">
        <v>928</v>
      </c>
    </row>
    <row r="144" spans="1:16" ht="12.75">
      <c r="A144" t="s">
        <v>50</v>
      </c>
      <c s="34" t="s">
        <v>192</v>
      </c>
      <c s="34" t="s">
        <v>929</v>
      </c>
      <c s="35" t="s">
        <v>5</v>
      </c>
      <c s="6" t="s">
        <v>930</v>
      </c>
      <c s="36" t="s">
        <v>65</v>
      </c>
      <c s="37">
        <v>375</v>
      </c>
      <c s="36">
        <v>0</v>
      </c>
      <c s="36">
        <f>ROUND(G144*H144,6)</f>
      </c>
      <c r="L144" s="38">
        <v>0</v>
      </c>
      <c s="32">
        <f>ROUND(ROUND(L144,2)*ROUND(G144,3),2)</f>
      </c>
      <c s="36" t="s">
        <v>55</v>
      </c>
      <c>
        <f>(M144*21)/100</f>
      </c>
      <c t="s">
        <v>28</v>
      </c>
    </row>
    <row r="145" spans="1:5" ht="12.75">
      <c r="A145" s="35" t="s">
        <v>56</v>
      </c>
      <c r="E145" s="39" t="s">
        <v>930</v>
      </c>
    </row>
    <row r="146" spans="1:5" ht="12.75">
      <c r="A146" s="35" t="s">
        <v>58</v>
      </c>
      <c r="E146" s="40" t="s">
        <v>5</v>
      </c>
    </row>
    <row r="147" spans="1:5" ht="102">
      <c r="A147" t="s">
        <v>59</v>
      </c>
      <c r="E147" s="39" t="s">
        <v>931</v>
      </c>
    </row>
    <row r="148" spans="1:16" ht="12.75">
      <c r="A148" t="s">
        <v>50</v>
      </c>
      <c s="34" t="s">
        <v>196</v>
      </c>
      <c s="34" t="s">
        <v>932</v>
      </c>
      <c s="35" t="s">
        <v>5</v>
      </c>
      <c s="6" t="s">
        <v>933</v>
      </c>
      <c s="36" t="s">
        <v>65</v>
      </c>
      <c s="37">
        <v>26</v>
      </c>
      <c s="36">
        <v>0</v>
      </c>
      <c s="36">
        <f>ROUND(G148*H148,6)</f>
      </c>
      <c r="L148" s="38">
        <v>0</v>
      </c>
      <c s="32">
        <f>ROUND(ROUND(L148,2)*ROUND(G148,3),2)</f>
      </c>
      <c s="36" t="s">
        <v>55</v>
      </c>
      <c>
        <f>(M148*21)/100</f>
      </c>
      <c t="s">
        <v>28</v>
      </c>
    </row>
    <row r="149" spans="1:5" ht="12.75">
      <c r="A149" s="35" t="s">
        <v>56</v>
      </c>
      <c r="E149" s="39" t="s">
        <v>933</v>
      </c>
    </row>
    <row r="150" spans="1:5" ht="12.75">
      <c r="A150" s="35" t="s">
        <v>58</v>
      </c>
      <c r="E150" s="40" t="s">
        <v>5</v>
      </c>
    </row>
    <row r="151" spans="1:5" ht="153">
      <c r="A151" t="s">
        <v>59</v>
      </c>
      <c r="E151" s="39" t="s">
        <v>934</v>
      </c>
    </row>
    <row r="152" spans="1:16" ht="12.75">
      <c r="A152" t="s">
        <v>50</v>
      </c>
      <c s="34" t="s">
        <v>200</v>
      </c>
      <c s="34" t="s">
        <v>935</v>
      </c>
      <c s="35" t="s">
        <v>5</v>
      </c>
      <c s="6" t="s">
        <v>936</v>
      </c>
      <c s="36" t="s">
        <v>65</v>
      </c>
      <c s="37">
        <v>26</v>
      </c>
      <c s="36">
        <v>0</v>
      </c>
      <c s="36">
        <f>ROUND(G152*H152,6)</f>
      </c>
      <c r="L152" s="38">
        <v>0</v>
      </c>
      <c s="32">
        <f>ROUND(ROUND(L152,2)*ROUND(G152,3),2)</f>
      </c>
      <c s="36" t="s">
        <v>55</v>
      </c>
      <c>
        <f>(M152*21)/100</f>
      </c>
      <c t="s">
        <v>28</v>
      </c>
    </row>
    <row r="153" spans="1:5" ht="12.75">
      <c r="A153" s="35" t="s">
        <v>56</v>
      </c>
      <c r="E153" s="39" t="s">
        <v>936</v>
      </c>
    </row>
    <row r="154" spans="1:5" ht="12.75">
      <c r="A154" s="35" t="s">
        <v>58</v>
      </c>
      <c r="E154" s="40" t="s">
        <v>5</v>
      </c>
    </row>
    <row r="155" spans="1:5" ht="102">
      <c r="A155" t="s">
        <v>59</v>
      </c>
      <c r="E155" s="39" t="s">
        <v>937</v>
      </c>
    </row>
    <row r="156" spans="1:13" ht="12.75">
      <c r="A156" t="s">
        <v>47</v>
      </c>
      <c r="C156" s="31" t="s">
        <v>174</v>
      </c>
      <c r="E156" s="33" t="s">
        <v>962</v>
      </c>
      <c r="J156" s="32">
        <f>0</f>
      </c>
      <c s="32">
        <f>0</f>
      </c>
      <c s="32">
        <f>0+L157+L161+L165+L169+L173+L177+L181+L185+L189+L193+L197+L201+L205</f>
      </c>
      <c s="32">
        <f>0+M157+M161+M165+M169+M173+M177+M181+M185+M189+M193+M197+M201+M205</f>
      </c>
    </row>
    <row r="157" spans="1:16" ht="12.75">
      <c r="A157" t="s">
        <v>50</v>
      </c>
      <c s="34" t="s">
        <v>206</v>
      </c>
      <c s="34" t="s">
        <v>963</v>
      </c>
      <c s="35" t="s">
        <v>5</v>
      </c>
      <c s="6" t="s">
        <v>964</v>
      </c>
      <c s="36" t="s">
        <v>209</v>
      </c>
      <c s="37">
        <v>60</v>
      </c>
      <c s="36">
        <v>0</v>
      </c>
      <c s="36">
        <f>ROUND(G157*H157,6)</f>
      </c>
      <c r="L157" s="38">
        <v>0</v>
      </c>
      <c s="32">
        <f>ROUND(ROUND(L157,2)*ROUND(G157,3),2)</f>
      </c>
      <c s="36" t="s">
        <v>55</v>
      </c>
      <c>
        <f>(M157*21)/100</f>
      </c>
      <c t="s">
        <v>28</v>
      </c>
    </row>
    <row r="158" spans="1:5" ht="12.75">
      <c r="A158" s="35" t="s">
        <v>56</v>
      </c>
      <c r="E158" s="39" t="s">
        <v>964</v>
      </c>
    </row>
    <row r="159" spans="1:5" ht="12.75">
      <c r="A159" s="35" t="s">
        <v>58</v>
      </c>
      <c r="E159" s="40" t="s">
        <v>5</v>
      </c>
    </row>
    <row r="160" spans="1:5" ht="191.25">
      <c r="A160" t="s">
        <v>59</v>
      </c>
      <c r="E160" s="39" t="s">
        <v>965</v>
      </c>
    </row>
    <row r="161" spans="1:16" ht="12.75">
      <c r="A161" t="s">
        <v>50</v>
      </c>
      <c s="34" t="s">
        <v>211</v>
      </c>
      <c s="34" t="s">
        <v>98</v>
      </c>
      <c s="35" t="s">
        <v>5</v>
      </c>
      <c s="6" t="s">
        <v>1506</v>
      </c>
      <c s="36" t="s">
        <v>209</v>
      </c>
      <c s="37">
        <v>60</v>
      </c>
      <c s="36">
        <v>0</v>
      </c>
      <c s="36">
        <f>ROUND(G161*H161,6)</f>
      </c>
      <c r="L161" s="38">
        <v>0</v>
      </c>
      <c s="32">
        <f>ROUND(ROUND(L161,2)*ROUND(G161,3),2)</f>
      </c>
      <c s="36" t="s">
        <v>69</v>
      </c>
      <c>
        <f>(M161*21)/100</f>
      </c>
      <c t="s">
        <v>28</v>
      </c>
    </row>
    <row r="162" spans="1:5" ht="12.75">
      <c r="A162" s="35" t="s">
        <v>56</v>
      </c>
      <c r="E162" s="39" t="s">
        <v>1506</v>
      </c>
    </row>
    <row r="163" spans="1:5" ht="12.75">
      <c r="A163" s="35" t="s">
        <v>58</v>
      </c>
      <c r="E163" s="40" t="s">
        <v>5</v>
      </c>
    </row>
    <row r="164" spans="1:5" ht="89.25">
      <c r="A164" t="s">
        <v>59</v>
      </c>
      <c r="E164" s="39" t="s">
        <v>1507</v>
      </c>
    </row>
    <row r="165" spans="1:16" ht="12.75">
      <c r="A165" t="s">
        <v>50</v>
      </c>
      <c s="34" t="s">
        <v>215</v>
      </c>
      <c s="34" t="s">
        <v>971</v>
      </c>
      <c s="35" t="s">
        <v>5</v>
      </c>
      <c s="6" t="s">
        <v>972</v>
      </c>
      <c s="36" t="s">
        <v>209</v>
      </c>
      <c s="37">
        <v>47</v>
      </c>
      <c s="36">
        <v>0</v>
      </c>
      <c s="36">
        <f>ROUND(G165*H165,6)</f>
      </c>
      <c r="L165" s="38">
        <v>0</v>
      </c>
      <c s="32">
        <f>ROUND(ROUND(L165,2)*ROUND(G165,3),2)</f>
      </c>
      <c s="36" t="s">
        <v>55</v>
      </c>
      <c>
        <f>(M165*21)/100</f>
      </c>
      <c t="s">
        <v>28</v>
      </c>
    </row>
    <row r="166" spans="1:5" ht="12.75">
      <c r="A166" s="35" t="s">
        <v>56</v>
      </c>
      <c r="E166" s="39" t="s">
        <v>972</v>
      </c>
    </row>
    <row r="167" spans="1:5" ht="12.75">
      <c r="A167" s="35" t="s">
        <v>58</v>
      </c>
      <c r="E167" s="40" t="s">
        <v>5</v>
      </c>
    </row>
    <row r="168" spans="1:5" ht="191.25">
      <c r="A168" t="s">
        <v>59</v>
      </c>
      <c r="E168" s="39" t="s">
        <v>973</v>
      </c>
    </row>
    <row r="169" spans="1:16" ht="12.75">
      <c r="A169" t="s">
        <v>50</v>
      </c>
      <c s="34" t="s">
        <v>219</v>
      </c>
      <c s="34" t="s">
        <v>106</v>
      </c>
      <c s="35" t="s">
        <v>5</v>
      </c>
      <c s="6" t="s">
        <v>1508</v>
      </c>
      <c s="36" t="s">
        <v>209</v>
      </c>
      <c s="37">
        <v>22</v>
      </c>
      <c s="36">
        <v>0</v>
      </c>
      <c s="36">
        <f>ROUND(G169*H169,6)</f>
      </c>
      <c r="L169" s="38">
        <v>0</v>
      </c>
      <c s="32">
        <f>ROUND(ROUND(L169,2)*ROUND(G169,3),2)</f>
      </c>
      <c s="36" t="s">
        <v>69</v>
      </c>
      <c>
        <f>(M169*21)/100</f>
      </c>
      <c t="s">
        <v>28</v>
      </c>
    </row>
    <row r="170" spans="1:5" ht="12.75">
      <c r="A170" s="35" t="s">
        <v>56</v>
      </c>
      <c r="E170" s="39" t="s">
        <v>1508</v>
      </c>
    </row>
    <row r="171" spans="1:5" ht="12.75">
      <c r="A171" s="35" t="s">
        <v>58</v>
      </c>
      <c r="E171" s="40" t="s">
        <v>5</v>
      </c>
    </row>
    <row r="172" spans="1:5" ht="89.25">
      <c r="A172" t="s">
        <v>59</v>
      </c>
      <c r="E172" s="39" t="s">
        <v>1509</v>
      </c>
    </row>
    <row r="173" spans="1:16" ht="12.75">
      <c r="A173" t="s">
        <v>50</v>
      </c>
      <c s="34" t="s">
        <v>223</v>
      </c>
      <c s="34" t="s">
        <v>118</v>
      </c>
      <c s="35" t="s">
        <v>5</v>
      </c>
      <c s="6" t="s">
        <v>1510</v>
      </c>
      <c s="36" t="s">
        <v>209</v>
      </c>
      <c s="37">
        <v>25</v>
      </c>
      <c s="36">
        <v>0</v>
      </c>
      <c s="36">
        <f>ROUND(G173*H173,6)</f>
      </c>
      <c r="L173" s="38">
        <v>0</v>
      </c>
      <c s="32">
        <f>ROUND(ROUND(L173,2)*ROUND(G173,3),2)</f>
      </c>
      <c s="36" t="s">
        <v>69</v>
      </c>
      <c>
        <f>(M173*21)/100</f>
      </c>
      <c t="s">
        <v>28</v>
      </c>
    </row>
    <row r="174" spans="1:5" ht="12.75">
      <c r="A174" s="35" t="s">
        <v>56</v>
      </c>
      <c r="E174" s="39" t="s">
        <v>1510</v>
      </c>
    </row>
    <row r="175" spans="1:5" ht="12.75">
      <c r="A175" s="35" t="s">
        <v>58</v>
      </c>
      <c r="E175" s="40" t="s">
        <v>5</v>
      </c>
    </row>
    <row r="176" spans="1:5" ht="89.25">
      <c r="A176" t="s">
        <v>59</v>
      </c>
      <c r="E176" s="39" t="s">
        <v>1511</v>
      </c>
    </row>
    <row r="177" spans="1:16" ht="12.75">
      <c r="A177" t="s">
        <v>50</v>
      </c>
      <c s="34" t="s">
        <v>227</v>
      </c>
      <c s="34" t="s">
        <v>987</v>
      </c>
      <c s="35" t="s">
        <v>5</v>
      </c>
      <c s="6" t="s">
        <v>988</v>
      </c>
      <c s="36" t="s">
        <v>209</v>
      </c>
      <c s="37">
        <v>45</v>
      </c>
      <c s="36">
        <v>0</v>
      </c>
      <c s="36">
        <f>ROUND(G177*H177,6)</f>
      </c>
      <c r="L177" s="38">
        <v>0</v>
      </c>
      <c s="32">
        <f>ROUND(ROUND(L177,2)*ROUND(G177,3),2)</f>
      </c>
      <c s="36" t="s">
        <v>55</v>
      </c>
      <c>
        <f>(M177*21)/100</f>
      </c>
      <c t="s">
        <v>28</v>
      </c>
    </row>
    <row r="178" spans="1:5" ht="12.75">
      <c r="A178" s="35" t="s">
        <v>56</v>
      </c>
      <c r="E178" s="39" t="s">
        <v>988</v>
      </c>
    </row>
    <row r="179" spans="1:5" ht="12.75">
      <c r="A179" s="35" t="s">
        <v>58</v>
      </c>
      <c r="E179" s="40" t="s">
        <v>5</v>
      </c>
    </row>
    <row r="180" spans="1:5" ht="191.25">
      <c r="A180" t="s">
        <v>59</v>
      </c>
      <c r="E180" s="39" t="s">
        <v>989</v>
      </c>
    </row>
    <row r="181" spans="1:16" ht="12.75">
      <c r="A181" t="s">
        <v>50</v>
      </c>
      <c s="34" t="s">
        <v>231</v>
      </c>
      <c s="34" t="s">
        <v>114</v>
      </c>
      <c s="35" t="s">
        <v>5</v>
      </c>
      <c s="6" t="s">
        <v>1512</v>
      </c>
      <c s="36" t="s">
        <v>209</v>
      </c>
      <c s="37">
        <v>45</v>
      </c>
      <c s="36">
        <v>0</v>
      </c>
      <c s="36">
        <f>ROUND(G181*H181,6)</f>
      </c>
      <c r="L181" s="38">
        <v>0</v>
      </c>
      <c s="32">
        <f>ROUND(ROUND(L181,2)*ROUND(G181,3),2)</f>
      </c>
      <c s="36" t="s">
        <v>69</v>
      </c>
      <c>
        <f>(M181*21)/100</f>
      </c>
      <c t="s">
        <v>28</v>
      </c>
    </row>
    <row r="182" spans="1:5" ht="12.75">
      <c r="A182" s="35" t="s">
        <v>56</v>
      </c>
      <c r="E182" s="39" t="s">
        <v>1512</v>
      </c>
    </row>
    <row r="183" spans="1:5" ht="12.75">
      <c r="A183" s="35" t="s">
        <v>58</v>
      </c>
      <c r="E183" s="40" t="s">
        <v>5</v>
      </c>
    </row>
    <row r="184" spans="1:5" ht="89.25">
      <c r="A184" t="s">
        <v>59</v>
      </c>
      <c r="E184" s="39" t="s">
        <v>1513</v>
      </c>
    </row>
    <row r="185" spans="1:16" ht="12.75">
      <c r="A185" t="s">
        <v>50</v>
      </c>
      <c s="34" t="s">
        <v>235</v>
      </c>
      <c s="34" t="s">
        <v>336</v>
      </c>
      <c s="35" t="s">
        <v>5</v>
      </c>
      <c s="6" t="s">
        <v>337</v>
      </c>
      <c s="36" t="s">
        <v>209</v>
      </c>
      <c s="37">
        <v>8000</v>
      </c>
      <c s="36">
        <v>0</v>
      </c>
      <c s="36">
        <f>ROUND(G185*H185,6)</f>
      </c>
      <c r="L185" s="38">
        <v>0</v>
      </c>
      <c s="32">
        <f>ROUND(ROUND(L185,2)*ROUND(G185,3),2)</f>
      </c>
      <c s="36" t="s">
        <v>55</v>
      </c>
      <c>
        <f>(M185*21)/100</f>
      </c>
      <c t="s">
        <v>28</v>
      </c>
    </row>
    <row r="186" spans="1:5" ht="12.75">
      <c r="A186" s="35" t="s">
        <v>56</v>
      </c>
      <c r="E186" s="39" t="s">
        <v>337</v>
      </c>
    </row>
    <row r="187" spans="1:5" ht="12.75">
      <c r="A187" s="35" t="s">
        <v>58</v>
      </c>
      <c r="E187" s="40" t="s">
        <v>5</v>
      </c>
    </row>
    <row r="188" spans="1:5" ht="153">
      <c r="A188" t="s">
        <v>59</v>
      </c>
      <c r="E188" s="39" t="s">
        <v>338</v>
      </c>
    </row>
    <row r="189" spans="1:16" ht="12.75">
      <c r="A189" t="s">
        <v>50</v>
      </c>
      <c s="34" t="s">
        <v>239</v>
      </c>
      <c s="34" t="s">
        <v>344</v>
      </c>
      <c s="35" t="s">
        <v>5</v>
      </c>
      <c s="6" t="s">
        <v>345</v>
      </c>
      <c s="36" t="s">
        <v>209</v>
      </c>
      <c s="37">
        <v>2500</v>
      </c>
      <c s="36">
        <v>0</v>
      </c>
      <c s="36">
        <f>ROUND(G189*H189,6)</f>
      </c>
      <c r="L189" s="38">
        <v>0</v>
      </c>
      <c s="32">
        <f>ROUND(ROUND(L189,2)*ROUND(G189,3),2)</f>
      </c>
      <c s="36" t="s">
        <v>55</v>
      </c>
      <c>
        <f>(M189*21)/100</f>
      </c>
      <c t="s">
        <v>28</v>
      </c>
    </row>
    <row r="190" spans="1:5" ht="12.75">
      <c r="A190" s="35" t="s">
        <v>56</v>
      </c>
      <c r="E190" s="39" t="s">
        <v>345</v>
      </c>
    </row>
    <row r="191" spans="1:5" ht="12.75">
      <c r="A191" s="35" t="s">
        <v>58</v>
      </c>
      <c r="E191" s="40" t="s">
        <v>5</v>
      </c>
    </row>
    <row r="192" spans="1:5" ht="102">
      <c r="A192" t="s">
        <v>59</v>
      </c>
      <c r="E192" s="39" t="s">
        <v>346</v>
      </c>
    </row>
    <row r="193" spans="1:16" ht="12.75">
      <c r="A193" t="s">
        <v>50</v>
      </c>
      <c s="34" t="s">
        <v>243</v>
      </c>
      <c s="34" t="s">
        <v>992</v>
      </c>
      <c s="35" t="s">
        <v>5</v>
      </c>
      <c s="6" t="s">
        <v>993</v>
      </c>
      <c s="36" t="s">
        <v>209</v>
      </c>
      <c s="37">
        <v>5500</v>
      </c>
      <c s="36">
        <v>0</v>
      </c>
      <c s="36">
        <f>ROUND(G193*H193,6)</f>
      </c>
      <c r="L193" s="38">
        <v>0</v>
      </c>
      <c s="32">
        <f>ROUND(ROUND(L193,2)*ROUND(G193,3),2)</f>
      </c>
      <c s="36" t="s">
        <v>55</v>
      </c>
      <c>
        <f>(M193*21)/100</f>
      </c>
      <c t="s">
        <v>28</v>
      </c>
    </row>
    <row r="194" spans="1:5" ht="12.75">
      <c r="A194" s="35" t="s">
        <v>56</v>
      </c>
      <c r="E194" s="39" t="s">
        <v>993</v>
      </c>
    </row>
    <row r="195" spans="1:5" ht="12.75">
      <c r="A195" s="35" t="s">
        <v>58</v>
      </c>
      <c r="E195" s="40" t="s">
        <v>5</v>
      </c>
    </row>
    <row r="196" spans="1:5" ht="102">
      <c r="A196" t="s">
        <v>59</v>
      </c>
      <c r="E196" s="39" t="s">
        <v>994</v>
      </c>
    </row>
    <row r="197" spans="1:16" ht="12.75">
      <c r="A197" t="s">
        <v>50</v>
      </c>
      <c s="34" t="s">
        <v>248</v>
      </c>
      <c s="34" t="s">
        <v>583</v>
      </c>
      <c s="35" t="s">
        <v>5</v>
      </c>
      <c s="6" t="s">
        <v>584</v>
      </c>
      <c s="36" t="s">
        <v>209</v>
      </c>
      <c s="37">
        <v>2000</v>
      </c>
      <c s="36">
        <v>0</v>
      </c>
      <c s="36">
        <f>ROUND(G197*H197,6)</f>
      </c>
      <c r="L197" s="38">
        <v>0</v>
      </c>
      <c s="32">
        <f>ROUND(ROUND(L197,2)*ROUND(G197,3),2)</f>
      </c>
      <c s="36" t="s">
        <v>55</v>
      </c>
      <c>
        <f>(M197*21)/100</f>
      </c>
      <c t="s">
        <v>28</v>
      </c>
    </row>
    <row r="198" spans="1:5" ht="12.75">
      <c r="A198" s="35" t="s">
        <v>56</v>
      </c>
      <c r="E198" s="39" t="s">
        <v>584</v>
      </c>
    </row>
    <row r="199" spans="1:5" ht="12.75">
      <c r="A199" s="35" t="s">
        <v>58</v>
      </c>
      <c r="E199" s="40" t="s">
        <v>5</v>
      </c>
    </row>
    <row r="200" spans="1:5" ht="140.25">
      <c r="A200" t="s">
        <v>59</v>
      </c>
      <c r="E200" s="39" t="s">
        <v>585</v>
      </c>
    </row>
    <row r="201" spans="1:16" ht="12.75">
      <c r="A201" t="s">
        <v>50</v>
      </c>
      <c s="34" t="s">
        <v>253</v>
      </c>
      <c s="34" t="s">
        <v>607</v>
      </c>
      <c s="35" t="s">
        <v>5</v>
      </c>
      <c s="6" t="s">
        <v>801</v>
      </c>
      <c s="36" t="s">
        <v>209</v>
      </c>
      <c s="37">
        <v>1000</v>
      </c>
      <c s="36">
        <v>0</v>
      </c>
      <c s="36">
        <f>ROUND(G201*H201,6)</f>
      </c>
      <c r="L201" s="38">
        <v>0</v>
      </c>
      <c s="32">
        <f>ROUND(ROUND(L201,2)*ROUND(G201,3),2)</f>
      </c>
      <c s="36" t="s">
        <v>55</v>
      </c>
      <c>
        <f>(M201*21)/100</f>
      </c>
      <c t="s">
        <v>28</v>
      </c>
    </row>
    <row r="202" spans="1:5" ht="12.75">
      <c r="A202" s="35" t="s">
        <v>56</v>
      </c>
      <c r="E202" s="39" t="s">
        <v>801</v>
      </c>
    </row>
    <row r="203" spans="1:5" ht="12.75">
      <c r="A203" s="35" t="s">
        <v>58</v>
      </c>
      <c r="E203" s="40" t="s">
        <v>5</v>
      </c>
    </row>
    <row r="204" spans="1:5" ht="102">
      <c r="A204" t="s">
        <v>59</v>
      </c>
      <c r="E204" s="39" t="s">
        <v>802</v>
      </c>
    </row>
    <row r="205" spans="1:16" ht="12.75">
      <c r="A205" t="s">
        <v>50</v>
      </c>
      <c s="34" t="s">
        <v>257</v>
      </c>
      <c s="34" t="s">
        <v>995</v>
      </c>
      <c s="35" t="s">
        <v>5</v>
      </c>
      <c s="6" t="s">
        <v>996</v>
      </c>
      <c s="36" t="s">
        <v>209</v>
      </c>
      <c s="37">
        <v>1000</v>
      </c>
      <c s="36">
        <v>0</v>
      </c>
      <c s="36">
        <f>ROUND(G205*H205,6)</f>
      </c>
      <c r="L205" s="38">
        <v>0</v>
      </c>
      <c s="32">
        <f>ROUND(ROUND(L205,2)*ROUND(G205,3),2)</f>
      </c>
      <c s="36" t="s">
        <v>55</v>
      </c>
      <c>
        <f>(M205*21)/100</f>
      </c>
      <c t="s">
        <v>28</v>
      </c>
    </row>
    <row r="206" spans="1:5" ht="12.75">
      <c r="A206" s="35" t="s">
        <v>56</v>
      </c>
      <c r="E206" s="39" t="s">
        <v>996</v>
      </c>
    </row>
    <row r="207" spans="1:5" ht="12.75">
      <c r="A207" s="35" t="s">
        <v>58</v>
      </c>
      <c r="E207" s="40" t="s">
        <v>5</v>
      </c>
    </row>
    <row r="208" spans="1:5" ht="102">
      <c r="A208" t="s">
        <v>59</v>
      </c>
      <c r="E208" s="39" t="s">
        <v>997</v>
      </c>
    </row>
    <row r="209" spans="1:13" ht="12.75">
      <c r="A209" t="s">
        <v>47</v>
      </c>
      <c r="C209" s="31" t="s">
        <v>1514</v>
      </c>
      <c r="E209" s="33" t="s">
        <v>1515</v>
      </c>
      <c r="J209" s="32">
        <f>0</f>
      </c>
      <c s="32">
        <f>0</f>
      </c>
      <c s="32">
        <f>0+L210+L214+L218+L222+L226+L230+L234+L238+L242+L246+L250+L254+L258+L262+L266+L270+L274</f>
      </c>
      <c s="32">
        <f>0+M210+M214+M218+M222+M226+M230+M234+M238+M242+M246+M250+M254+M258+M262+M266+M270+M274</f>
      </c>
    </row>
    <row r="210" spans="1:16" ht="12.75">
      <c r="A210" t="s">
        <v>50</v>
      </c>
      <c s="34" t="s">
        <v>261</v>
      </c>
      <c s="34" t="s">
        <v>741</v>
      </c>
      <c s="35" t="s">
        <v>5</v>
      </c>
      <c s="6" t="s">
        <v>742</v>
      </c>
      <c s="36" t="s">
        <v>65</v>
      </c>
      <c s="37">
        <v>1</v>
      </c>
      <c s="36">
        <v>0</v>
      </c>
      <c s="36">
        <f>ROUND(G210*H210,6)</f>
      </c>
      <c r="L210" s="38">
        <v>0</v>
      </c>
      <c s="32">
        <f>ROUND(ROUND(L210,2)*ROUND(G210,3),2)</f>
      </c>
      <c s="36" t="s">
        <v>55</v>
      </c>
      <c>
        <f>(M210*21)/100</f>
      </c>
      <c t="s">
        <v>28</v>
      </c>
    </row>
    <row r="211" spans="1:5" ht="12.75">
      <c r="A211" s="35" t="s">
        <v>56</v>
      </c>
      <c r="E211" s="39" t="s">
        <v>742</v>
      </c>
    </row>
    <row r="212" spans="1:5" ht="12.75">
      <c r="A212" s="35" t="s">
        <v>58</v>
      </c>
      <c r="E212" s="40" t="s">
        <v>5</v>
      </c>
    </row>
    <row r="213" spans="1:5" ht="153">
      <c r="A213" t="s">
        <v>59</v>
      </c>
      <c r="E213" s="39" t="s">
        <v>743</v>
      </c>
    </row>
    <row r="214" spans="1:16" ht="12.75">
      <c r="A214" t="s">
        <v>50</v>
      </c>
      <c s="34" t="s">
        <v>262</v>
      </c>
      <c s="34" t="s">
        <v>126</v>
      </c>
      <c s="35" t="s">
        <v>5</v>
      </c>
      <c s="6" t="s">
        <v>1267</v>
      </c>
      <c s="36" t="s">
        <v>65</v>
      </c>
      <c s="37">
        <v>1</v>
      </c>
      <c s="36">
        <v>0</v>
      </c>
      <c s="36">
        <f>ROUND(G214*H214,6)</f>
      </c>
      <c r="L214" s="38">
        <v>0</v>
      </c>
      <c s="32">
        <f>ROUND(ROUND(L214,2)*ROUND(G214,3),2)</f>
      </c>
      <c s="36" t="s">
        <v>69</v>
      </c>
      <c>
        <f>(M214*21)/100</f>
      </c>
      <c t="s">
        <v>28</v>
      </c>
    </row>
    <row r="215" spans="1:5" ht="12.75">
      <c r="A215" s="35" t="s">
        <v>56</v>
      </c>
      <c r="E215" s="39" t="s">
        <v>1267</v>
      </c>
    </row>
    <row r="216" spans="1:5" ht="12.75">
      <c r="A216" s="35" t="s">
        <v>58</v>
      </c>
      <c r="E216" s="40" t="s">
        <v>5</v>
      </c>
    </row>
    <row r="217" spans="1:5" ht="102">
      <c r="A217" t="s">
        <v>59</v>
      </c>
      <c r="E217" s="39" t="s">
        <v>1268</v>
      </c>
    </row>
    <row r="218" spans="1:16" ht="12.75">
      <c r="A218" t="s">
        <v>50</v>
      </c>
      <c s="34" t="s">
        <v>263</v>
      </c>
      <c s="34" t="s">
        <v>1087</v>
      </c>
      <c s="35" t="s">
        <v>5</v>
      </c>
      <c s="6" t="s">
        <v>1088</v>
      </c>
      <c s="36" t="s">
        <v>65</v>
      </c>
      <c s="37">
        <v>2</v>
      </c>
      <c s="36">
        <v>0</v>
      </c>
      <c s="36">
        <f>ROUND(G218*H218,6)</f>
      </c>
      <c r="L218" s="38">
        <v>0</v>
      </c>
      <c s="32">
        <f>ROUND(ROUND(L218,2)*ROUND(G218,3),2)</f>
      </c>
      <c s="36" t="s">
        <v>55</v>
      </c>
      <c>
        <f>(M218*21)/100</f>
      </c>
      <c t="s">
        <v>28</v>
      </c>
    </row>
    <row r="219" spans="1:5" ht="12.75">
      <c r="A219" s="35" t="s">
        <v>56</v>
      </c>
      <c r="E219" s="39" t="s">
        <v>1088</v>
      </c>
    </row>
    <row r="220" spans="1:5" ht="12.75">
      <c r="A220" s="35" t="s">
        <v>58</v>
      </c>
      <c r="E220" s="40" t="s">
        <v>5</v>
      </c>
    </row>
    <row r="221" spans="1:5" ht="191.25">
      <c r="A221" t="s">
        <v>59</v>
      </c>
      <c r="E221" s="39" t="s">
        <v>1089</v>
      </c>
    </row>
    <row r="222" spans="1:16" ht="12.75">
      <c r="A222" t="s">
        <v>50</v>
      </c>
      <c s="34" t="s">
        <v>267</v>
      </c>
      <c s="34" t="s">
        <v>134</v>
      </c>
      <c s="35" t="s">
        <v>5</v>
      </c>
      <c s="6" t="s">
        <v>1091</v>
      </c>
      <c s="36" t="s">
        <v>65</v>
      </c>
      <c s="37">
        <v>2</v>
      </c>
      <c s="36">
        <v>0</v>
      </c>
      <c s="36">
        <f>ROUND(G222*H222,6)</f>
      </c>
      <c r="L222" s="38">
        <v>0</v>
      </c>
      <c s="32">
        <f>ROUND(ROUND(L222,2)*ROUND(G222,3),2)</f>
      </c>
      <c s="36" t="s">
        <v>69</v>
      </c>
      <c>
        <f>(M222*21)/100</f>
      </c>
      <c t="s">
        <v>28</v>
      </c>
    </row>
    <row r="223" spans="1:5" ht="12.75">
      <c r="A223" s="35" t="s">
        <v>56</v>
      </c>
      <c r="E223" s="39" t="s">
        <v>1091</v>
      </c>
    </row>
    <row r="224" spans="1:5" ht="12.75">
      <c r="A224" s="35" t="s">
        <v>58</v>
      </c>
      <c r="E224" s="40" t="s">
        <v>5</v>
      </c>
    </row>
    <row r="225" spans="1:5" ht="89.25">
      <c r="A225" t="s">
        <v>59</v>
      </c>
      <c r="E225" s="39" t="s">
        <v>1092</v>
      </c>
    </row>
    <row r="226" spans="1:16" ht="12.75">
      <c r="A226" t="s">
        <v>50</v>
      </c>
      <c s="34" t="s">
        <v>271</v>
      </c>
      <c s="34" t="s">
        <v>708</v>
      </c>
      <c s="35" t="s">
        <v>5</v>
      </c>
      <c s="6" t="s">
        <v>709</v>
      </c>
      <c s="36" t="s">
        <v>65</v>
      </c>
      <c s="37">
        <v>3</v>
      </c>
      <c s="36">
        <v>0</v>
      </c>
      <c s="36">
        <f>ROUND(G226*H226,6)</f>
      </c>
      <c r="L226" s="38">
        <v>0</v>
      </c>
      <c s="32">
        <f>ROUND(ROUND(L226,2)*ROUND(G226,3),2)</f>
      </c>
      <c s="36" t="s">
        <v>55</v>
      </c>
      <c>
        <f>(M226*21)/100</f>
      </c>
      <c t="s">
        <v>28</v>
      </c>
    </row>
    <row r="227" spans="1:5" ht="12.75">
      <c r="A227" s="35" t="s">
        <v>56</v>
      </c>
      <c r="E227" s="39" t="s">
        <v>709</v>
      </c>
    </row>
    <row r="228" spans="1:5" ht="12.75">
      <c r="A228" s="35" t="s">
        <v>58</v>
      </c>
      <c r="E228" s="40" t="s">
        <v>5</v>
      </c>
    </row>
    <row r="229" spans="1:5" ht="191.25">
      <c r="A229" t="s">
        <v>59</v>
      </c>
      <c r="E229" s="39" t="s">
        <v>710</v>
      </c>
    </row>
    <row r="230" spans="1:16" ht="12.75">
      <c r="A230" t="s">
        <v>50</v>
      </c>
      <c s="34" t="s">
        <v>275</v>
      </c>
      <c s="34" t="s">
        <v>159</v>
      </c>
      <c s="35" t="s">
        <v>5</v>
      </c>
      <c s="6" t="s">
        <v>1516</v>
      </c>
      <c s="36" t="s">
        <v>65</v>
      </c>
      <c s="37">
        <v>3</v>
      </c>
      <c s="36">
        <v>0</v>
      </c>
      <c s="36">
        <f>ROUND(G230*H230,6)</f>
      </c>
      <c r="L230" s="38">
        <v>0</v>
      </c>
      <c s="32">
        <f>ROUND(ROUND(L230,2)*ROUND(G230,3),2)</f>
      </c>
      <c s="36" t="s">
        <v>69</v>
      </c>
      <c>
        <f>(M230*21)/100</f>
      </c>
      <c t="s">
        <v>28</v>
      </c>
    </row>
    <row r="231" spans="1:5" ht="12.75">
      <c r="A231" s="35" t="s">
        <v>56</v>
      </c>
      <c r="E231" s="39" t="s">
        <v>1516</v>
      </c>
    </row>
    <row r="232" spans="1:5" ht="12.75">
      <c r="A232" s="35" t="s">
        <v>58</v>
      </c>
      <c r="E232" s="40" t="s">
        <v>5</v>
      </c>
    </row>
    <row r="233" spans="1:5" ht="102">
      <c r="A233" t="s">
        <v>59</v>
      </c>
      <c r="E233" s="39" t="s">
        <v>1517</v>
      </c>
    </row>
    <row r="234" spans="1:16" ht="12.75">
      <c r="A234" t="s">
        <v>50</v>
      </c>
      <c s="34" t="s">
        <v>279</v>
      </c>
      <c s="34" t="s">
        <v>1087</v>
      </c>
      <c s="35" t="s">
        <v>62</v>
      </c>
      <c s="6" t="s">
        <v>1088</v>
      </c>
      <c s="36" t="s">
        <v>65</v>
      </c>
      <c s="37">
        <v>7</v>
      </c>
      <c s="36">
        <v>0</v>
      </c>
      <c s="36">
        <f>ROUND(G234*H234,6)</f>
      </c>
      <c r="L234" s="38">
        <v>0</v>
      </c>
      <c s="32">
        <f>ROUND(ROUND(L234,2)*ROUND(G234,3),2)</f>
      </c>
      <c s="36" t="s">
        <v>55</v>
      </c>
      <c>
        <f>(M234*21)/100</f>
      </c>
      <c t="s">
        <v>28</v>
      </c>
    </row>
    <row r="235" spans="1:5" ht="12.75">
      <c r="A235" s="35" t="s">
        <v>56</v>
      </c>
      <c r="E235" s="39" t="s">
        <v>1088</v>
      </c>
    </row>
    <row r="236" spans="1:5" ht="12.75">
      <c r="A236" s="35" t="s">
        <v>58</v>
      </c>
      <c r="E236" s="40" t="s">
        <v>5</v>
      </c>
    </row>
    <row r="237" spans="1:5" ht="191.25">
      <c r="A237" t="s">
        <v>59</v>
      </c>
      <c r="E237" s="39" t="s">
        <v>1089</v>
      </c>
    </row>
    <row r="238" spans="1:16" ht="12.75">
      <c r="A238" t="s">
        <v>50</v>
      </c>
      <c s="34" t="s">
        <v>283</v>
      </c>
      <c s="34" t="s">
        <v>1157</v>
      </c>
      <c s="35" t="s">
        <v>5</v>
      </c>
      <c s="6" t="s">
        <v>1158</v>
      </c>
      <c s="36" t="s">
        <v>65</v>
      </c>
      <c s="37">
        <v>7</v>
      </c>
      <c s="36">
        <v>0</v>
      </c>
      <c s="36">
        <f>ROUND(G238*H238,6)</f>
      </c>
      <c r="L238" s="38">
        <v>0</v>
      </c>
      <c s="32">
        <f>ROUND(ROUND(L238,2)*ROUND(G238,3),2)</f>
      </c>
      <c s="36" t="s">
        <v>55</v>
      </c>
      <c>
        <f>(M238*21)/100</f>
      </c>
      <c t="s">
        <v>28</v>
      </c>
    </row>
    <row r="239" spans="1:5" ht="12.75">
      <c r="A239" s="35" t="s">
        <v>56</v>
      </c>
      <c r="E239" s="39" t="s">
        <v>1158</v>
      </c>
    </row>
    <row r="240" spans="1:5" ht="12.75">
      <c r="A240" s="35" t="s">
        <v>58</v>
      </c>
      <c r="E240" s="40" t="s">
        <v>5</v>
      </c>
    </row>
    <row r="241" spans="1:5" ht="102">
      <c r="A241" t="s">
        <v>59</v>
      </c>
      <c r="E241" s="39" t="s">
        <v>1159</v>
      </c>
    </row>
    <row r="242" spans="1:16" ht="12.75">
      <c r="A242" t="s">
        <v>50</v>
      </c>
      <c s="34" t="s">
        <v>287</v>
      </c>
      <c s="34" t="s">
        <v>148</v>
      </c>
      <c s="35" t="s">
        <v>5</v>
      </c>
      <c s="6" t="s">
        <v>149</v>
      </c>
      <c s="36" t="s">
        <v>65</v>
      </c>
      <c s="37">
        <v>1</v>
      </c>
      <c s="36">
        <v>0</v>
      </c>
      <c s="36">
        <f>ROUND(G242*H242,6)</f>
      </c>
      <c r="L242" s="38">
        <v>0</v>
      </c>
      <c s="32">
        <f>ROUND(ROUND(L242,2)*ROUND(G242,3),2)</f>
      </c>
      <c s="36" t="s">
        <v>55</v>
      </c>
      <c>
        <f>(M242*21)/100</f>
      </c>
      <c t="s">
        <v>28</v>
      </c>
    </row>
    <row r="243" spans="1:5" ht="12.75">
      <c r="A243" s="35" t="s">
        <v>56</v>
      </c>
      <c r="E243" s="39" t="s">
        <v>149</v>
      </c>
    </row>
    <row r="244" spans="1:5" ht="12.75">
      <c r="A244" s="35" t="s">
        <v>58</v>
      </c>
      <c r="E244" s="40" t="s">
        <v>5</v>
      </c>
    </row>
    <row r="245" spans="1:5" ht="191.25">
      <c r="A245" t="s">
        <v>59</v>
      </c>
      <c r="E245" s="39" t="s">
        <v>150</v>
      </c>
    </row>
    <row r="246" spans="1:16" ht="12.75">
      <c r="A246" t="s">
        <v>50</v>
      </c>
      <c s="34" t="s">
        <v>291</v>
      </c>
      <c s="34" t="s">
        <v>152</v>
      </c>
      <c s="35" t="s">
        <v>5</v>
      </c>
      <c s="6" t="s">
        <v>153</v>
      </c>
      <c s="36" t="s">
        <v>65</v>
      </c>
      <c s="37">
        <v>1</v>
      </c>
      <c s="36">
        <v>0</v>
      </c>
      <c s="36">
        <f>ROUND(G246*H246,6)</f>
      </c>
      <c r="L246" s="38">
        <v>0</v>
      </c>
      <c s="32">
        <f>ROUND(ROUND(L246,2)*ROUND(G246,3),2)</f>
      </c>
      <c s="36" t="s">
        <v>55</v>
      </c>
      <c>
        <f>(M246*21)/100</f>
      </c>
      <c t="s">
        <v>28</v>
      </c>
    </row>
    <row r="247" spans="1:5" ht="12.75">
      <c r="A247" s="35" t="s">
        <v>56</v>
      </c>
      <c r="E247" s="39" t="s">
        <v>153</v>
      </c>
    </row>
    <row r="248" spans="1:5" ht="12.75">
      <c r="A248" s="35" t="s">
        <v>58</v>
      </c>
      <c r="E248" s="40" t="s">
        <v>5</v>
      </c>
    </row>
    <row r="249" spans="1:5" ht="102">
      <c r="A249" t="s">
        <v>59</v>
      </c>
      <c r="E249" s="39" t="s">
        <v>154</v>
      </c>
    </row>
    <row r="250" spans="1:16" ht="12.75">
      <c r="A250" t="s">
        <v>50</v>
      </c>
      <c s="34" t="s">
        <v>295</v>
      </c>
      <c s="34" t="s">
        <v>156</v>
      </c>
      <c s="35" t="s">
        <v>5</v>
      </c>
      <c s="6" t="s">
        <v>149</v>
      </c>
      <c s="36" t="s">
        <v>65</v>
      </c>
      <c s="37">
        <v>2</v>
      </c>
      <c s="36">
        <v>0</v>
      </c>
      <c s="36">
        <f>ROUND(G250*H250,6)</f>
      </c>
      <c r="L250" s="38">
        <v>0</v>
      </c>
      <c s="32">
        <f>ROUND(ROUND(L250,2)*ROUND(G250,3),2)</f>
      </c>
      <c s="36" t="s">
        <v>55</v>
      </c>
      <c>
        <f>(M250*21)/100</f>
      </c>
      <c t="s">
        <v>28</v>
      </c>
    </row>
    <row r="251" spans="1:5" ht="12.75">
      <c r="A251" s="35" t="s">
        <v>56</v>
      </c>
      <c r="E251" s="39" t="s">
        <v>149</v>
      </c>
    </row>
    <row r="252" spans="1:5" ht="12.75">
      <c r="A252" s="35" t="s">
        <v>58</v>
      </c>
      <c r="E252" s="40" t="s">
        <v>5</v>
      </c>
    </row>
    <row r="253" spans="1:5" ht="191.25">
      <c r="A253" t="s">
        <v>59</v>
      </c>
      <c r="E253" s="39" t="s">
        <v>157</v>
      </c>
    </row>
    <row r="254" spans="1:16" ht="12.75">
      <c r="A254" t="s">
        <v>50</v>
      </c>
      <c s="34" t="s">
        <v>299</v>
      </c>
      <c s="34" t="s">
        <v>1072</v>
      </c>
      <c s="35" t="s">
        <v>5</v>
      </c>
      <c s="6" t="s">
        <v>160</v>
      </c>
      <c s="36" t="s">
        <v>65</v>
      </c>
      <c s="37">
        <v>1</v>
      </c>
      <c s="36">
        <v>0</v>
      </c>
      <c s="36">
        <f>ROUND(G254*H254,6)</f>
      </c>
      <c r="L254" s="38">
        <v>0</v>
      </c>
      <c s="32">
        <f>ROUND(ROUND(L254,2)*ROUND(G254,3),2)</f>
      </c>
      <c s="36" t="s">
        <v>69</v>
      </c>
      <c>
        <f>(M254*21)/100</f>
      </c>
      <c t="s">
        <v>28</v>
      </c>
    </row>
    <row r="255" spans="1:5" ht="12.75">
      <c r="A255" s="35" t="s">
        <v>56</v>
      </c>
      <c r="E255" s="39" t="s">
        <v>160</v>
      </c>
    </row>
    <row r="256" spans="1:5" ht="12.75">
      <c r="A256" s="35" t="s">
        <v>58</v>
      </c>
      <c r="E256" s="40" t="s">
        <v>5</v>
      </c>
    </row>
    <row r="257" spans="1:5" ht="89.25">
      <c r="A257" t="s">
        <v>59</v>
      </c>
      <c r="E257" s="39" t="s">
        <v>161</v>
      </c>
    </row>
    <row r="258" spans="1:16" ht="12.75">
      <c r="A258" t="s">
        <v>50</v>
      </c>
      <c s="34" t="s">
        <v>303</v>
      </c>
      <c s="34" t="s">
        <v>163</v>
      </c>
      <c s="35" t="s">
        <v>5</v>
      </c>
      <c s="6" t="s">
        <v>164</v>
      </c>
      <c s="36" t="s">
        <v>65</v>
      </c>
      <c s="37">
        <v>1</v>
      </c>
      <c s="36">
        <v>0</v>
      </c>
      <c s="36">
        <f>ROUND(G258*H258,6)</f>
      </c>
      <c r="L258" s="38">
        <v>0</v>
      </c>
      <c s="32">
        <f>ROUND(ROUND(L258,2)*ROUND(G258,3),2)</f>
      </c>
      <c s="36" t="s">
        <v>69</v>
      </c>
      <c>
        <f>(M258*21)/100</f>
      </c>
      <c t="s">
        <v>28</v>
      </c>
    </row>
    <row r="259" spans="1:5" ht="12.75">
      <c r="A259" s="35" t="s">
        <v>56</v>
      </c>
      <c r="E259" s="39" t="s">
        <v>164</v>
      </c>
    </row>
    <row r="260" spans="1:5" ht="12.75">
      <c r="A260" s="35" t="s">
        <v>58</v>
      </c>
      <c r="E260" s="40" t="s">
        <v>5</v>
      </c>
    </row>
    <row r="261" spans="1:5" ht="89.25">
      <c r="A261" t="s">
        <v>59</v>
      </c>
      <c r="E261" s="39" t="s">
        <v>165</v>
      </c>
    </row>
    <row r="262" spans="1:16" ht="12.75">
      <c r="A262" t="s">
        <v>50</v>
      </c>
      <c s="34" t="s">
        <v>307</v>
      </c>
      <c s="34" t="s">
        <v>167</v>
      </c>
      <c s="35" t="s">
        <v>5</v>
      </c>
      <c s="6" t="s">
        <v>168</v>
      </c>
      <c s="36" t="s">
        <v>65</v>
      </c>
      <c s="37">
        <v>1</v>
      </c>
      <c s="36">
        <v>0</v>
      </c>
      <c s="36">
        <f>ROUND(G262*H262,6)</f>
      </c>
      <c r="L262" s="38">
        <v>0</v>
      </c>
      <c s="32">
        <f>ROUND(ROUND(L262,2)*ROUND(G262,3),2)</f>
      </c>
      <c s="36" t="s">
        <v>55</v>
      </c>
      <c>
        <f>(M262*21)/100</f>
      </c>
      <c t="s">
        <v>28</v>
      </c>
    </row>
    <row r="263" spans="1:5" ht="12.75">
      <c r="A263" s="35" t="s">
        <v>56</v>
      </c>
      <c r="E263" s="39" t="s">
        <v>168</v>
      </c>
    </row>
    <row r="264" spans="1:5" ht="12.75">
      <c r="A264" s="35" t="s">
        <v>58</v>
      </c>
      <c r="E264" s="40" t="s">
        <v>5</v>
      </c>
    </row>
    <row r="265" spans="1:5" ht="191.25">
      <c r="A265" t="s">
        <v>59</v>
      </c>
      <c r="E265" s="39" t="s">
        <v>169</v>
      </c>
    </row>
    <row r="266" spans="1:16" ht="25.5">
      <c r="A266" t="s">
        <v>50</v>
      </c>
      <c s="34" t="s">
        <v>311</v>
      </c>
      <c s="34" t="s">
        <v>171</v>
      </c>
      <c s="35" t="s">
        <v>5</v>
      </c>
      <c s="6" t="s">
        <v>1518</v>
      </c>
      <c s="36" t="s">
        <v>65</v>
      </c>
      <c s="37">
        <v>1</v>
      </c>
      <c s="36">
        <v>0</v>
      </c>
      <c s="36">
        <f>ROUND(G266*H266,6)</f>
      </c>
      <c r="L266" s="38">
        <v>0</v>
      </c>
      <c s="32">
        <f>ROUND(ROUND(L266,2)*ROUND(G266,3),2)</f>
      </c>
      <c s="36" t="s">
        <v>69</v>
      </c>
      <c>
        <f>(M266*21)/100</f>
      </c>
      <c t="s">
        <v>28</v>
      </c>
    </row>
    <row r="267" spans="1:5" ht="25.5">
      <c r="A267" s="35" t="s">
        <v>56</v>
      </c>
      <c r="E267" s="39" t="s">
        <v>1518</v>
      </c>
    </row>
    <row r="268" spans="1:5" ht="12.75">
      <c r="A268" s="35" t="s">
        <v>58</v>
      </c>
      <c r="E268" s="40" t="s">
        <v>5</v>
      </c>
    </row>
    <row r="269" spans="1:5" ht="153">
      <c r="A269" t="s">
        <v>59</v>
      </c>
      <c r="E269" s="39" t="s">
        <v>1519</v>
      </c>
    </row>
    <row r="270" spans="1:16" ht="12.75">
      <c r="A270" t="s">
        <v>50</v>
      </c>
      <c s="34" t="s">
        <v>315</v>
      </c>
      <c s="34" t="s">
        <v>1520</v>
      </c>
      <c s="35" t="s">
        <v>5</v>
      </c>
      <c s="6" t="s">
        <v>1521</v>
      </c>
      <c s="36" t="s">
        <v>65</v>
      </c>
      <c s="37">
        <v>1</v>
      </c>
      <c s="36">
        <v>0</v>
      </c>
      <c s="36">
        <f>ROUND(G270*H270,6)</f>
      </c>
      <c r="L270" s="38">
        <v>0</v>
      </c>
      <c s="32">
        <f>ROUND(ROUND(L270,2)*ROUND(G270,3),2)</f>
      </c>
      <c s="36" t="s">
        <v>55</v>
      </c>
      <c>
        <f>(M270*21)/100</f>
      </c>
      <c t="s">
        <v>28</v>
      </c>
    </row>
    <row r="271" spans="1:5" ht="12.75">
      <c r="A271" s="35" t="s">
        <v>56</v>
      </c>
      <c r="E271" s="39" t="s">
        <v>1521</v>
      </c>
    </row>
    <row r="272" spans="1:5" ht="12.75">
      <c r="A272" s="35" t="s">
        <v>58</v>
      </c>
      <c r="E272" s="40" t="s">
        <v>5</v>
      </c>
    </row>
    <row r="273" spans="1:5" ht="191.25">
      <c r="A273" t="s">
        <v>59</v>
      </c>
      <c r="E273" s="39" t="s">
        <v>1522</v>
      </c>
    </row>
    <row r="274" spans="1:16" ht="12.75">
      <c r="A274" t="s">
        <v>50</v>
      </c>
      <c s="34" t="s">
        <v>319</v>
      </c>
      <c s="34" t="s">
        <v>1523</v>
      </c>
      <c s="35" t="s">
        <v>5</v>
      </c>
      <c s="6" t="s">
        <v>1524</v>
      </c>
      <c s="36" t="s">
        <v>65</v>
      </c>
      <c s="37">
        <v>1</v>
      </c>
      <c s="36">
        <v>0</v>
      </c>
      <c s="36">
        <f>ROUND(G274*H274,6)</f>
      </c>
      <c r="L274" s="38">
        <v>0</v>
      </c>
      <c s="32">
        <f>ROUND(ROUND(L274,2)*ROUND(G274,3),2)</f>
      </c>
      <c s="36" t="s">
        <v>55</v>
      </c>
      <c>
        <f>(M274*21)/100</f>
      </c>
      <c t="s">
        <v>28</v>
      </c>
    </row>
    <row r="275" spans="1:5" ht="12.75">
      <c r="A275" s="35" t="s">
        <v>56</v>
      </c>
      <c r="E275" s="39" t="s">
        <v>1524</v>
      </c>
    </row>
    <row r="276" spans="1:5" ht="12.75">
      <c r="A276" s="35" t="s">
        <v>58</v>
      </c>
      <c r="E276" s="40" t="s">
        <v>5</v>
      </c>
    </row>
    <row r="277" spans="1:5" ht="102">
      <c r="A277" t="s">
        <v>59</v>
      </c>
      <c r="E277" s="39" t="s">
        <v>1525</v>
      </c>
    </row>
    <row r="278" spans="1:13" ht="12.75">
      <c r="A278" t="s">
        <v>47</v>
      </c>
      <c r="C278" s="31" t="s">
        <v>1526</v>
      </c>
      <c r="E278" s="33" t="s">
        <v>1527</v>
      </c>
      <c r="J278" s="32">
        <f>0</f>
      </c>
      <c s="32">
        <f>0</f>
      </c>
      <c s="32">
        <f>0+L279+L283+L287+L291+L295+L299+L303+L307+L311+L315+L319+L323+L327+L331+L335+L339+L343</f>
      </c>
      <c s="32">
        <f>0+M279+M283+M287+M291+M295+M299+M303+M307+M311+M315+M319+M323+M327+M331+M335+M339+M343</f>
      </c>
    </row>
    <row r="279" spans="1:16" ht="12.75">
      <c r="A279" t="s">
        <v>50</v>
      </c>
      <c s="34" t="s">
        <v>323</v>
      </c>
      <c s="34" t="s">
        <v>741</v>
      </c>
      <c s="35" t="s">
        <v>5</v>
      </c>
      <c s="6" t="s">
        <v>742</v>
      </c>
      <c s="36" t="s">
        <v>65</v>
      </c>
      <c s="37">
        <v>1</v>
      </c>
      <c s="36">
        <v>0</v>
      </c>
      <c s="36">
        <f>ROUND(G279*H279,6)</f>
      </c>
      <c r="L279" s="38">
        <v>0</v>
      </c>
      <c s="32">
        <f>ROUND(ROUND(L279,2)*ROUND(G279,3),2)</f>
      </c>
      <c s="36" t="s">
        <v>55</v>
      </c>
      <c>
        <f>(M279*21)/100</f>
      </c>
      <c t="s">
        <v>28</v>
      </c>
    </row>
    <row r="280" spans="1:5" ht="12.75">
      <c r="A280" s="35" t="s">
        <v>56</v>
      </c>
      <c r="E280" s="39" t="s">
        <v>742</v>
      </c>
    </row>
    <row r="281" spans="1:5" ht="12.75">
      <c r="A281" s="35" t="s">
        <v>58</v>
      </c>
      <c r="E281" s="40" t="s">
        <v>5</v>
      </c>
    </row>
    <row r="282" spans="1:5" ht="153">
      <c r="A282" t="s">
        <v>59</v>
      </c>
      <c r="E282" s="39" t="s">
        <v>743</v>
      </c>
    </row>
    <row r="283" spans="1:16" ht="12.75">
      <c r="A283" t="s">
        <v>50</v>
      </c>
      <c s="34" t="s">
        <v>327</v>
      </c>
      <c s="34" t="s">
        <v>126</v>
      </c>
      <c s="35" t="s">
        <v>5</v>
      </c>
      <c s="6" t="s">
        <v>1267</v>
      </c>
      <c s="36" t="s">
        <v>65</v>
      </c>
      <c s="37">
        <v>1</v>
      </c>
      <c s="36">
        <v>0</v>
      </c>
      <c s="36">
        <f>ROUND(G283*H283,6)</f>
      </c>
      <c r="L283" s="38">
        <v>0</v>
      </c>
      <c s="32">
        <f>ROUND(ROUND(L283,2)*ROUND(G283,3),2)</f>
      </c>
      <c s="36" t="s">
        <v>69</v>
      </c>
      <c>
        <f>(M283*21)/100</f>
      </c>
      <c t="s">
        <v>28</v>
      </c>
    </row>
    <row r="284" spans="1:5" ht="12.75">
      <c r="A284" s="35" t="s">
        <v>56</v>
      </c>
      <c r="E284" s="39" t="s">
        <v>1267</v>
      </c>
    </row>
    <row r="285" spans="1:5" ht="12.75">
      <c r="A285" s="35" t="s">
        <v>58</v>
      </c>
      <c r="E285" s="40" t="s">
        <v>5</v>
      </c>
    </row>
    <row r="286" spans="1:5" ht="102">
      <c r="A286" t="s">
        <v>59</v>
      </c>
      <c r="E286" s="39" t="s">
        <v>1268</v>
      </c>
    </row>
    <row r="287" spans="1:16" ht="12.75">
      <c r="A287" t="s">
        <v>50</v>
      </c>
      <c s="34" t="s">
        <v>331</v>
      </c>
      <c s="34" t="s">
        <v>1087</v>
      </c>
      <c s="35" t="s">
        <v>62</v>
      </c>
      <c s="6" t="s">
        <v>1088</v>
      </c>
      <c s="36" t="s">
        <v>65</v>
      </c>
      <c s="37">
        <v>2</v>
      </c>
      <c s="36">
        <v>0</v>
      </c>
      <c s="36">
        <f>ROUND(G287*H287,6)</f>
      </c>
      <c r="L287" s="38">
        <v>0</v>
      </c>
      <c s="32">
        <f>ROUND(ROUND(L287,2)*ROUND(G287,3),2)</f>
      </c>
      <c s="36" t="s">
        <v>55</v>
      </c>
      <c>
        <f>(M287*21)/100</f>
      </c>
      <c t="s">
        <v>28</v>
      </c>
    </row>
    <row r="288" spans="1:5" ht="12.75">
      <c r="A288" s="35" t="s">
        <v>56</v>
      </c>
      <c r="E288" s="39" t="s">
        <v>1088</v>
      </c>
    </row>
    <row r="289" spans="1:5" ht="12.75">
      <c r="A289" s="35" t="s">
        <v>58</v>
      </c>
      <c r="E289" s="40" t="s">
        <v>5</v>
      </c>
    </row>
    <row r="290" spans="1:5" ht="191.25">
      <c r="A290" t="s">
        <v>59</v>
      </c>
      <c r="E290" s="39" t="s">
        <v>1089</v>
      </c>
    </row>
    <row r="291" spans="1:16" ht="12.75">
      <c r="A291" t="s">
        <v>50</v>
      </c>
      <c s="34" t="s">
        <v>335</v>
      </c>
      <c s="34" t="s">
        <v>134</v>
      </c>
      <c s="35" t="s">
        <v>5</v>
      </c>
      <c s="6" t="s">
        <v>1091</v>
      </c>
      <c s="36" t="s">
        <v>65</v>
      </c>
      <c s="37">
        <v>2</v>
      </c>
      <c s="36">
        <v>0</v>
      </c>
      <c s="36">
        <f>ROUND(G291*H291,6)</f>
      </c>
      <c r="L291" s="38">
        <v>0</v>
      </c>
      <c s="32">
        <f>ROUND(ROUND(L291,2)*ROUND(G291,3),2)</f>
      </c>
      <c s="36" t="s">
        <v>69</v>
      </c>
      <c>
        <f>(M291*21)/100</f>
      </c>
      <c t="s">
        <v>28</v>
      </c>
    </row>
    <row r="292" spans="1:5" ht="12.75">
      <c r="A292" s="35" t="s">
        <v>56</v>
      </c>
      <c r="E292" s="39" t="s">
        <v>1091</v>
      </c>
    </row>
    <row r="293" spans="1:5" ht="12.75">
      <c r="A293" s="35" t="s">
        <v>58</v>
      </c>
      <c r="E293" s="40" t="s">
        <v>5</v>
      </c>
    </row>
    <row r="294" spans="1:5" ht="89.25">
      <c r="A294" t="s">
        <v>59</v>
      </c>
      <c r="E294" s="39" t="s">
        <v>1092</v>
      </c>
    </row>
    <row r="295" spans="1:16" ht="12.75">
      <c r="A295" t="s">
        <v>50</v>
      </c>
      <c s="34" t="s">
        <v>339</v>
      </c>
      <c s="34" t="s">
        <v>708</v>
      </c>
      <c s="35" t="s">
        <v>5</v>
      </c>
      <c s="6" t="s">
        <v>709</v>
      </c>
      <c s="36" t="s">
        <v>65</v>
      </c>
      <c s="37">
        <v>12</v>
      </c>
      <c s="36">
        <v>0</v>
      </c>
      <c s="36">
        <f>ROUND(G295*H295,6)</f>
      </c>
      <c r="L295" s="38">
        <v>0</v>
      </c>
      <c s="32">
        <f>ROUND(ROUND(L295,2)*ROUND(G295,3),2)</f>
      </c>
      <c s="36" t="s">
        <v>55</v>
      </c>
      <c>
        <f>(M295*21)/100</f>
      </c>
      <c t="s">
        <v>28</v>
      </c>
    </row>
    <row r="296" spans="1:5" ht="12.75">
      <c r="A296" s="35" t="s">
        <v>56</v>
      </c>
      <c r="E296" s="39" t="s">
        <v>709</v>
      </c>
    </row>
    <row r="297" spans="1:5" ht="12.75">
      <c r="A297" s="35" t="s">
        <v>58</v>
      </c>
      <c r="E297" s="40" t="s">
        <v>5</v>
      </c>
    </row>
    <row r="298" spans="1:5" ht="191.25">
      <c r="A298" t="s">
        <v>59</v>
      </c>
      <c r="E298" s="39" t="s">
        <v>710</v>
      </c>
    </row>
    <row r="299" spans="1:16" ht="12.75">
      <c r="A299" t="s">
        <v>50</v>
      </c>
      <c s="34" t="s">
        <v>343</v>
      </c>
      <c s="34" t="s">
        <v>159</v>
      </c>
      <c s="35" t="s">
        <v>5</v>
      </c>
      <c s="6" t="s">
        <v>1516</v>
      </c>
      <c s="36" t="s">
        <v>65</v>
      </c>
      <c s="37">
        <v>12</v>
      </c>
      <c s="36">
        <v>0</v>
      </c>
      <c s="36">
        <f>ROUND(G299*H299,6)</f>
      </c>
      <c r="L299" s="38">
        <v>0</v>
      </c>
      <c s="32">
        <f>ROUND(ROUND(L299,2)*ROUND(G299,3),2)</f>
      </c>
      <c s="36" t="s">
        <v>69</v>
      </c>
      <c>
        <f>(M299*21)/100</f>
      </c>
      <c t="s">
        <v>28</v>
      </c>
    </row>
    <row r="300" spans="1:5" ht="12.75">
      <c r="A300" s="35" t="s">
        <v>56</v>
      </c>
      <c r="E300" s="39" t="s">
        <v>1516</v>
      </c>
    </row>
    <row r="301" spans="1:5" ht="12.75">
      <c r="A301" s="35" t="s">
        <v>58</v>
      </c>
      <c r="E301" s="40" t="s">
        <v>5</v>
      </c>
    </row>
    <row r="302" spans="1:5" ht="102">
      <c r="A302" t="s">
        <v>59</v>
      </c>
      <c r="E302" s="39" t="s">
        <v>1517</v>
      </c>
    </row>
    <row r="303" spans="1:16" ht="12.75">
      <c r="A303" t="s">
        <v>50</v>
      </c>
      <c s="34" t="s">
        <v>349</v>
      </c>
      <c s="34" t="s">
        <v>1087</v>
      </c>
      <c s="35" t="s">
        <v>5</v>
      </c>
      <c s="6" t="s">
        <v>1088</v>
      </c>
      <c s="36" t="s">
        <v>65</v>
      </c>
      <c s="37">
        <v>10</v>
      </c>
      <c s="36">
        <v>0</v>
      </c>
      <c s="36">
        <f>ROUND(G303*H303,6)</f>
      </c>
      <c r="L303" s="38">
        <v>0</v>
      </c>
      <c s="32">
        <f>ROUND(ROUND(L303,2)*ROUND(G303,3),2)</f>
      </c>
      <c s="36" t="s">
        <v>55</v>
      </c>
      <c>
        <f>(M303*21)/100</f>
      </c>
      <c t="s">
        <v>28</v>
      </c>
    </row>
    <row r="304" spans="1:5" ht="12.75">
      <c r="A304" s="35" t="s">
        <v>56</v>
      </c>
      <c r="E304" s="39" t="s">
        <v>1088</v>
      </c>
    </row>
    <row r="305" spans="1:5" ht="12.75">
      <c r="A305" s="35" t="s">
        <v>58</v>
      </c>
      <c r="E305" s="40" t="s">
        <v>5</v>
      </c>
    </row>
    <row r="306" spans="1:5" ht="191.25">
      <c r="A306" t="s">
        <v>59</v>
      </c>
      <c r="E306" s="39" t="s">
        <v>1089</v>
      </c>
    </row>
    <row r="307" spans="1:16" ht="12.75">
      <c r="A307" t="s">
        <v>50</v>
      </c>
      <c s="34" t="s">
        <v>353</v>
      </c>
      <c s="34" t="s">
        <v>1157</v>
      </c>
      <c s="35" t="s">
        <v>5</v>
      </c>
      <c s="6" t="s">
        <v>1158</v>
      </c>
      <c s="36" t="s">
        <v>65</v>
      </c>
      <c s="37">
        <v>10</v>
      </c>
      <c s="36">
        <v>0</v>
      </c>
      <c s="36">
        <f>ROUND(G307*H307,6)</f>
      </c>
      <c r="L307" s="38">
        <v>0</v>
      </c>
      <c s="32">
        <f>ROUND(ROUND(L307,2)*ROUND(G307,3),2)</f>
      </c>
      <c s="36" t="s">
        <v>55</v>
      </c>
      <c>
        <f>(M307*21)/100</f>
      </c>
      <c t="s">
        <v>28</v>
      </c>
    </row>
    <row r="308" spans="1:5" ht="12.75">
      <c r="A308" s="35" t="s">
        <v>56</v>
      </c>
      <c r="E308" s="39" t="s">
        <v>1158</v>
      </c>
    </row>
    <row r="309" spans="1:5" ht="12.75">
      <c r="A309" s="35" t="s">
        <v>58</v>
      </c>
      <c r="E309" s="40" t="s">
        <v>5</v>
      </c>
    </row>
    <row r="310" spans="1:5" ht="102">
      <c r="A310" t="s">
        <v>59</v>
      </c>
      <c r="E310" s="39" t="s">
        <v>1159</v>
      </c>
    </row>
    <row r="311" spans="1:16" ht="12.75">
      <c r="A311" t="s">
        <v>50</v>
      </c>
      <c s="34" t="s">
        <v>357</v>
      </c>
      <c s="34" t="s">
        <v>148</v>
      </c>
      <c s="35" t="s">
        <v>5</v>
      </c>
      <c s="6" t="s">
        <v>149</v>
      </c>
      <c s="36" t="s">
        <v>65</v>
      </c>
      <c s="37">
        <v>1</v>
      </c>
      <c s="36">
        <v>0</v>
      </c>
      <c s="36">
        <f>ROUND(G311*H311,6)</f>
      </c>
      <c r="L311" s="38">
        <v>0</v>
      </c>
      <c s="32">
        <f>ROUND(ROUND(L311,2)*ROUND(G311,3),2)</f>
      </c>
      <c s="36" t="s">
        <v>55</v>
      </c>
      <c>
        <f>(M311*21)/100</f>
      </c>
      <c t="s">
        <v>28</v>
      </c>
    </row>
    <row r="312" spans="1:5" ht="12.75">
      <c r="A312" s="35" t="s">
        <v>56</v>
      </c>
      <c r="E312" s="39" t="s">
        <v>149</v>
      </c>
    </row>
    <row r="313" spans="1:5" ht="12.75">
      <c r="A313" s="35" t="s">
        <v>58</v>
      </c>
      <c r="E313" s="40" t="s">
        <v>5</v>
      </c>
    </row>
    <row r="314" spans="1:5" ht="191.25">
      <c r="A314" t="s">
        <v>59</v>
      </c>
      <c r="E314" s="39" t="s">
        <v>150</v>
      </c>
    </row>
    <row r="315" spans="1:16" ht="12.75">
      <c r="A315" t="s">
        <v>50</v>
      </c>
      <c s="34" t="s">
        <v>361</v>
      </c>
      <c s="34" t="s">
        <v>152</v>
      </c>
      <c s="35" t="s">
        <v>5</v>
      </c>
      <c s="6" t="s">
        <v>153</v>
      </c>
      <c s="36" t="s">
        <v>65</v>
      </c>
      <c s="37">
        <v>1</v>
      </c>
      <c s="36">
        <v>0</v>
      </c>
      <c s="36">
        <f>ROUND(G315*H315,6)</f>
      </c>
      <c r="L315" s="38">
        <v>0</v>
      </c>
      <c s="32">
        <f>ROUND(ROUND(L315,2)*ROUND(G315,3),2)</f>
      </c>
      <c s="36" t="s">
        <v>55</v>
      </c>
      <c>
        <f>(M315*21)/100</f>
      </c>
      <c t="s">
        <v>28</v>
      </c>
    </row>
    <row r="316" spans="1:5" ht="12.75">
      <c r="A316" s="35" t="s">
        <v>56</v>
      </c>
      <c r="E316" s="39" t="s">
        <v>153</v>
      </c>
    </row>
    <row r="317" spans="1:5" ht="12.75">
      <c r="A317" s="35" t="s">
        <v>58</v>
      </c>
      <c r="E317" s="40" t="s">
        <v>5</v>
      </c>
    </row>
    <row r="318" spans="1:5" ht="102">
      <c r="A318" t="s">
        <v>59</v>
      </c>
      <c r="E318" s="39" t="s">
        <v>154</v>
      </c>
    </row>
    <row r="319" spans="1:16" ht="12.75">
      <c r="A319" t="s">
        <v>50</v>
      </c>
      <c s="34" t="s">
        <v>365</v>
      </c>
      <c s="34" t="s">
        <v>156</v>
      </c>
      <c s="35" t="s">
        <v>5</v>
      </c>
      <c s="6" t="s">
        <v>149</v>
      </c>
      <c s="36" t="s">
        <v>65</v>
      </c>
      <c s="37">
        <v>2</v>
      </c>
      <c s="36">
        <v>0</v>
      </c>
      <c s="36">
        <f>ROUND(G319*H319,6)</f>
      </c>
      <c r="L319" s="38">
        <v>0</v>
      </c>
      <c s="32">
        <f>ROUND(ROUND(L319,2)*ROUND(G319,3),2)</f>
      </c>
      <c s="36" t="s">
        <v>55</v>
      </c>
      <c>
        <f>(M319*21)/100</f>
      </c>
      <c t="s">
        <v>28</v>
      </c>
    </row>
    <row r="320" spans="1:5" ht="12.75">
      <c r="A320" s="35" t="s">
        <v>56</v>
      </c>
      <c r="E320" s="39" t="s">
        <v>149</v>
      </c>
    </row>
    <row r="321" spans="1:5" ht="12.75">
      <c r="A321" s="35" t="s">
        <v>58</v>
      </c>
      <c r="E321" s="40" t="s">
        <v>5</v>
      </c>
    </row>
    <row r="322" spans="1:5" ht="191.25">
      <c r="A322" t="s">
        <v>59</v>
      </c>
      <c r="E322" s="39" t="s">
        <v>157</v>
      </c>
    </row>
    <row r="323" spans="1:16" ht="12.75">
      <c r="A323" t="s">
        <v>50</v>
      </c>
      <c s="34" t="s">
        <v>369</v>
      </c>
      <c s="34" t="s">
        <v>1072</v>
      </c>
      <c s="35" t="s">
        <v>5</v>
      </c>
      <c s="6" t="s">
        <v>160</v>
      </c>
      <c s="36" t="s">
        <v>65</v>
      </c>
      <c s="37">
        <v>1</v>
      </c>
      <c s="36">
        <v>0</v>
      </c>
      <c s="36">
        <f>ROUND(G323*H323,6)</f>
      </c>
      <c r="L323" s="38">
        <v>0</v>
      </c>
      <c s="32">
        <f>ROUND(ROUND(L323,2)*ROUND(G323,3),2)</f>
      </c>
      <c s="36" t="s">
        <v>69</v>
      </c>
      <c>
        <f>(M323*21)/100</f>
      </c>
      <c t="s">
        <v>28</v>
      </c>
    </row>
    <row r="324" spans="1:5" ht="12.75">
      <c r="A324" s="35" t="s">
        <v>56</v>
      </c>
      <c r="E324" s="39" t="s">
        <v>160</v>
      </c>
    </row>
    <row r="325" spans="1:5" ht="12.75">
      <c r="A325" s="35" t="s">
        <v>58</v>
      </c>
      <c r="E325" s="40" t="s">
        <v>5</v>
      </c>
    </row>
    <row r="326" spans="1:5" ht="89.25">
      <c r="A326" t="s">
        <v>59</v>
      </c>
      <c r="E326" s="39" t="s">
        <v>161</v>
      </c>
    </row>
    <row r="327" spans="1:16" ht="12.75">
      <c r="A327" t="s">
        <v>50</v>
      </c>
      <c s="34" t="s">
        <v>373</v>
      </c>
      <c s="34" t="s">
        <v>163</v>
      </c>
      <c s="35" t="s">
        <v>5</v>
      </c>
      <c s="6" t="s">
        <v>164</v>
      </c>
      <c s="36" t="s">
        <v>65</v>
      </c>
      <c s="37">
        <v>1</v>
      </c>
      <c s="36">
        <v>0</v>
      </c>
      <c s="36">
        <f>ROUND(G327*H327,6)</f>
      </c>
      <c r="L327" s="38">
        <v>0</v>
      </c>
      <c s="32">
        <f>ROUND(ROUND(L327,2)*ROUND(G327,3),2)</f>
      </c>
      <c s="36" t="s">
        <v>69</v>
      </c>
      <c>
        <f>(M327*21)/100</f>
      </c>
      <c t="s">
        <v>28</v>
      </c>
    </row>
    <row r="328" spans="1:5" ht="12.75">
      <c r="A328" s="35" t="s">
        <v>56</v>
      </c>
      <c r="E328" s="39" t="s">
        <v>164</v>
      </c>
    </row>
    <row r="329" spans="1:5" ht="12.75">
      <c r="A329" s="35" t="s">
        <v>58</v>
      </c>
      <c r="E329" s="40" t="s">
        <v>5</v>
      </c>
    </row>
    <row r="330" spans="1:5" ht="89.25">
      <c r="A330" t="s">
        <v>59</v>
      </c>
      <c r="E330" s="39" t="s">
        <v>165</v>
      </c>
    </row>
    <row r="331" spans="1:16" ht="12.75">
      <c r="A331" t="s">
        <v>50</v>
      </c>
      <c s="34" t="s">
        <v>377</v>
      </c>
      <c s="34" t="s">
        <v>167</v>
      </c>
      <c s="35" t="s">
        <v>5</v>
      </c>
      <c s="6" t="s">
        <v>168</v>
      </c>
      <c s="36" t="s">
        <v>65</v>
      </c>
      <c s="37">
        <v>1</v>
      </c>
      <c s="36">
        <v>0</v>
      </c>
      <c s="36">
        <f>ROUND(G331*H331,6)</f>
      </c>
      <c r="L331" s="38">
        <v>0</v>
      </c>
      <c s="32">
        <f>ROUND(ROUND(L331,2)*ROUND(G331,3),2)</f>
      </c>
      <c s="36" t="s">
        <v>55</v>
      </c>
      <c>
        <f>(M331*21)/100</f>
      </c>
      <c t="s">
        <v>28</v>
      </c>
    </row>
    <row r="332" spans="1:5" ht="12.75">
      <c r="A332" s="35" t="s">
        <v>56</v>
      </c>
      <c r="E332" s="39" t="s">
        <v>168</v>
      </c>
    </row>
    <row r="333" spans="1:5" ht="12.75">
      <c r="A333" s="35" t="s">
        <v>58</v>
      </c>
      <c r="E333" s="40" t="s">
        <v>5</v>
      </c>
    </row>
    <row r="334" spans="1:5" ht="191.25">
      <c r="A334" t="s">
        <v>59</v>
      </c>
      <c r="E334" s="39" t="s">
        <v>169</v>
      </c>
    </row>
    <row r="335" spans="1:16" ht="25.5">
      <c r="A335" t="s">
        <v>50</v>
      </c>
      <c s="34" t="s">
        <v>381</v>
      </c>
      <c s="34" t="s">
        <v>171</v>
      </c>
      <c s="35" t="s">
        <v>5</v>
      </c>
      <c s="6" t="s">
        <v>1518</v>
      </c>
      <c s="36" t="s">
        <v>65</v>
      </c>
      <c s="37">
        <v>1</v>
      </c>
      <c s="36">
        <v>0</v>
      </c>
      <c s="36">
        <f>ROUND(G335*H335,6)</f>
      </c>
      <c r="L335" s="38">
        <v>0</v>
      </c>
      <c s="32">
        <f>ROUND(ROUND(L335,2)*ROUND(G335,3),2)</f>
      </c>
      <c s="36" t="s">
        <v>69</v>
      </c>
      <c>
        <f>(M335*21)/100</f>
      </c>
      <c t="s">
        <v>28</v>
      </c>
    </row>
    <row r="336" spans="1:5" ht="25.5">
      <c r="A336" s="35" t="s">
        <v>56</v>
      </c>
      <c r="E336" s="39" t="s">
        <v>1518</v>
      </c>
    </row>
    <row r="337" spans="1:5" ht="12.75">
      <c r="A337" s="35" t="s">
        <v>58</v>
      </c>
      <c r="E337" s="40" t="s">
        <v>5</v>
      </c>
    </row>
    <row r="338" spans="1:5" ht="153">
      <c r="A338" t="s">
        <v>59</v>
      </c>
      <c r="E338" s="39" t="s">
        <v>1519</v>
      </c>
    </row>
    <row r="339" spans="1:16" ht="12.75">
      <c r="A339" t="s">
        <v>50</v>
      </c>
      <c s="34" t="s">
        <v>385</v>
      </c>
      <c s="34" t="s">
        <v>1520</v>
      </c>
      <c s="35" t="s">
        <v>5</v>
      </c>
      <c s="6" t="s">
        <v>1521</v>
      </c>
      <c s="36" t="s">
        <v>65</v>
      </c>
      <c s="37">
        <v>1</v>
      </c>
      <c s="36">
        <v>0</v>
      </c>
      <c s="36">
        <f>ROUND(G339*H339,6)</f>
      </c>
      <c r="L339" s="38">
        <v>0</v>
      </c>
      <c s="32">
        <f>ROUND(ROUND(L339,2)*ROUND(G339,3),2)</f>
      </c>
      <c s="36" t="s">
        <v>55</v>
      </c>
      <c>
        <f>(M339*21)/100</f>
      </c>
      <c t="s">
        <v>28</v>
      </c>
    </row>
    <row r="340" spans="1:5" ht="12.75">
      <c r="A340" s="35" t="s">
        <v>56</v>
      </c>
      <c r="E340" s="39" t="s">
        <v>1521</v>
      </c>
    </row>
    <row r="341" spans="1:5" ht="12.75">
      <c r="A341" s="35" t="s">
        <v>58</v>
      </c>
      <c r="E341" s="40" t="s">
        <v>5</v>
      </c>
    </row>
    <row r="342" spans="1:5" ht="191.25">
      <c r="A342" t="s">
        <v>59</v>
      </c>
      <c r="E342" s="39" t="s">
        <v>1522</v>
      </c>
    </row>
    <row r="343" spans="1:16" ht="12.75">
      <c r="A343" t="s">
        <v>50</v>
      </c>
      <c s="34" t="s">
        <v>616</v>
      </c>
      <c s="34" t="s">
        <v>1523</v>
      </c>
      <c s="35" t="s">
        <v>5</v>
      </c>
      <c s="6" t="s">
        <v>1524</v>
      </c>
      <c s="36" t="s">
        <v>65</v>
      </c>
      <c s="37">
        <v>1</v>
      </c>
      <c s="36">
        <v>0</v>
      </c>
      <c s="36">
        <f>ROUND(G343*H343,6)</f>
      </c>
      <c r="L343" s="38">
        <v>0</v>
      </c>
      <c s="32">
        <f>ROUND(ROUND(L343,2)*ROUND(G343,3),2)</f>
      </c>
      <c s="36" t="s">
        <v>55</v>
      </c>
      <c>
        <f>(M343*21)/100</f>
      </c>
      <c t="s">
        <v>28</v>
      </c>
    </row>
    <row r="344" spans="1:5" ht="12.75">
      <c r="A344" s="35" t="s">
        <v>56</v>
      </c>
      <c r="E344" s="39" t="s">
        <v>1524</v>
      </c>
    </row>
    <row r="345" spans="1:5" ht="12.75">
      <c r="A345" s="35" t="s">
        <v>58</v>
      </c>
      <c r="E345" s="40" t="s">
        <v>5</v>
      </c>
    </row>
    <row r="346" spans="1:5" ht="102">
      <c r="A346" t="s">
        <v>59</v>
      </c>
      <c r="E346" s="39" t="s">
        <v>1525</v>
      </c>
    </row>
    <row r="347" spans="1:13" ht="12.75">
      <c r="A347" t="s">
        <v>47</v>
      </c>
      <c r="C347" s="31" t="s">
        <v>1528</v>
      </c>
      <c r="E347" s="33" t="s">
        <v>1529</v>
      </c>
      <c r="J347" s="32">
        <f>0</f>
      </c>
      <c s="32">
        <f>0</f>
      </c>
      <c s="32">
        <f>0+L348+L352+L356+L360+L364+L368+L372+L376+L380+L384+L388+L392+L396+L400+L404+L408+L412+L416+L420</f>
      </c>
      <c s="32">
        <f>0+M348+M352+M356+M360+M364+M368+M372+M376+M380+M384+M388+M392+M396+M400+M404+M408+M412+M416+M420</f>
      </c>
    </row>
    <row r="348" spans="1:16" ht="12.75">
      <c r="A348" t="s">
        <v>50</v>
      </c>
      <c s="34" t="s">
        <v>617</v>
      </c>
      <c s="34" t="s">
        <v>741</v>
      </c>
      <c s="35" t="s">
        <v>5</v>
      </c>
      <c s="6" t="s">
        <v>742</v>
      </c>
      <c s="36" t="s">
        <v>65</v>
      </c>
      <c s="37">
        <v>1</v>
      </c>
      <c s="36">
        <v>0</v>
      </c>
      <c s="36">
        <f>ROUND(G348*H348,6)</f>
      </c>
      <c r="L348" s="38">
        <v>0</v>
      </c>
      <c s="32">
        <f>ROUND(ROUND(L348,2)*ROUND(G348,3),2)</f>
      </c>
      <c s="36" t="s">
        <v>55</v>
      </c>
      <c>
        <f>(M348*21)/100</f>
      </c>
      <c t="s">
        <v>28</v>
      </c>
    </row>
    <row r="349" spans="1:5" ht="12.75">
      <c r="A349" s="35" t="s">
        <v>56</v>
      </c>
      <c r="E349" s="39" t="s">
        <v>742</v>
      </c>
    </row>
    <row r="350" spans="1:5" ht="12.75">
      <c r="A350" s="35" t="s">
        <v>58</v>
      </c>
      <c r="E350" s="40" t="s">
        <v>5</v>
      </c>
    </row>
    <row r="351" spans="1:5" ht="153">
      <c r="A351" t="s">
        <v>59</v>
      </c>
      <c r="E351" s="39" t="s">
        <v>743</v>
      </c>
    </row>
    <row r="352" spans="1:16" ht="12.75">
      <c r="A352" t="s">
        <v>50</v>
      </c>
      <c s="34" t="s">
        <v>389</v>
      </c>
      <c s="34" t="s">
        <v>126</v>
      </c>
      <c s="35" t="s">
        <v>5</v>
      </c>
      <c s="6" t="s">
        <v>1267</v>
      </c>
      <c s="36" t="s">
        <v>65</v>
      </c>
      <c s="37">
        <v>1</v>
      </c>
      <c s="36">
        <v>0</v>
      </c>
      <c s="36">
        <f>ROUND(G352*H352,6)</f>
      </c>
      <c r="L352" s="38">
        <v>0</v>
      </c>
      <c s="32">
        <f>ROUND(ROUND(L352,2)*ROUND(G352,3),2)</f>
      </c>
      <c s="36" t="s">
        <v>69</v>
      </c>
      <c>
        <f>(M352*21)/100</f>
      </c>
      <c t="s">
        <v>28</v>
      </c>
    </row>
    <row r="353" spans="1:5" ht="12.75">
      <c r="A353" s="35" t="s">
        <v>56</v>
      </c>
      <c r="E353" s="39" t="s">
        <v>1267</v>
      </c>
    </row>
    <row r="354" spans="1:5" ht="12.75">
      <c r="A354" s="35" t="s">
        <v>58</v>
      </c>
      <c r="E354" s="40" t="s">
        <v>5</v>
      </c>
    </row>
    <row r="355" spans="1:5" ht="102">
      <c r="A355" t="s">
        <v>59</v>
      </c>
      <c r="E355" s="39" t="s">
        <v>1268</v>
      </c>
    </row>
    <row r="356" spans="1:16" ht="12.75">
      <c r="A356" t="s">
        <v>50</v>
      </c>
      <c s="34" t="s">
        <v>393</v>
      </c>
      <c s="34" t="s">
        <v>1087</v>
      </c>
      <c s="35" t="s">
        <v>5</v>
      </c>
      <c s="6" t="s">
        <v>1088</v>
      </c>
      <c s="36" t="s">
        <v>65</v>
      </c>
      <c s="37">
        <v>2</v>
      </c>
      <c s="36">
        <v>0</v>
      </c>
      <c s="36">
        <f>ROUND(G356*H356,6)</f>
      </c>
      <c r="L356" s="38">
        <v>0</v>
      </c>
      <c s="32">
        <f>ROUND(ROUND(L356,2)*ROUND(G356,3),2)</f>
      </c>
      <c s="36" t="s">
        <v>55</v>
      </c>
      <c>
        <f>(M356*21)/100</f>
      </c>
      <c t="s">
        <v>28</v>
      </c>
    </row>
    <row r="357" spans="1:5" ht="12.75">
      <c r="A357" s="35" t="s">
        <v>56</v>
      </c>
      <c r="E357" s="39" t="s">
        <v>1088</v>
      </c>
    </row>
    <row r="358" spans="1:5" ht="12.75">
      <c r="A358" s="35" t="s">
        <v>58</v>
      </c>
      <c r="E358" s="40" t="s">
        <v>5</v>
      </c>
    </row>
    <row r="359" spans="1:5" ht="191.25">
      <c r="A359" t="s">
        <v>59</v>
      </c>
      <c r="E359" s="39" t="s">
        <v>1089</v>
      </c>
    </row>
    <row r="360" spans="1:16" ht="12.75">
      <c r="A360" t="s">
        <v>50</v>
      </c>
      <c s="34" t="s">
        <v>397</v>
      </c>
      <c s="34" t="s">
        <v>134</v>
      </c>
      <c s="35" t="s">
        <v>5</v>
      </c>
      <c s="6" t="s">
        <v>1091</v>
      </c>
      <c s="36" t="s">
        <v>65</v>
      </c>
      <c s="37">
        <v>2</v>
      </c>
      <c s="36">
        <v>0</v>
      </c>
      <c s="36">
        <f>ROUND(G360*H360,6)</f>
      </c>
      <c r="L360" s="38">
        <v>0</v>
      </c>
      <c s="32">
        <f>ROUND(ROUND(L360,2)*ROUND(G360,3),2)</f>
      </c>
      <c s="36" t="s">
        <v>69</v>
      </c>
      <c>
        <f>(M360*21)/100</f>
      </c>
      <c t="s">
        <v>28</v>
      </c>
    </row>
    <row r="361" spans="1:5" ht="12.75">
      <c r="A361" s="35" t="s">
        <v>56</v>
      </c>
      <c r="E361" s="39" t="s">
        <v>1091</v>
      </c>
    </row>
    <row r="362" spans="1:5" ht="12.75">
      <c r="A362" s="35" t="s">
        <v>58</v>
      </c>
      <c r="E362" s="40" t="s">
        <v>5</v>
      </c>
    </row>
    <row r="363" spans="1:5" ht="89.25">
      <c r="A363" t="s">
        <v>59</v>
      </c>
      <c r="E363" s="39" t="s">
        <v>1092</v>
      </c>
    </row>
    <row r="364" spans="1:16" ht="12.75">
      <c r="A364" t="s">
        <v>50</v>
      </c>
      <c s="34" t="s">
        <v>401</v>
      </c>
      <c s="34" t="s">
        <v>708</v>
      </c>
      <c s="35" t="s">
        <v>5</v>
      </c>
      <c s="6" t="s">
        <v>709</v>
      </c>
      <c s="36" t="s">
        <v>65</v>
      </c>
      <c s="37">
        <v>9</v>
      </c>
      <c s="36">
        <v>0</v>
      </c>
      <c s="36">
        <f>ROUND(G364*H364,6)</f>
      </c>
      <c r="L364" s="38">
        <v>0</v>
      </c>
      <c s="32">
        <f>ROUND(ROUND(L364,2)*ROUND(G364,3),2)</f>
      </c>
      <c s="36" t="s">
        <v>55</v>
      </c>
      <c>
        <f>(M364*21)/100</f>
      </c>
      <c t="s">
        <v>28</v>
      </c>
    </row>
    <row r="365" spans="1:5" ht="12.75">
      <c r="A365" s="35" t="s">
        <v>56</v>
      </c>
      <c r="E365" s="39" t="s">
        <v>709</v>
      </c>
    </row>
    <row r="366" spans="1:5" ht="12.75">
      <c r="A366" s="35" t="s">
        <v>58</v>
      </c>
      <c r="E366" s="40" t="s">
        <v>5</v>
      </c>
    </row>
    <row r="367" spans="1:5" ht="191.25">
      <c r="A367" t="s">
        <v>59</v>
      </c>
      <c r="E367" s="39" t="s">
        <v>710</v>
      </c>
    </row>
    <row r="368" spans="1:16" ht="12.75">
      <c r="A368" t="s">
        <v>50</v>
      </c>
      <c s="34" t="s">
        <v>405</v>
      </c>
      <c s="34" t="s">
        <v>159</v>
      </c>
      <c s="35" t="s">
        <v>5</v>
      </c>
      <c s="6" t="s">
        <v>1516</v>
      </c>
      <c s="36" t="s">
        <v>65</v>
      </c>
      <c s="37">
        <v>9</v>
      </c>
      <c s="36">
        <v>0</v>
      </c>
      <c s="36">
        <f>ROUND(G368*H368,6)</f>
      </c>
      <c r="L368" s="38">
        <v>0</v>
      </c>
      <c s="32">
        <f>ROUND(ROUND(L368,2)*ROUND(G368,3),2)</f>
      </c>
      <c s="36" t="s">
        <v>69</v>
      </c>
      <c>
        <f>(M368*21)/100</f>
      </c>
      <c t="s">
        <v>28</v>
      </c>
    </row>
    <row r="369" spans="1:5" ht="12.75">
      <c r="A369" s="35" t="s">
        <v>56</v>
      </c>
      <c r="E369" s="39" t="s">
        <v>1516</v>
      </c>
    </row>
    <row r="370" spans="1:5" ht="12.75">
      <c r="A370" s="35" t="s">
        <v>58</v>
      </c>
      <c r="E370" s="40" t="s">
        <v>5</v>
      </c>
    </row>
    <row r="371" spans="1:5" ht="102">
      <c r="A371" t="s">
        <v>59</v>
      </c>
      <c r="E371" s="39" t="s">
        <v>1517</v>
      </c>
    </row>
    <row r="372" spans="1:16" ht="12.75">
      <c r="A372" t="s">
        <v>50</v>
      </c>
      <c s="34" t="s">
        <v>51</v>
      </c>
      <c s="34" t="s">
        <v>1087</v>
      </c>
      <c s="35" t="s">
        <v>62</v>
      </c>
      <c s="6" t="s">
        <v>1088</v>
      </c>
      <c s="36" t="s">
        <v>65</v>
      </c>
      <c s="37">
        <v>8</v>
      </c>
      <c s="36">
        <v>0</v>
      </c>
      <c s="36">
        <f>ROUND(G372*H372,6)</f>
      </c>
      <c r="L372" s="38">
        <v>0</v>
      </c>
      <c s="32">
        <f>ROUND(ROUND(L372,2)*ROUND(G372,3),2)</f>
      </c>
      <c s="36" t="s">
        <v>55</v>
      </c>
      <c>
        <f>(M372*21)/100</f>
      </c>
      <c t="s">
        <v>28</v>
      </c>
    </row>
    <row r="373" spans="1:5" ht="12.75">
      <c r="A373" s="35" t="s">
        <v>56</v>
      </c>
      <c r="E373" s="39" t="s">
        <v>1088</v>
      </c>
    </row>
    <row r="374" spans="1:5" ht="12.75">
      <c r="A374" s="35" t="s">
        <v>58</v>
      </c>
      <c r="E374" s="40" t="s">
        <v>5</v>
      </c>
    </row>
    <row r="375" spans="1:5" ht="191.25">
      <c r="A375" t="s">
        <v>59</v>
      </c>
      <c r="E375" s="39" t="s">
        <v>1089</v>
      </c>
    </row>
    <row r="376" spans="1:16" ht="12.75">
      <c r="A376" t="s">
        <v>50</v>
      </c>
      <c s="34" t="s">
        <v>409</v>
      </c>
      <c s="34" t="s">
        <v>1157</v>
      </c>
      <c s="35" t="s">
        <v>5</v>
      </c>
      <c s="6" t="s">
        <v>1158</v>
      </c>
      <c s="36" t="s">
        <v>65</v>
      </c>
      <c s="37">
        <v>8</v>
      </c>
      <c s="36">
        <v>0</v>
      </c>
      <c s="36">
        <f>ROUND(G376*H376,6)</f>
      </c>
      <c r="L376" s="38">
        <v>0</v>
      </c>
      <c s="32">
        <f>ROUND(ROUND(L376,2)*ROUND(G376,3),2)</f>
      </c>
      <c s="36" t="s">
        <v>55</v>
      </c>
      <c>
        <f>(M376*21)/100</f>
      </c>
      <c t="s">
        <v>28</v>
      </c>
    </row>
    <row r="377" spans="1:5" ht="12.75">
      <c r="A377" s="35" t="s">
        <v>56</v>
      </c>
      <c r="E377" s="39" t="s">
        <v>1158</v>
      </c>
    </row>
    <row r="378" spans="1:5" ht="12.75">
      <c r="A378" s="35" t="s">
        <v>58</v>
      </c>
      <c r="E378" s="40" t="s">
        <v>5</v>
      </c>
    </row>
    <row r="379" spans="1:5" ht="102">
      <c r="A379" t="s">
        <v>59</v>
      </c>
      <c r="E379" s="39" t="s">
        <v>1159</v>
      </c>
    </row>
    <row r="380" spans="1:16" ht="12.75">
      <c r="A380" t="s">
        <v>50</v>
      </c>
      <c s="34" t="s">
        <v>416</v>
      </c>
      <c s="34" t="s">
        <v>148</v>
      </c>
      <c s="35" t="s">
        <v>5</v>
      </c>
      <c s="6" t="s">
        <v>149</v>
      </c>
      <c s="36" t="s">
        <v>65</v>
      </c>
      <c s="37">
        <v>1</v>
      </c>
      <c s="36">
        <v>0</v>
      </c>
      <c s="36">
        <f>ROUND(G380*H380,6)</f>
      </c>
      <c r="L380" s="38">
        <v>0</v>
      </c>
      <c s="32">
        <f>ROUND(ROUND(L380,2)*ROUND(G380,3),2)</f>
      </c>
      <c s="36" t="s">
        <v>55</v>
      </c>
      <c>
        <f>(M380*21)/100</f>
      </c>
      <c t="s">
        <v>28</v>
      </c>
    </row>
    <row r="381" spans="1:5" ht="12.75">
      <c r="A381" s="35" t="s">
        <v>56</v>
      </c>
      <c r="E381" s="39" t="s">
        <v>149</v>
      </c>
    </row>
    <row r="382" spans="1:5" ht="12.75">
      <c r="A382" s="35" t="s">
        <v>58</v>
      </c>
      <c r="E382" s="40" t="s">
        <v>5</v>
      </c>
    </row>
    <row r="383" spans="1:5" ht="191.25">
      <c r="A383" t="s">
        <v>59</v>
      </c>
      <c r="E383" s="39" t="s">
        <v>150</v>
      </c>
    </row>
    <row r="384" spans="1:16" ht="12.75">
      <c r="A384" t="s">
        <v>50</v>
      </c>
      <c s="34" t="s">
        <v>640</v>
      </c>
      <c s="34" t="s">
        <v>152</v>
      </c>
      <c s="35" t="s">
        <v>5</v>
      </c>
      <c s="6" t="s">
        <v>153</v>
      </c>
      <c s="36" t="s">
        <v>65</v>
      </c>
      <c s="37">
        <v>1</v>
      </c>
      <c s="36">
        <v>0</v>
      </c>
      <c s="36">
        <f>ROUND(G384*H384,6)</f>
      </c>
      <c r="L384" s="38">
        <v>0</v>
      </c>
      <c s="32">
        <f>ROUND(ROUND(L384,2)*ROUND(G384,3),2)</f>
      </c>
      <c s="36" t="s">
        <v>55</v>
      </c>
      <c>
        <f>(M384*21)/100</f>
      </c>
      <c t="s">
        <v>28</v>
      </c>
    </row>
    <row r="385" spans="1:5" ht="12.75">
      <c r="A385" s="35" t="s">
        <v>56</v>
      </c>
      <c r="E385" s="39" t="s">
        <v>153</v>
      </c>
    </row>
    <row r="386" spans="1:5" ht="12.75">
      <c r="A386" s="35" t="s">
        <v>58</v>
      </c>
      <c r="E386" s="40" t="s">
        <v>5</v>
      </c>
    </row>
    <row r="387" spans="1:5" ht="102">
      <c r="A387" t="s">
        <v>59</v>
      </c>
      <c r="E387" s="39" t="s">
        <v>154</v>
      </c>
    </row>
    <row r="388" spans="1:16" ht="12.75">
      <c r="A388" t="s">
        <v>50</v>
      </c>
      <c s="34" t="s">
        <v>1068</v>
      </c>
      <c s="34" t="s">
        <v>156</v>
      </c>
      <c s="35" t="s">
        <v>5</v>
      </c>
      <c s="6" t="s">
        <v>149</v>
      </c>
      <c s="36" t="s">
        <v>65</v>
      </c>
      <c s="37">
        <v>2</v>
      </c>
      <c s="36">
        <v>0</v>
      </c>
      <c s="36">
        <f>ROUND(G388*H388,6)</f>
      </c>
      <c r="L388" s="38">
        <v>0</v>
      </c>
      <c s="32">
        <f>ROUND(ROUND(L388,2)*ROUND(G388,3),2)</f>
      </c>
      <c s="36" t="s">
        <v>55</v>
      </c>
      <c>
        <f>(M388*21)/100</f>
      </c>
      <c t="s">
        <v>28</v>
      </c>
    </row>
    <row r="389" spans="1:5" ht="12.75">
      <c r="A389" s="35" t="s">
        <v>56</v>
      </c>
      <c r="E389" s="39" t="s">
        <v>149</v>
      </c>
    </row>
    <row r="390" spans="1:5" ht="12.75">
      <c r="A390" s="35" t="s">
        <v>58</v>
      </c>
      <c r="E390" s="40" t="s">
        <v>5</v>
      </c>
    </row>
    <row r="391" spans="1:5" ht="191.25">
      <c r="A391" t="s">
        <v>59</v>
      </c>
      <c r="E391" s="39" t="s">
        <v>157</v>
      </c>
    </row>
    <row r="392" spans="1:16" ht="12.75">
      <c r="A392" t="s">
        <v>50</v>
      </c>
      <c s="34" t="s">
        <v>644</v>
      </c>
      <c s="34" t="s">
        <v>1072</v>
      </c>
      <c s="35" t="s">
        <v>5</v>
      </c>
      <c s="6" t="s">
        <v>160</v>
      </c>
      <c s="36" t="s">
        <v>65</v>
      </c>
      <c s="37">
        <v>1</v>
      </c>
      <c s="36">
        <v>0</v>
      </c>
      <c s="36">
        <f>ROUND(G392*H392,6)</f>
      </c>
      <c r="L392" s="38">
        <v>0</v>
      </c>
      <c s="32">
        <f>ROUND(ROUND(L392,2)*ROUND(G392,3),2)</f>
      </c>
      <c s="36" t="s">
        <v>69</v>
      </c>
      <c>
        <f>(M392*21)/100</f>
      </c>
      <c t="s">
        <v>28</v>
      </c>
    </row>
    <row r="393" spans="1:5" ht="12.75">
      <c r="A393" s="35" t="s">
        <v>56</v>
      </c>
      <c r="E393" s="39" t="s">
        <v>160</v>
      </c>
    </row>
    <row r="394" spans="1:5" ht="12.75">
      <c r="A394" s="35" t="s">
        <v>58</v>
      </c>
      <c r="E394" s="40" t="s">
        <v>5</v>
      </c>
    </row>
    <row r="395" spans="1:5" ht="89.25">
      <c r="A395" t="s">
        <v>59</v>
      </c>
      <c r="E395" s="39" t="s">
        <v>161</v>
      </c>
    </row>
    <row r="396" spans="1:16" ht="12.75">
      <c r="A396" t="s">
        <v>50</v>
      </c>
      <c s="34" t="s">
        <v>478</v>
      </c>
      <c s="34" t="s">
        <v>163</v>
      </c>
      <c s="35" t="s">
        <v>5</v>
      </c>
      <c s="6" t="s">
        <v>164</v>
      </c>
      <c s="36" t="s">
        <v>65</v>
      </c>
      <c s="37">
        <v>1</v>
      </c>
      <c s="36">
        <v>0</v>
      </c>
      <c s="36">
        <f>ROUND(G396*H396,6)</f>
      </c>
      <c r="L396" s="38">
        <v>0</v>
      </c>
      <c s="32">
        <f>ROUND(ROUND(L396,2)*ROUND(G396,3),2)</f>
      </c>
      <c s="36" t="s">
        <v>69</v>
      </c>
      <c>
        <f>(M396*21)/100</f>
      </c>
      <c t="s">
        <v>28</v>
      </c>
    </row>
    <row r="397" spans="1:5" ht="12.75">
      <c r="A397" s="35" t="s">
        <v>56</v>
      </c>
      <c r="E397" s="39" t="s">
        <v>164</v>
      </c>
    </row>
    <row r="398" spans="1:5" ht="12.75">
      <c r="A398" s="35" t="s">
        <v>58</v>
      </c>
      <c r="E398" s="40" t="s">
        <v>5</v>
      </c>
    </row>
    <row r="399" spans="1:5" ht="89.25">
      <c r="A399" t="s">
        <v>59</v>
      </c>
      <c r="E399" s="39" t="s">
        <v>165</v>
      </c>
    </row>
    <row r="400" spans="1:16" ht="12.75">
      <c r="A400" t="s">
        <v>50</v>
      </c>
      <c s="34" t="s">
        <v>482</v>
      </c>
      <c s="34" t="s">
        <v>167</v>
      </c>
      <c s="35" t="s">
        <v>5</v>
      </c>
      <c s="6" t="s">
        <v>168</v>
      </c>
      <c s="36" t="s">
        <v>65</v>
      </c>
      <c s="37">
        <v>2</v>
      </c>
      <c s="36">
        <v>0</v>
      </c>
      <c s="36">
        <f>ROUND(G400*H400,6)</f>
      </c>
      <c r="L400" s="38">
        <v>0</v>
      </c>
      <c s="32">
        <f>ROUND(ROUND(L400,2)*ROUND(G400,3),2)</f>
      </c>
      <c s="36" t="s">
        <v>55</v>
      </c>
      <c>
        <f>(M400*21)/100</f>
      </c>
      <c t="s">
        <v>28</v>
      </c>
    </row>
    <row r="401" spans="1:5" ht="12.75">
      <c r="A401" s="35" t="s">
        <v>56</v>
      </c>
      <c r="E401" s="39" t="s">
        <v>168</v>
      </c>
    </row>
    <row r="402" spans="1:5" ht="12.75">
      <c r="A402" s="35" t="s">
        <v>58</v>
      </c>
      <c r="E402" s="40" t="s">
        <v>5</v>
      </c>
    </row>
    <row r="403" spans="1:5" ht="191.25">
      <c r="A403" t="s">
        <v>59</v>
      </c>
      <c r="E403" s="39" t="s">
        <v>169</v>
      </c>
    </row>
    <row r="404" spans="1:16" ht="25.5">
      <c r="A404" t="s">
        <v>50</v>
      </c>
      <c s="34" t="s">
        <v>648</v>
      </c>
      <c s="34" t="s">
        <v>171</v>
      </c>
      <c s="35" t="s">
        <v>5</v>
      </c>
      <c s="6" t="s">
        <v>1518</v>
      </c>
      <c s="36" t="s">
        <v>65</v>
      </c>
      <c s="37">
        <v>2</v>
      </c>
      <c s="36">
        <v>0</v>
      </c>
      <c s="36">
        <f>ROUND(G404*H404,6)</f>
      </c>
      <c r="L404" s="38">
        <v>0</v>
      </c>
      <c s="32">
        <f>ROUND(ROUND(L404,2)*ROUND(G404,3),2)</f>
      </c>
      <c s="36" t="s">
        <v>69</v>
      </c>
      <c>
        <f>(M404*21)/100</f>
      </c>
      <c t="s">
        <v>28</v>
      </c>
    </row>
    <row r="405" spans="1:5" ht="25.5">
      <c r="A405" s="35" t="s">
        <v>56</v>
      </c>
      <c r="E405" s="39" t="s">
        <v>1518</v>
      </c>
    </row>
    <row r="406" spans="1:5" ht="12.75">
      <c r="A406" s="35" t="s">
        <v>58</v>
      </c>
      <c r="E406" s="40" t="s">
        <v>5</v>
      </c>
    </row>
    <row r="407" spans="1:5" ht="153">
      <c r="A407" t="s">
        <v>59</v>
      </c>
      <c r="E407" s="39" t="s">
        <v>1519</v>
      </c>
    </row>
    <row r="408" spans="1:16" ht="12.75">
      <c r="A408" t="s">
        <v>50</v>
      </c>
      <c s="34" t="s">
        <v>650</v>
      </c>
      <c s="34" t="s">
        <v>1520</v>
      </c>
      <c s="35" t="s">
        <v>5</v>
      </c>
      <c s="6" t="s">
        <v>1521</v>
      </c>
      <c s="36" t="s">
        <v>65</v>
      </c>
      <c s="37">
        <v>1</v>
      </c>
      <c s="36">
        <v>0</v>
      </c>
      <c s="36">
        <f>ROUND(G408*H408,6)</f>
      </c>
      <c r="L408" s="38">
        <v>0</v>
      </c>
      <c s="32">
        <f>ROUND(ROUND(L408,2)*ROUND(G408,3),2)</f>
      </c>
      <c s="36" t="s">
        <v>55</v>
      </c>
      <c>
        <f>(M408*21)/100</f>
      </c>
      <c t="s">
        <v>28</v>
      </c>
    </row>
    <row r="409" spans="1:5" ht="12.75">
      <c r="A409" s="35" t="s">
        <v>56</v>
      </c>
      <c r="E409" s="39" t="s">
        <v>1521</v>
      </c>
    </row>
    <row r="410" spans="1:5" ht="12.75">
      <c r="A410" s="35" t="s">
        <v>58</v>
      </c>
      <c r="E410" s="40" t="s">
        <v>5</v>
      </c>
    </row>
    <row r="411" spans="1:5" ht="191.25">
      <c r="A411" t="s">
        <v>59</v>
      </c>
      <c r="E411" s="39" t="s">
        <v>1522</v>
      </c>
    </row>
    <row r="412" spans="1:16" ht="12.75">
      <c r="A412" t="s">
        <v>50</v>
      </c>
      <c s="34" t="s">
        <v>606</v>
      </c>
      <c s="34" t="s">
        <v>1523</v>
      </c>
      <c s="35" t="s">
        <v>5</v>
      </c>
      <c s="6" t="s">
        <v>1524</v>
      </c>
      <c s="36" t="s">
        <v>65</v>
      </c>
      <c s="37">
        <v>1</v>
      </c>
      <c s="36">
        <v>0</v>
      </c>
      <c s="36">
        <f>ROUND(G412*H412,6)</f>
      </c>
      <c r="L412" s="38">
        <v>0</v>
      </c>
      <c s="32">
        <f>ROUND(ROUND(L412,2)*ROUND(G412,3),2)</f>
      </c>
      <c s="36" t="s">
        <v>55</v>
      </c>
      <c>
        <f>(M412*21)/100</f>
      </c>
      <c t="s">
        <v>28</v>
      </c>
    </row>
    <row r="413" spans="1:5" ht="12.75">
      <c r="A413" s="35" t="s">
        <v>56</v>
      </c>
      <c r="E413" s="39" t="s">
        <v>1524</v>
      </c>
    </row>
    <row r="414" spans="1:5" ht="12.75">
      <c r="A414" s="35" t="s">
        <v>58</v>
      </c>
      <c r="E414" s="40" t="s">
        <v>5</v>
      </c>
    </row>
    <row r="415" spans="1:5" ht="102">
      <c r="A415" t="s">
        <v>59</v>
      </c>
      <c r="E415" s="39" t="s">
        <v>1525</v>
      </c>
    </row>
    <row r="416" spans="1:16" ht="12.75">
      <c r="A416" t="s">
        <v>50</v>
      </c>
      <c s="34" t="s">
        <v>423</v>
      </c>
      <c s="34" t="s">
        <v>1161</v>
      </c>
      <c s="35" t="s">
        <v>5</v>
      </c>
      <c s="6" t="s">
        <v>1162</v>
      </c>
      <c s="36" t="s">
        <v>65</v>
      </c>
      <c s="37">
        <v>1</v>
      </c>
      <c s="36">
        <v>0</v>
      </c>
      <c s="36">
        <f>ROUND(G416*H416,6)</f>
      </c>
      <c r="L416" s="38">
        <v>0</v>
      </c>
      <c s="32">
        <f>ROUND(ROUND(L416,2)*ROUND(G416,3),2)</f>
      </c>
      <c s="36" t="s">
        <v>55</v>
      </c>
      <c>
        <f>(M416*21)/100</f>
      </c>
      <c t="s">
        <v>28</v>
      </c>
    </row>
    <row r="417" spans="1:5" ht="12.75">
      <c r="A417" s="35" t="s">
        <v>56</v>
      </c>
      <c r="E417" s="39" t="s">
        <v>1162</v>
      </c>
    </row>
    <row r="418" spans="1:5" ht="12.75">
      <c r="A418" s="35" t="s">
        <v>58</v>
      </c>
      <c r="E418" s="40" t="s">
        <v>5</v>
      </c>
    </row>
    <row r="419" spans="1:5" ht="191.25">
      <c r="A419" t="s">
        <v>59</v>
      </c>
      <c r="E419" s="39" t="s">
        <v>1163</v>
      </c>
    </row>
    <row r="420" spans="1:16" ht="12.75">
      <c r="A420" t="s">
        <v>50</v>
      </c>
      <c s="34" t="s">
        <v>654</v>
      </c>
      <c s="34" t="s">
        <v>1165</v>
      </c>
      <c s="35" t="s">
        <v>5</v>
      </c>
      <c s="6" t="s">
        <v>1166</v>
      </c>
      <c s="36" t="s">
        <v>65</v>
      </c>
      <c s="37">
        <v>1</v>
      </c>
      <c s="36">
        <v>0</v>
      </c>
      <c s="36">
        <f>ROUND(G420*H420,6)</f>
      </c>
      <c r="L420" s="38">
        <v>0</v>
      </c>
      <c s="32">
        <f>ROUND(ROUND(L420,2)*ROUND(G420,3),2)</f>
      </c>
      <c s="36" t="s">
        <v>55</v>
      </c>
      <c>
        <f>(M420*21)/100</f>
      </c>
      <c t="s">
        <v>28</v>
      </c>
    </row>
    <row r="421" spans="1:5" ht="12.75">
      <c r="A421" s="35" t="s">
        <v>56</v>
      </c>
      <c r="E421" s="39" t="s">
        <v>1166</v>
      </c>
    </row>
    <row r="422" spans="1:5" ht="12.75">
      <c r="A422" s="35" t="s">
        <v>58</v>
      </c>
      <c r="E422" s="40" t="s">
        <v>5</v>
      </c>
    </row>
    <row r="423" spans="1:5" ht="102">
      <c r="A423" t="s">
        <v>59</v>
      </c>
      <c r="E423" s="39" t="s">
        <v>1167</v>
      </c>
    </row>
    <row r="424" spans="1:13" ht="12.75">
      <c r="A424" t="s">
        <v>47</v>
      </c>
      <c r="C424" s="31" t="s">
        <v>1530</v>
      </c>
      <c r="E424" s="33" t="s">
        <v>1531</v>
      </c>
      <c r="J424" s="32">
        <f>0</f>
      </c>
      <c s="32">
        <f>0</f>
      </c>
      <c s="32">
        <f>0+L425+L429+L433+L437+L441+L445+L449+L453+L457+L461+L465+L469+L473+L477+L481+L485+L489</f>
      </c>
      <c s="32">
        <f>0+M425+M429+M433+M437+M441+M445+M449+M453+M457+M461+M465+M469+M473+M477+M481+M485+M489</f>
      </c>
    </row>
    <row r="425" spans="1:16" ht="12.75">
      <c r="A425" t="s">
        <v>50</v>
      </c>
      <c s="34" t="s">
        <v>655</v>
      </c>
      <c s="34" t="s">
        <v>741</v>
      </c>
      <c s="35" t="s">
        <v>5</v>
      </c>
      <c s="6" t="s">
        <v>742</v>
      </c>
      <c s="36" t="s">
        <v>65</v>
      </c>
      <c s="37">
        <v>1</v>
      </c>
      <c s="36">
        <v>0</v>
      </c>
      <c s="36">
        <f>ROUND(G425*H425,6)</f>
      </c>
      <c r="L425" s="38">
        <v>0</v>
      </c>
      <c s="32">
        <f>ROUND(ROUND(L425,2)*ROUND(G425,3),2)</f>
      </c>
      <c s="36" t="s">
        <v>55</v>
      </c>
      <c>
        <f>(M425*21)/100</f>
      </c>
      <c t="s">
        <v>28</v>
      </c>
    </row>
    <row r="426" spans="1:5" ht="12.75">
      <c r="A426" s="35" t="s">
        <v>56</v>
      </c>
      <c r="E426" s="39" t="s">
        <v>742</v>
      </c>
    </row>
    <row r="427" spans="1:5" ht="12.75">
      <c r="A427" s="35" t="s">
        <v>58</v>
      </c>
      <c r="E427" s="40" t="s">
        <v>5</v>
      </c>
    </row>
    <row r="428" spans="1:5" ht="153">
      <c r="A428" t="s">
        <v>59</v>
      </c>
      <c r="E428" s="39" t="s">
        <v>743</v>
      </c>
    </row>
    <row r="429" spans="1:16" ht="12.75">
      <c r="A429" t="s">
        <v>50</v>
      </c>
      <c s="34" t="s">
        <v>1085</v>
      </c>
      <c s="34" t="s">
        <v>126</v>
      </c>
      <c s="35" t="s">
        <v>5</v>
      </c>
      <c s="6" t="s">
        <v>1267</v>
      </c>
      <c s="36" t="s">
        <v>65</v>
      </c>
      <c s="37">
        <v>1</v>
      </c>
      <c s="36">
        <v>0</v>
      </c>
      <c s="36">
        <f>ROUND(G429*H429,6)</f>
      </c>
      <c r="L429" s="38">
        <v>0</v>
      </c>
      <c s="32">
        <f>ROUND(ROUND(L429,2)*ROUND(G429,3),2)</f>
      </c>
      <c s="36" t="s">
        <v>69</v>
      </c>
      <c>
        <f>(M429*21)/100</f>
      </c>
      <c t="s">
        <v>28</v>
      </c>
    </row>
    <row r="430" spans="1:5" ht="12.75">
      <c r="A430" s="35" t="s">
        <v>56</v>
      </c>
      <c r="E430" s="39" t="s">
        <v>1267</v>
      </c>
    </row>
    <row r="431" spans="1:5" ht="12.75">
      <c r="A431" s="35" t="s">
        <v>58</v>
      </c>
      <c r="E431" s="40" t="s">
        <v>5</v>
      </c>
    </row>
    <row r="432" spans="1:5" ht="102">
      <c r="A432" t="s">
        <v>59</v>
      </c>
      <c r="E432" s="39" t="s">
        <v>1268</v>
      </c>
    </row>
    <row r="433" spans="1:16" ht="12.75">
      <c r="A433" t="s">
        <v>50</v>
      </c>
      <c s="34" t="s">
        <v>1086</v>
      </c>
      <c s="34" t="s">
        <v>1087</v>
      </c>
      <c s="35" t="s">
        <v>5</v>
      </c>
      <c s="6" t="s">
        <v>1088</v>
      </c>
      <c s="36" t="s">
        <v>65</v>
      </c>
      <c s="37">
        <v>2</v>
      </c>
      <c s="36">
        <v>0</v>
      </c>
      <c s="36">
        <f>ROUND(G433*H433,6)</f>
      </c>
      <c r="L433" s="38">
        <v>0</v>
      </c>
      <c s="32">
        <f>ROUND(ROUND(L433,2)*ROUND(G433,3),2)</f>
      </c>
      <c s="36" t="s">
        <v>55</v>
      </c>
      <c>
        <f>(M433*21)/100</f>
      </c>
      <c t="s">
        <v>28</v>
      </c>
    </row>
    <row r="434" spans="1:5" ht="12.75">
      <c r="A434" s="35" t="s">
        <v>56</v>
      </c>
      <c r="E434" s="39" t="s">
        <v>1088</v>
      </c>
    </row>
    <row r="435" spans="1:5" ht="12.75">
      <c r="A435" s="35" t="s">
        <v>58</v>
      </c>
      <c r="E435" s="40" t="s">
        <v>5</v>
      </c>
    </row>
    <row r="436" spans="1:5" ht="191.25">
      <c r="A436" t="s">
        <v>59</v>
      </c>
      <c r="E436" s="39" t="s">
        <v>1089</v>
      </c>
    </row>
    <row r="437" spans="1:16" ht="12.75">
      <c r="A437" t="s">
        <v>50</v>
      </c>
      <c s="34" t="s">
        <v>1090</v>
      </c>
      <c s="34" t="s">
        <v>134</v>
      </c>
      <c s="35" t="s">
        <v>5</v>
      </c>
      <c s="6" t="s">
        <v>1091</v>
      </c>
      <c s="36" t="s">
        <v>65</v>
      </c>
      <c s="37">
        <v>2</v>
      </c>
      <c s="36">
        <v>0</v>
      </c>
      <c s="36">
        <f>ROUND(G437*H437,6)</f>
      </c>
      <c r="L437" s="38">
        <v>0</v>
      </c>
      <c s="32">
        <f>ROUND(ROUND(L437,2)*ROUND(G437,3),2)</f>
      </c>
      <c s="36" t="s">
        <v>69</v>
      </c>
      <c>
        <f>(M437*21)/100</f>
      </c>
      <c t="s">
        <v>28</v>
      </c>
    </row>
    <row r="438" spans="1:5" ht="12.75">
      <c r="A438" s="35" t="s">
        <v>56</v>
      </c>
      <c r="E438" s="39" t="s">
        <v>1091</v>
      </c>
    </row>
    <row r="439" spans="1:5" ht="12.75">
      <c r="A439" s="35" t="s">
        <v>58</v>
      </c>
      <c r="E439" s="40" t="s">
        <v>5</v>
      </c>
    </row>
    <row r="440" spans="1:5" ht="89.25">
      <c r="A440" t="s">
        <v>59</v>
      </c>
      <c r="E440" s="39" t="s">
        <v>1092</v>
      </c>
    </row>
    <row r="441" spans="1:16" ht="12.75">
      <c r="A441" t="s">
        <v>50</v>
      </c>
      <c s="34" t="s">
        <v>1093</v>
      </c>
      <c s="34" t="s">
        <v>708</v>
      </c>
      <c s="35" t="s">
        <v>5</v>
      </c>
      <c s="6" t="s">
        <v>709</v>
      </c>
      <c s="36" t="s">
        <v>65</v>
      </c>
      <c s="37">
        <v>8</v>
      </c>
      <c s="36">
        <v>0</v>
      </c>
      <c s="36">
        <f>ROUND(G441*H441,6)</f>
      </c>
      <c r="L441" s="38">
        <v>0</v>
      </c>
      <c s="32">
        <f>ROUND(ROUND(L441,2)*ROUND(G441,3),2)</f>
      </c>
      <c s="36" t="s">
        <v>55</v>
      </c>
      <c>
        <f>(M441*21)/100</f>
      </c>
      <c t="s">
        <v>28</v>
      </c>
    </row>
    <row r="442" spans="1:5" ht="12.75">
      <c r="A442" s="35" t="s">
        <v>56</v>
      </c>
      <c r="E442" s="39" t="s">
        <v>709</v>
      </c>
    </row>
    <row r="443" spans="1:5" ht="12.75">
      <c r="A443" s="35" t="s">
        <v>58</v>
      </c>
      <c r="E443" s="40" t="s">
        <v>5</v>
      </c>
    </row>
    <row r="444" spans="1:5" ht="191.25">
      <c r="A444" t="s">
        <v>59</v>
      </c>
      <c r="E444" s="39" t="s">
        <v>710</v>
      </c>
    </row>
    <row r="445" spans="1:16" ht="12.75">
      <c r="A445" t="s">
        <v>50</v>
      </c>
      <c s="34" t="s">
        <v>1097</v>
      </c>
      <c s="34" t="s">
        <v>159</v>
      </c>
      <c s="35" t="s">
        <v>5</v>
      </c>
      <c s="6" t="s">
        <v>1516</v>
      </c>
      <c s="36" t="s">
        <v>65</v>
      </c>
      <c s="37">
        <v>8</v>
      </c>
      <c s="36">
        <v>0</v>
      </c>
      <c s="36">
        <f>ROUND(G445*H445,6)</f>
      </c>
      <c r="L445" s="38">
        <v>0</v>
      </c>
      <c s="32">
        <f>ROUND(ROUND(L445,2)*ROUND(G445,3),2)</f>
      </c>
      <c s="36" t="s">
        <v>69</v>
      </c>
      <c>
        <f>(M445*21)/100</f>
      </c>
      <c t="s">
        <v>28</v>
      </c>
    </row>
    <row r="446" spans="1:5" ht="12.75">
      <c r="A446" s="35" t="s">
        <v>56</v>
      </c>
      <c r="E446" s="39" t="s">
        <v>1516</v>
      </c>
    </row>
    <row r="447" spans="1:5" ht="12.75">
      <c r="A447" s="35" t="s">
        <v>58</v>
      </c>
      <c r="E447" s="40" t="s">
        <v>5</v>
      </c>
    </row>
    <row r="448" spans="1:5" ht="102">
      <c r="A448" t="s">
        <v>59</v>
      </c>
      <c r="E448" s="39" t="s">
        <v>1517</v>
      </c>
    </row>
    <row r="449" spans="1:16" ht="12.75">
      <c r="A449" t="s">
        <v>50</v>
      </c>
      <c s="34" t="s">
        <v>1101</v>
      </c>
      <c s="34" t="s">
        <v>1087</v>
      </c>
      <c s="35" t="s">
        <v>62</v>
      </c>
      <c s="6" t="s">
        <v>1088</v>
      </c>
      <c s="36" t="s">
        <v>65</v>
      </c>
      <c s="37">
        <v>7</v>
      </c>
      <c s="36">
        <v>0</v>
      </c>
      <c s="36">
        <f>ROUND(G449*H449,6)</f>
      </c>
      <c r="L449" s="38">
        <v>0</v>
      </c>
      <c s="32">
        <f>ROUND(ROUND(L449,2)*ROUND(G449,3),2)</f>
      </c>
      <c s="36" t="s">
        <v>55</v>
      </c>
      <c>
        <f>(M449*21)/100</f>
      </c>
      <c t="s">
        <v>28</v>
      </c>
    </row>
    <row r="450" spans="1:5" ht="12.75">
      <c r="A450" s="35" t="s">
        <v>56</v>
      </c>
      <c r="E450" s="39" t="s">
        <v>1088</v>
      </c>
    </row>
    <row r="451" spans="1:5" ht="12.75">
      <c r="A451" s="35" t="s">
        <v>58</v>
      </c>
      <c r="E451" s="40" t="s">
        <v>5</v>
      </c>
    </row>
    <row r="452" spans="1:5" ht="191.25">
      <c r="A452" t="s">
        <v>59</v>
      </c>
      <c r="E452" s="39" t="s">
        <v>1089</v>
      </c>
    </row>
    <row r="453" spans="1:16" ht="12.75">
      <c r="A453" t="s">
        <v>50</v>
      </c>
      <c s="34" t="s">
        <v>1102</v>
      </c>
      <c s="34" t="s">
        <v>1157</v>
      </c>
      <c s="35" t="s">
        <v>5</v>
      </c>
      <c s="6" t="s">
        <v>1158</v>
      </c>
      <c s="36" t="s">
        <v>65</v>
      </c>
      <c s="37">
        <v>7</v>
      </c>
      <c s="36">
        <v>0</v>
      </c>
      <c s="36">
        <f>ROUND(G453*H453,6)</f>
      </c>
      <c r="L453" s="38">
        <v>0</v>
      </c>
      <c s="32">
        <f>ROUND(ROUND(L453,2)*ROUND(G453,3),2)</f>
      </c>
      <c s="36" t="s">
        <v>55</v>
      </c>
      <c>
        <f>(M453*21)/100</f>
      </c>
      <c t="s">
        <v>28</v>
      </c>
    </row>
    <row r="454" spans="1:5" ht="12.75">
      <c r="A454" s="35" t="s">
        <v>56</v>
      </c>
      <c r="E454" s="39" t="s">
        <v>1158</v>
      </c>
    </row>
    <row r="455" spans="1:5" ht="12.75">
      <c r="A455" s="35" t="s">
        <v>58</v>
      </c>
      <c r="E455" s="40" t="s">
        <v>5</v>
      </c>
    </row>
    <row r="456" spans="1:5" ht="102">
      <c r="A456" t="s">
        <v>59</v>
      </c>
      <c r="E456" s="39" t="s">
        <v>1159</v>
      </c>
    </row>
    <row r="457" spans="1:16" ht="12.75">
      <c r="A457" t="s">
        <v>50</v>
      </c>
      <c s="34" t="s">
        <v>1105</v>
      </c>
      <c s="34" t="s">
        <v>148</v>
      </c>
      <c s="35" t="s">
        <v>5</v>
      </c>
      <c s="6" t="s">
        <v>149</v>
      </c>
      <c s="36" t="s">
        <v>65</v>
      </c>
      <c s="37">
        <v>1</v>
      </c>
      <c s="36">
        <v>0</v>
      </c>
      <c s="36">
        <f>ROUND(G457*H457,6)</f>
      </c>
      <c r="L457" s="38">
        <v>0</v>
      </c>
      <c s="32">
        <f>ROUND(ROUND(L457,2)*ROUND(G457,3),2)</f>
      </c>
      <c s="36" t="s">
        <v>55</v>
      </c>
      <c>
        <f>(M457*21)/100</f>
      </c>
      <c t="s">
        <v>28</v>
      </c>
    </row>
    <row r="458" spans="1:5" ht="12.75">
      <c r="A458" s="35" t="s">
        <v>56</v>
      </c>
      <c r="E458" s="39" t="s">
        <v>149</v>
      </c>
    </row>
    <row r="459" spans="1:5" ht="12.75">
      <c r="A459" s="35" t="s">
        <v>58</v>
      </c>
      <c r="E459" s="40" t="s">
        <v>5</v>
      </c>
    </row>
    <row r="460" spans="1:5" ht="191.25">
      <c r="A460" t="s">
        <v>59</v>
      </c>
      <c r="E460" s="39" t="s">
        <v>150</v>
      </c>
    </row>
    <row r="461" spans="1:16" ht="12.75">
      <c r="A461" t="s">
        <v>50</v>
      </c>
      <c s="34" t="s">
        <v>1109</v>
      </c>
      <c s="34" t="s">
        <v>152</v>
      </c>
      <c s="35" t="s">
        <v>5</v>
      </c>
      <c s="6" t="s">
        <v>153</v>
      </c>
      <c s="36" t="s">
        <v>65</v>
      </c>
      <c s="37">
        <v>1</v>
      </c>
      <c s="36">
        <v>0</v>
      </c>
      <c s="36">
        <f>ROUND(G461*H461,6)</f>
      </c>
      <c r="L461" s="38">
        <v>0</v>
      </c>
      <c s="32">
        <f>ROUND(ROUND(L461,2)*ROUND(G461,3),2)</f>
      </c>
      <c s="36" t="s">
        <v>55</v>
      </c>
      <c>
        <f>(M461*21)/100</f>
      </c>
      <c t="s">
        <v>28</v>
      </c>
    </row>
    <row r="462" spans="1:5" ht="12.75">
      <c r="A462" s="35" t="s">
        <v>56</v>
      </c>
      <c r="E462" s="39" t="s">
        <v>153</v>
      </c>
    </row>
    <row r="463" spans="1:5" ht="12.75">
      <c r="A463" s="35" t="s">
        <v>58</v>
      </c>
      <c r="E463" s="40" t="s">
        <v>5</v>
      </c>
    </row>
    <row r="464" spans="1:5" ht="102">
      <c r="A464" t="s">
        <v>59</v>
      </c>
      <c r="E464" s="39" t="s">
        <v>154</v>
      </c>
    </row>
    <row r="465" spans="1:16" ht="12.75">
      <c r="A465" t="s">
        <v>50</v>
      </c>
      <c s="34" t="s">
        <v>1110</v>
      </c>
      <c s="34" t="s">
        <v>156</v>
      </c>
      <c s="35" t="s">
        <v>5</v>
      </c>
      <c s="6" t="s">
        <v>149</v>
      </c>
      <c s="36" t="s">
        <v>65</v>
      </c>
      <c s="37">
        <v>2</v>
      </c>
      <c s="36">
        <v>0</v>
      </c>
      <c s="36">
        <f>ROUND(G465*H465,6)</f>
      </c>
      <c r="L465" s="38">
        <v>0</v>
      </c>
      <c s="32">
        <f>ROUND(ROUND(L465,2)*ROUND(G465,3),2)</f>
      </c>
      <c s="36" t="s">
        <v>55</v>
      </c>
      <c>
        <f>(M465*21)/100</f>
      </c>
      <c t="s">
        <v>28</v>
      </c>
    </row>
    <row r="466" spans="1:5" ht="12.75">
      <c r="A466" s="35" t="s">
        <v>56</v>
      </c>
      <c r="E466" s="39" t="s">
        <v>149</v>
      </c>
    </row>
    <row r="467" spans="1:5" ht="12.75">
      <c r="A467" s="35" t="s">
        <v>58</v>
      </c>
      <c r="E467" s="40" t="s">
        <v>5</v>
      </c>
    </row>
    <row r="468" spans="1:5" ht="191.25">
      <c r="A468" t="s">
        <v>59</v>
      </c>
      <c r="E468" s="39" t="s">
        <v>157</v>
      </c>
    </row>
    <row r="469" spans="1:16" ht="12.75">
      <c r="A469" t="s">
        <v>50</v>
      </c>
      <c s="34" t="s">
        <v>1113</v>
      </c>
      <c s="34" t="s">
        <v>1072</v>
      </c>
      <c s="35" t="s">
        <v>5</v>
      </c>
      <c s="6" t="s">
        <v>160</v>
      </c>
      <c s="36" t="s">
        <v>65</v>
      </c>
      <c s="37">
        <v>1</v>
      </c>
      <c s="36">
        <v>0</v>
      </c>
      <c s="36">
        <f>ROUND(G469*H469,6)</f>
      </c>
      <c r="L469" s="38">
        <v>0</v>
      </c>
      <c s="32">
        <f>ROUND(ROUND(L469,2)*ROUND(G469,3),2)</f>
      </c>
      <c s="36" t="s">
        <v>69</v>
      </c>
      <c>
        <f>(M469*21)/100</f>
      </c>
      <c t="s">
        <v>28</v>
      </c>
    </row>
    <row r="470" spans="1:5" ht="12.75">
      <c r="A470" s="35" t="s">
        <v>56</v>
      </c>
      <c r="E470" s="39" t="s">
        <v>160</v>
      </c>
    </row>
    <row r="471" spans="1:5" ht="12.75">
      <c r="A471" s="35" t="s">
        <v>58</v>
      </c>
      <c r="E471" s="40" t="s">
        <v>5</v>
      </c>
    </row>
    <row r="472" spans="1:5" ht="89.25">
      <c r="A472" t="s">
        <v>59</v>
      </c>
      <c r="E472" s="39" t="s">
        <v>161</v>
      </c>
    </row>
    <row r="473" spans="1:16" ht="12.75">
      <c r="A473" t="s">
        <v>50</v>
      </c>
      <c s="34" t="s">
        <v>1115</v>
      </c>
      <c s="34" t="s">
        <v>163</v>
      </c>
      <c s="35" t="s">
        <v>5</v>
      </c>
      <c s="6" t="s">
        <v>164</v>
      </c>
      <c s="36" t="s">
        <v>65</v>
      </c>
      <c s="37">
        <v>1</v>
      </c>
      <c s="36">
        <v>0</v>
      </c>
      <c s="36">
        <f>ROUND(G473*H473,6)</f>
      </c>
      <c r="L473" s="38">
        <v>0</v>
      </c>
      <c s="32">
        <f>ROUND(ROUND(L473,2)*ROUND(G473,3),2)</f>
      </c>
      <c s="36" t="s">
        <v>69</v>
      </c>
      <c>
        <f>(M473*21)/100</f>
      </c>
      <c t="s">
        <v>28</v>
      </c>
    </row>
    <row r="474" spans="1:5" ht="12.75">
      <c r="A474" s="35" t="s">
        <v>56</v>
      </c>
      <c r="E474" s="39" t="s">
        <v>164</v>
      </c>
    </row>
    <row r="475" spans="1:5" ht="12.75">
      <c r="A475" s="35" t="s">
        <v>58</v>
      </c>
      <c r="E475" s="40" t="s">
        <v>5</v>
      </c>
    </row>
    <row r="476" spans="1:5" ht="89.25">
      <c r="A476" t="s">
        <v>59</v>
      </c>
      <c r="E476" s="39" t="s">
        <v>165</v>
      </c>
    </row>
    <row r="477" spans="1:16" ht="12.75">
      <c r="A477" t="s">
        <v>50</v>
      </c>
      <c s="34" t="s">
        <v>1118</v>
      </c>
      <c s="34" t="s">
        <v>167</v>
      </c>
      <c s="35" t="s">
        <v>5</v>
      </c>
      <c s="6" t="s">
        <v>168</v>
      </c>
      <c s="36" t="s">
        <v>65</v>
      </c>
      <c s="37">
        <v>2</v>
      </c>
      <c s="36">
        <v>0</v>
      </c>
      <c s="36">
        <f>ROUND(G477*H477,6)</f>
      </c>
      <c r="L477" s="38">
        <v>0</v>
      </c>
      <c s="32">
        <f>ROUND(ROUND(L477,2)*ROUND(G477,3),2)</f>
      </c>
      <c s="36" t="s">
        <v>55</v>
      </c>
      <c>
        <f>(M477*21)/100</f>
      </c>
      <c t="s">
        <v>28</v>
      </c>
    </row>
    <row r="478" spans="1:5" ht="12.75">
      <c r="A478" s="35" t="s">
        <v>56</v>
      </c>
      <c r="E478" s="39" t="s">
        <v>168</v>
      </c>
    </row>
    <row r="479" spans="1:5" ht="12.75">
      <c r="A479" s="35" t="s">
        <v>58</v>
      </c>
      <c r="E479" s="40" t="s">
        <v>5</v>
      </c>
    </row>
    <row r="480" spans="1:5" ht="191.25">
      <c r="A480" t="s">
        <v>59</v>
      </c>
      <c r="E480" s="39" t="s">
        <v>169</v>
      </c>
    </row>
    <row r="481" spans="1:16" ht="25.5">
      <c r="A481" t="s">
        <v>50</v>
      </c>
      <c s="34" t="s">
        <v>1119</v>
      </c>
      <c s="34" t="s">
        <v>171</v>
      </c>
      <c s="35" t="s">
        <v>5</v>
      </c>
      <c s="6" t="s">
        <v>1518</v>
      </c>
      <c s="36" t="s">
        <v>65</v>
      </c>
      <c s="37">
        <v>2</v>
      </c>
      <c s="36">
        <v>0</v>
      </c>
      <c s="36">
        <f>ROUND(G481*H481,6)</f>
      </c>
      <c r="L481" s="38">
        <v>0</v>
      </c>
      <c s="32">
        <f>ROUND(ROUND(L481,2)*ROUND(G481,3),2)</f>
      </c>
      <c s="36" t="s">
        <v>69</v>
      </c>
      <c>
        <f>(M481*21)/100</f>
      </c>
      <c t="s">
        <v>28</v>
      </c>
    </row>
    <row r="482" spans="1:5" ht="25.5">
      <c r="A482" s="35" t="s">
        <v>56</v>
      </c>
      <c r="E482" s="39" t="s">
        <v>1518</v>
      </c>
    </row>
    <row r="483" spans="1:5" ht="12.75">
      <c r="A483" s="35" t="s">
        <v>58</v>
      </c>
      <c r="E483" s="40" t="s">
        <v>5</v>
      </c>
    </row>
    <row r="484" spans="1:5" ht="153">
      <c r="A484" t="s">
        <v>59</v>
      </c>
      <c r="E484" s="39" t="s">
        <v>1519</v>
      </c>
    </row>
    <row r="485" spans="1:16" ht="12.75">
      <c r="A485" t="s">
        <v>50</v>
      </c>
      <c s="34" t="s">
        <v>1120</v>
      </c>
      <c s="34" t="s">
        <v>1520</v>
      </c>
      <c s="35" t="s">
        <v>5</v>
      </c>
      <c s="6" t="s">
        <v>1521</v>
      </c>
      <c s="36" t="s">
        <v>65</v>
      </c>
      <c s="37">
        <v>1</v>
      </c>
      <c s="36">
        <v>0</v>
      </c>
      <c s="36">
        <f>ROUND(G485*H485,6)</f>
      </c>
      <c r="L485" s="38">
        <v>0</v>
      </c>
      <c s="32">
        <f>ROUND(ROUND(L485,2)*ROUND(G485,3),2)</f>
      </c>
      <c s="36" t="s">
        <v>55</v>
      </c>
      <c>
        <f>(M485*21)/100</f>
      </c>
      <c t="s">
        <v>28</v>
      </c>
    </row>
    <row r="486" spans="1:5" ht="12.75">
      <c r="A486" s="35" t="s">
        <v>56</v>
      </c>
      <c r="E486" s="39" t="s">
        <v>1521</v>
      </c>
    </row>
    <row r="487" spans="1:5" ht="12.75">
      <c r="A487" s="35" t="s">
        <v>58</v>
      </c>
      <c r="E487" s="40" t="s">
        <v>5</v>
      </c>
    </row>
    <row r="488" spans="1:5" ht="191.25">
      <c r="A488" t="s">
        <v>59</v>
      </c>
      <c r="E488" s="39" t="s">
        <v>1522</v>
      </c>
    </row>
    <row r="489" spans="1:16" ht="12.75">
      <c r="A489" t="s">
        <v>50</v>
      </c>
      <c s="34" t="s">
        <v>1121</v>
      </c>
      <c s="34" t="s">
        <v>1523</v>
      </c>
      <c s="35" t="s">
        <v>5</v>
      </c>
      <c s="6" t="s">
        <v>1524</v>
      </c>
      <c s="36" t="s">
        <v>65</v>
      </c>
      <c s="37">
        <v>1</v>
      </c>
      <c s="36">
        <v>0</v>
      </c>
      <c s="36">
        <f>ROUND(G489*H489,6)</f>
      </c>
      <c r="L489" s="38">
        <v>0</v>
      </c>
      <c s="32">
        <f>ROUND(ROUND(L489,2)*ROUND(G489,3),2)</f>
      </c>
      <c s="36" t="s">
        <v>55</v>
      </c>
      <c>
        <f>(M489*21)/100</f>
      </c>
      <c t="s">
        <v>28</v>
      </c>
    </row>
    <row r="490" spans="1:5" ht="12.75">
      <c r="A490" s="35" t="s">
        <v>56</v>
      </c>
      <c r="E490" s="39" t="s">
        <v>1524</v>
      </c>
    </row>
    <row r="491" spans="1:5" ht="12.75">
      <c r="A491" s="35" t="s">
        <v>58</v>
      </c>
      <c r="E491" s="40" t="s">
        <v>5</v>
      </c>
    </row>
    <row r="492" spans="1:5" ht="102">
      <c r="A492" t="s">
        <v>59</v>
      </c>
      <c r="E492" s="39" t="s">
        <v>1525</v>
      </c>
    </row>
    <row r="493" spans="1:13" ht="12.75">
      <c r="A493" t="s">
        <v>47</v>
      </c>
      <c r="C493" s="31" t="s">
        <v>1302</v>
      </c>
      <c r="E493" s="33" t="s">
        <v>1532</v>
      </c>
      <c r="J493" s="32">
        <f>0</f>
      </c>
      <c s="32">
        <f>0</f>
      </c>
      <c s="32">
        <f>0+L494+L498+L502+L506+L510+L514+L518+L522+L526+L530+L534+L538+L542+L546+L550+L554+L558</f>
      </c>
      <c s="32">
        <f>0+M494+M498+M502+M506+M510+M514+M518+M522+M526+M530+M534+M538+M542+M546+M550+M554+M558</f>
      </c>
    </row>
    <row r="494" spans="1:16" ht="12.75">
      <c r="A494" t="s">
        <v>50</v>
      </c>
      <c s="34" t="s">
        <v>1122</v>
      </c>
      <c s="34" t="s">
        <v>741</v>
      </c>
      <c s="35" t="s">
        <v>5</v>
      </c>
      <c s="6" t="s">
        <v>742</v>
      </c>
      <c s="36" t="s">
        <v>65</v>
      </c>
      <c s="37">
        <v>1</v>
      </c>
      <c s="36">
        <v>0</v>
      </c>
      <c s="36">
        <f>ROUND(G494*H494,6)</f>
      </c>
      <c r="L494" s="38">
        <v>0</v>
      </c>
      <c s="32">
        <f>ROUND(ROUND(L494,2)*ROUND(G494,3),2)</f>
      </c>
      <c s="36" t="s">
        <v>55</v>
      </c>
      <c>
        <f>(M494*21)/100</f>
      </c>
      <c t="s">
        <v>28</v>
      </c>
    </row>
    <row r="495" spans="1:5" ht="12.75">
      <c r="A495" s="35" t="s">
        <v>56</v>
      </c>
      <c r="E495" s="39" t="s">
        <v>742</v>
      </c>
    </row>
    <row r="496" spans="1:5" ht="12.75">
      <c r="A496" s="35" t="s">
        <v>58</v>
      </c>
      <c r="E496" s="40" t="s">
        <v>5</v>
      </c>
    </row>
    <row r="497" spans="1:5" ht="153">
      <c r="A497" t="s">
        <v>59</v>
      </c>
      <c r="E497" s="39" t="s">
        <v>743</v>
      </c>
    </row>
    <row r="498" spans="1:16" ht="12.75">
      <c r="A498" t="s">
        <v>50</v>
      </c>
      <c s="34" t="s">
        <v>1123</v>
      </c>
      <c s="34" t="s">
        <v>126</v>
      </c>
      <c s="35" t="s">
        <v>5</v>
      </c>
      <c s="6" t="s">
        <v>1267</v>
      </c>
      <c s="36" t="s">
        <v>65</v>
      </c>
      <c s="37">
        <v>1</v>
      </c>
      <c s="36">
        <v>0</v>
      </c>
      <c s="36">
        <f>ROUND(G498*H498,6)</f>
      </c>
      <c r="L498" s="38">
        <v>0</v>
      </c>
      <c s="32">
        <f>ROUND(ROUND(L498,2)*ROUND(G498,3),2)</f>
      </c>
      <c s="36" t="s">
        <v>69</v>
      </c>
      <c>
        <f>(M498*21)/100</f>
      </c>
      <c t="s">
        <v>28</v>
      </c>
    </row>
    <row r="499" spans="1:5" ht="12.75">
      <c r="A499" s="35" t="s">
        <v>56</v>
      </c>
      <c r="E499" s="39" t="s">
        <v>1267</v>
      </c>
    </row>
    <row r="500" spans="1:5" ht="12.75">
      <c r="A500" s="35" t="s">
        <v>58</v>
      </c>
      <c r="E500" s="40" t="s">
        <v>5</v>
      </c>
    </row>
    <row r="501" spans="1:5" ht="102">
      <c r="A501" t="s">
        <v>59</v>
      </c>
      <c r="E501" s="39" t="s">
        <v>1268</v>
      </c>
    </row>
    <row r="502" spans="1:16" ht="12.75">
      <c r="A502" t="s">
        <v>50</v>
      </c>
      <c s="34" t="s">
        <v>1124</v>
      </c>
      <c s="34" t="s">
        <v>1087</v>
      </c>
      <c s="35" t="s">
        <v>62</v>
      </c>
      <c s="6" t="s">
        <v>1088</v>
      </c>
      <c s="36" t="s">
        <v>65</v>
      </c>
      <c s="37">
        <v>2</v>
      </c>
      <c s="36">
        <v>0</v>
      </c>
      <c s="36">
        <f>ROUND(G502*H502,6)</f>
      </c>
      <c r="L502" s="38">
        <v>0</v>
      </c>
      <c s="32">
        <f>ROUND(ROUND(L502,2)*ROUND(G502,3),2)</f>
      </c>
      <c s="36" t="s">
        <v>55</v>
      </c>
      <c>
        <f>(M502*21)/100</f>
      </c>
      <c t="s">
        <v>28</v>
      </c>
    </row>
    <row r="503" spans="1:5" ht="12.75">
      <c r="A503" s="35" t="s">
        <v>56</v>
      </c>
      <c r="E503" s="39" t="s">
        <v>1088</v>
      </c>
    </row>
    <row r="504" spans="1:5" ht="12.75">
      <c r="A504" s="35" t="s">
        <v>58</v>
      </c>
      <c r="E504" s="40" t="s">
        <v>5</v>
      </c>
    </row>
    <row r="505" spans="1:5" ht="191.25">
      <c r="A505" t="s">
        <v>59</v>
      </c>
      <c r="E505" s="39" t="s">
        <v>1089</v>
      </c>
    </row>
    <row r="506" spans="1:16" ht="12.75">
      <c r="A506" t="s">
        <v>50</v>
      </c>
      <c s="34" t="s">
        <v>1125</v>
      </c>
      <c s="34" t="s">
        <v>134</v>
      </c>
      <c s="35" t="s">
        <v>5</v>
      </c>
      <c s="6" t="s">
        <v>1091</v>
      </c>
      <c s="36" t="s">
        <v>65</v>
      </c>
      <c s="37">
        <v>2</v>
      </c>
      <c s="36">
        <v>0</v>
      </c>
      <c s="36">
        <f>ROUND(G506*H506,6)</f>
      </c>
      <c r="L506" s="38">
        <v>0</v>
      </c>
      <c s="32">
        <f>ROUND(ROUND(L506,2)*ROUND(G506,3),2)</f>
      </c>
      <c s="36" t="s">
        <v>69</v>
      </c>
      <c>
        <f>(M506*21)/100</f>
      </c>
      <c t="s">
        <v>28</v>
      </c>
    </row>
    <row r="507" spans="1:5" ht="12.75">
      <c r="A507" s="35" t="s">
        <v>56</v>
      </c>
      <c r="E507" s="39" t="s">
        <v>1091</v>
      </c>
    </row>
    <row r="508" spans="1:5" ht="12.75">
      <c r="A508" s="35" t="s">
        <v>58</v>
      </c>
      <c r="E508" s="40" t="s">
        <v>5</v>
      </c>
    </row>
    <row r="509" spans="1:5" ht="89.25">
      <c r="A509" t="s">
        <v>59</v>
      </c>
      <c r="E509" s="39" t="s">
        <v>1092</v>
      </c>
    </row>
    <row r="510" spans="1:16" ht="12.75">
      <c r="A510" t="s">
        <v>50</v>
      </c>
      <c s="34" t="s">
        <v>1126</v>
      </c>
      <c s="34" t="s">
        <v>708</v>
      </c>
      <c s="35" t="s">
        <v>5</v>
      </c>
      <c s="6" t="s">
        <v>709</v>
      </c>
      <c s="36" t="s">
        <v>65</v>
      </c>
      <c s="37">
        <v>2</v>
      </c>
      <c s="36">
        <v>0</v>
      </c>
      <c s="36">
        <f>ROUND(G510*H510,6)</f>
      </c>
      <c r="L510" s="38">
        <v>0</v>
      </c>
      <c s="32">
        <f>ROUND(ROUND(L510,2)*ROUND(G510,3),2)</f>
      </c>
      <c s="36" t="s">
        <v>55</v>
      </c>
      <c>
        <f>(M510*21)/100</f>
      </c>
      <c t="s">
        <v>28</v>
      </c>
    </row>
    <row r="511" spans="1:5" ht="12.75">
      <c r="A511" s="35" t="s">
        <v>56</v>
      </c>
      <c r="E511" s="39" t="s">
        <v>709</v>
      </c>
    </row>
    <row r="512" spans="1:5" ht="12.75">
      <c r="A512" s="35" t="s">
        <v>58</v>
      </c>
      <c r="E512" s="40" t="s">
        <v>5</v>
      </c>
    </row>
    <row r="513" spans="1:5" ht="191.25">
      <c r="A513" t="s">
        <v>59</v>
      </c>
      <c r="E513" s="39" t="s">
        <v>710</v>
      </c>
    </row>
    <row r="514" spans="1:16" ht="12.75">
      <c r="A514" t="s">
        <v>50</v>
      </c>
      <c s="34" t="s">
        <v>1127</v>
      </c>
      <c s="34" t="s">
        <v>159</v>
      </c>
      <c s="35" t="s">
        <v>5</v>
      </c>
      <c s="6" t="s">
        <v>1516</v>
      </c>
      <c s="36" t="s">
        <v>65</v>
      </c>
      <c s="37">
        <v>2</v>
      </c>
      <c s="36">
        <v>0</v>
      </c>
      <c s="36">
        <f>ROUND(G514*H514,6)</f>
      </c>
      <c r="L514" s="38">
        <v>0</v>
      </c>
      <c s="32">
        <f>ROUND(ROUND(L514,2)*ROUND(G514,3),2)</f>
      </c>
      <c s="36" t="s">
        <v>69</v>
      </c>
      <c>
        <f>(M514*21)/100</f>
      </c>
      <c t="s">
        <v>28</v>
      </c>
    </row>
    <row r="515" spans="1:5" ht="12.75">
      <c r="A515" s="35" t="s">
        <v>56</v>
      </c>
      <c r="E515" s="39" t="s">
        <v>1516</v>
      </c>
    </row>
    <row r="516" spans="1:5" ht="12.75">
      <c r="A516" s="35" t="s">
        <v>58</v>
      </c>
      <c r="E516" s="40" t="s">
        <v>5</v>
      </c>
    </row>
    <row r="517" spans="1:5" ht="102">
      <c r="A517" t="s">
        <v>59</v>
      </c>
      <c r="E517" s="39" t="s">
        <v>1517</v>
      </c>
    </row>
    <row r="518" spans="1:16" ht="12.75">
      <c r="A518" t="s">
        <v>50</v>
      </c>
      <c s="34" t="s">
        <v>1133</v>
      </c>
      <c s="34" t="s">
        <v>1087</v>
      </c>
      <c s="35" t="s">
        <v>5</v>
      </c>
      <c s="6" t="s">
        <v>1088</v>
      </c>
      <c s="36" t="s">
        <v>65</v>
      </c>
      <c s="37">
        <v>3</v>
      </c>
      <c s="36">
        <v>0</v>
      </c>
      <c s="36">
        <f>ROUND(G518*H518,6)</f>
      </c>
      <c r="L518" s="38">
        <v>0</v>
      </c>
      <c s="32">
        <f>ROUND(ROUND(L518,2)*ROUND(G518,3),2)</f>
      </c>
      <c s="36" t="s">
        <v>55</v>
      </c>
      <c>
        <f>(M518*21)/100</f>
      </c>
      <c t="s">
        <v>28</v>
      </c>
    </row>
    <row r="519" spans="1:5" ht="12.75">
      <c r="A519" s="35" t="s">
        <v>56</v>
      </c>
      <c r="E519" s="39" t="s">
        <v>1088</v>
      </c>
    </row>
    <row r="520" spans="1:5" ht="12.75">
      <c r="A520" s="35" t="s">
        <v>58</v>
      </c>
      <c r="E520" s="40" t="s">
        <v>5</v>
      </c>
    </row>
    <row r="521" spans="1:5" ht="191.25">
      <c r="A521" t="s">
        <v>59</v>
      </c>
      <c r="E521" s="39" t="s">
        <v>1089</v>
      </c>
    </row>
    <row r="522" spans="1:16" ht="12.75">
      <c r="A522" t="s">
        <v>50</v>
      </c>
      <c s="34" t="s">
        <v>1134</v>
      </c>
      <c s="34" t="s">
        <v>1157</v>
      </c>
      <c s="35" t="s">
        <v>5</v>
      </c>
      <c s="6" t="s">
        <v>1158</v>
      </c>
      <c s="36" t="s">
        <v>65</v>
      </c>
      <c s="37">
        <v>3</v>
      </c>
      <c s="36">
        <v>0</v>
      </c>
      <c s="36">
        <f>ROUND(G522*H522,6)</f>
      </c>
      <c r="L522" s="38">
        <v>0</v>
      </c>
      <c s="32">
        <f>ROUND(ROUND(L522,2)*ROUND(G522,3),2)</f>
      </c>
      <c s="36" t="s">
        <v>55</v>
      </c>
      <c>
        <f>(M522*21)/100</f>
      </c>
      <c t="s">
        <v>28</v>
      </c>
    </row>
    <row r="523" spans="1:5" ht="12.75">
      <c r="A523" s="35" t="s">
        <v>56</v>
      </c>
      <c r="E523" s="39" t="s">
        <v>1158</v>
      </c>
    </row>
    <row r="524" spans="1:5" ht="12.75">
      <c r="A524" s="35" t="s">
        <v>58</v>
      </c>
      <c r="E524" s="40" t="s">
        <v>5</v>
      </c>
    </row>
    <row r="525" spans="1:5" ht="102">
      <c r="A525" t="s">
        <v>59</v>
      </c>
      <c r="E525" s="39" t="s">
        <v>1159</v>
      </c>
    </row>
    <row r="526" spans="1:16" ht="12.75">
      <c r="A526" t="s">
        <v>50</v>
      </c>
      <c s="34" t="s">
        <v>1135</v>
      </c>
      <c s="34" t="s">
        <v>148</v>
      </c>
      <c s="35" t="s">
        <v>5</v>
      </c>
      <c s="6" t="s">
        <v>149</v>
      </c>
      <c s="36" t="s">
        <v>65</v>
      </c>
      <c s="37">
        <v>1</v>
      </c>
      <c s="36">
        <v>0</v>
      </c>
      <c s="36">
        <f>ROUND(G526*H526,6)</f>
      </c>
      <c r="L526" s="38">
        <v>0</v>
      </c>
      <c s="32">
        <f>ROUND(ROUND(L526,2)*ROUND(G526,3),2)</f>
      </c>
      <c s="36" t="s">
        <v>55</v>
      </c>
      <c>
        <f>(M526*21)/100</f>
      </c>
      <c t="s">
        <v>28</v>
      </c>
    </row>
    <row r="527" spans="1:5" ht="12.75">
      <c r="A527" s="35" t="s">
        <v>56</v>
      </c>
      <c r="E527" s="39" t="s">
        <v>149</v>
      </c>
    </row>
    <row r="528" spans="1:5" ht="12.75">
      <c r="A528" s="35" t="s">
        <v>58</v>
      </c>
      <c r="E528" s="40" t="s">
        <v>5</v>
      </c>
    </row>
    <row r="529" spans="1:5" ht="191.25">
      <c r="A529" t="s">
        <v>59</v>
      </c>
      <c r="E529" s="39" t="s">
        <v>150</v>
      </c>
    </row>
    <row r="530" spans="1:16" ht="12.75">
      <c r="A530" t="s">
        <v>50</v>
      </c>
      <c s="34" t="s">
        <v>1136</v>
      </c>
      <c s="34" t="s">
        <v>152</v>
      </c>
      <c s="35" t="s">
        <v>5</v>
      </c>
      <c s="6" t="s">
        <v>153</v>
      </c>
      <c s="36" t="s">
        <v>65</v>
      </c>
      <c s="37">
        <v>1</v>
      </c>
      <c s="36">
        <v>0</v>
      </c>
      <c s="36">
        <f>ROUND(G530*H530,6)</f>
      </c>
      <c r="L530" s="38">
        <v>0</v>
      </c>
      <c s="32">
        <f>ROUND(ROUND(L530,2)*ROUND(G530,3),2)</f>
      </c>
      <c s="36" t="s">
        <v>55</v>
      </c>
      <c>
        <f>(M530*21)/100</f>
      </c>
      <c t="s">
        <v>28</v>
      </c>
    </row>
    <row r="531" spans="1:5" ht="12.75">
      <c r="A531" s="35" t="s">
        <v>56</v>
      </c>
      <c r="E531" s="39" t="s">
        <v>153</v>
      </c>
    </row>
    <row r="532" spans="1:5" ht="12.75">
      <c r="A532" s="35" t="s">
        <v>58</v>
      </c>
      <c r="E532" s="40" t="s">
        <v>5</v>
      </c>
    </row>
    <row r="533" spans="1:5" ht="102">
      <c r="A533" t="s">
        <v>59</v>
      </c>
      <c r="E533" s="39" t="s">
        <v>154</v>
      </c>
    </row>
    <row r="534" spans="1:16" ht="12.75">
      <c r="A534" t="s">
        <v>50</v>
      </c>
      <c s="34" t="s">
        <v>1137</v>
      </c>
      <c s="34" t="s">
        <v>156</v>
      </c>
      <c s="35" t="s">
        <v>5</v>
      </c>
      <c s="6" t="s">
        <v>149</v>
      </c>
      <c s="36" t="s">
        <v>65</v>
      </c>
      <c s="37">
        <v>2</v>
      </c>
      <c s="36">
        <v>0</v>
      </c>
      <c s="36">
        <f>ROUND(G534*H534,6)</f>
      </c>
      <c r="L534" s="38">
        <v>0</v>
      </c>
      <c s="32">
        <f>ROUND(ROUND(L534,2)*ROUND(G534,3),2)</f>
      </c>
      <c s="36" t="s">
        <v>55</v>
      </c>
      <c>
        <f>(M534*21)/100</f>
      </c>
      <c t="s">
        <v>28</v>
      </c>
    </row>
    <row r="535" spans="1:5" ht="12.75">
      <c r="A535" s="35" t="s">
        <v>56</v>
      </c>
      <c r="E535" s="39" t="s">
        <v>149</v>
      </c>
    </row>
    <row r="536" spans="1:5" ht="12.75">
      <c r="A536" s="35" t="s">
        <v>58</v>
      </c>
      <c r="E536" s="40" t="s">
        <v>5</v>
      </c>
    </row>
    <row r="537" spans="1:5" ht="191.25">
      <c r="A537" t="s">
        <v>59</v>
      </c>
      <c r="E537" s="39" t="s">
        <v>157</v>
      </c>
    </row>
    <row r="538" spans="1:16" ht="12.75">
      <c r="A538" t="s">
        <v>50</v>
      </c>
      <c s="34" t="s">
        <v>1138</v>
      </c>
      <c s="34" t="s">
        <v>1072</v>
      </c>
      <c s="35" t="s">
        <v>5</v>
      </c>
      <c s="6" t="s">
        <v>160</v>
      </c>
      <c s="36" t="s">
        <v>65</v>
      </c>
      <c s="37">
        <v>1</v>
      </c>
      <c s="36">
        <v>0</v>
      </c>
      <c s="36">
        <f>ROUND(G538*H538,6)</f>
      </c>
      <c r="L538" s="38">
        <v>0</v>
      </c>
      <c s="32">
        <f>ROUND(ROUND(L538,2)*ROUND(G538,3),2)</f>
      </c>
      <c s="36" t="s">
        <v>69</v>
      </c>
      <c>
        <f>(M538*21)/100</f>
      </c>
      <c t="s">
        <v>28</v>
      </c>
    </row>
    <row r="539" spans="1:5" ht="12.75">
      <c r="A539" s="35" t="s">
        <v>56</v>
      </c>
      <c r="E539" s="39" t="s">
        <v>160</v>
      </c>
    </row>
    <row r="540" spans="1:5" ht="12.75">
      <c r="A540" s="35" t="s">
        <v>58</v>
      </c>
      <c r="E540" s="40" t="s">
        <v>5</v>
      </c>
    </row>
    <row r="541" spans="1:5" ht="89.25">
      <c r="A541" t="s">
        <v>59</v>
      </c>
      <c r="E541" s="39" t="s">
        <v>161</v>
      </c>
    </row>
    <row r="542" spans="1:16" ht="12.75">
      <c r="A542" t="s">
        <v>50</v>
      </c>
      <c s="34" t="s">
        <v>1190</v>
      </c>
      <c s="34" t="s">
        <v>163</v>
      </c>
      <c s="35" t="s">
        <v>5</v>
      </c>
      <c s="6" t="s">
        <v>164</v>
      </c>
      <c s="36" t="s">
        <v>65</v>
      </c>
      <c s="37">
        <v>1</v>
      </c>
      <c s="36">
        <v>0</v>
      </c>
      <c s="36">
        <f>ROUND(G542*H542,6)</f>
      </c>
      <c r="L542" s="38">
        <v>0</v>
      </c>
      <c s="32">
        <f>ROUND(ROUND(L542,2)*ROUND(G542,3),2)</f>
      </c>
      <c s="36" t="s">
        <v>69</v>
      </c>
      <c>
        <f>(M542*21)/100</f>
      </c>
      <c t="s">
        <v>28</v>
      </c>
    </row>
    <row r="543" spans="1:5" ht="12.75">
      <c r="A543" s="35" t="s">
        <v>56</v>
      </c>
      <c r="E543" s="39" t="s">
        <v>164</v>
      </c>
    </row>
    <row r="544" spans="1:5" ht="12.75">
      <c r="A544" s="35" t="s">
        <v>58</v>
      </c>
      <c r="E544" s="40" t="s">
        <v>5</v>
      </c>
    </row>
    <row r="545" spans="1:5" ht="89.25">
      <c r="A545" t="s">
        <v>59</v>
      </c>
      <c r="E545" s="39" t="s">
        <v>165</v>
      </c>
    </row>
    <row r="546" spans="1:16" ht="12.75">
      <c r="A546" t="s">
        <v>50</v>
      </c>
      <c s="34" t="s">
        <v>1191</v>
      </c>
      <c s="34" t="s">
        <v>167</v>
      </c>
      <c s="35" t="s">
        <v>5</v>
      </c>
      <c s="6" t="s">
        <v>168</v>
      </c>
      <c s="36" t="s">
        <v>65</v>
      </c>
      <c s="37">
        <v>2</v>
      </c>
      <c s="36">
        <v>0</v>
      </c>
      <c s="36">
        <f>ROUND(G546*H546,6)</f>
      </c>
      <c r="L546" s="38">
        <v>0</v>
      </c>
      <c s="32">
        <f>ROUND(ROUND(L546,2)*ROUND(G546,3),2)</f>
      </c>
      <c s="36" t="s">
        <v>55</v>
      </c>
      <c>
        <f>(M546*21)/100</f>
      </c>
      <c t="s">
        <v>28</v>
      </c>
    </row>
    <row r="547" spans="1:5" ht="12.75">
      <c r="A547" s="35" t="s">
        <v>56</v>
      </c>
      <c r="E547" s="39" t="s">
        <v>168</v>
      </c>
    </row>
    <row r="548" spans="1:5" ht="12.75">
      <c r="A548" s="35" t="s">
        <v>58</v>
      </c>
      <c r="E548" s="40" t="s">
        <v>5</v>
      </c>
    </row>
    <row r="549" spans="1:5" ht="191.25">
      <c r="A549" t="s">
        <v>59</v>
      </c>
      <c r="E549" s="39" t="s">
        <v>169</v>
      </c>
    </row>
    <row r="550" spans="1:16" ht="25.5">
      <c r="A550" t="s">
        <v>50</v>
      </c>
      <c s="34" t="s">
        <v>1192</v>
      </c>
      <c s="34" t="s">
        <v>171</v>
      </c>
      <c s="35" t="s">
        <v>5</v>
      </c>
      <c s="6" t="s">
        <v>1518</v>
      </c>
      <c s="36" t="s">
        <v>65</v>
      </c>
      <c s="37">
        <v>2</v>
      </c>
      <c s="36">
        <v>0</v>
      </c>
      <c s="36">
        <f>ROUND(G550*H550,6)</f>
      </c>
      <c r="L550" s="38">
        <v>0</v>
      </c>
      <c s="32">
        <f>ROUND(ROUND(L550,2)*ROUND(G550,3),2)</f>
      </c>
      <c s="36" t="s">
        <v>69</v>
      </c>
      <c>
        <f>(M550*21)/100</f>
      </c>
      <c t="s">
        <v>28</v>
      </c>
    </row>
    <row r="551" spans="1:5" ht="25.5">
      <c r="A551" s="35" t="s">
        <v>56</v>
      </c>
      <c r="E551" s="39" t="s">
        <v>1518</v>
      </c>
    </row>
    <row r="552" spans="1:5" ht="12.75">
      <c r="A552" s="35" t="s">
        <v>58</v>
      </c>
      <c r="E552" s="40" t="s">
        <v>5</v>
      </c>
    </row>
    <row r="553" spans="1:5" ht="153">
      <c r="A553" t="s">
        <v>59</v>
      </c>
      <c r="E553" s="39" t="s">
        <v>1519</v>
      </c>
    </row>
    <row r="554" spans="1:16" ht="12.75">
      <c r="A554" t="s">
        <v>50</v>
      </c>
      <c s="34" t="s">
        <v>1193</v>
      </c>
      <c s="34" t="s">
        <v>1520</v>
      </c>
      <c s="35" t="s">
        <v>5</v>
      </c>
      <c s="6" t="s">
        <v>1521</v>
      </c>
      <c s="36" t="s">
        <v>65</v>
      </c>
      <c s="37">
        <v>1</v>
      </c>
      <c s="36">
        <v>0</v>
      </c>
      <c s="36">
        <f>ROUND(G554*H554,6)</f>
      </c>
      <c r="L554" s="38">
        <v>0</v>
      </c>
      <c s="32">
        <f>ROUND(ROUND(L554,2)*ROUND(G554,3),2)</f>
      </c>
      <c s="36" t="s">
        <v>55</v>
      </c>
      <c>
        <f>(M554*21)/100</f>
      </c>
      <c t="s">
        <v>28</v>
      </c>
    </row>
    <row r="555" spans="1:5" ht="12.75">
      <c r="A555" s="35" t="s">
        <v>56</v>
      </c>
      <c r="E555" s="39" t="s">
        <v>1521</v>
      </c>
    </row>
    <row r="556" spans="1:5" ht="12.75">
      <c r="A556" s="35" t="s">
        <v>58</v>
      </c>
      <c r="E556" s="40" t="s">
        <v>5</v>
      </c>
    </row>
    <row r="557" spans="1:5" ht="191.25">
      <c r="A557" t="s">
        <v>59</v>
      </c>
      <c r="E557" s="39" t="s">
        <v>1522</v>
      </c>
    </row>
    <row r="558" spans="1:16" ht="12.75">
      <c r="A558" t="s">
        <v>50</v>
      </c>
      <c s="34" t="s">
        <v>1194</v>
      </c>
      <c s="34" t="s">
        <v>1523</v>
      </c>
      <c s="35" t="s">
        <v>5</v>
      </c>
      <c s="6" t="s">
        <v>1524</v>
      </c>
      <c s="36" t="s">
        <v>65</v>
      </c>
      <c s="37">
        <v>1</v>
      </c>
      <c s="36">
        <v>0</v>
      </c>
      <c s="36">
        <f>ROUND(G558*H558,6)</f>
      </c>
      <c r="L558" s="38">
        <v>0</v>
      </c>
      <c s="32">
        <f>ROUND(ROUND(L558,2)*ROUND(G558,3),2)</f>
      </c>
      <c s="36" t="s">
        <v>55</v>
      </c>
      <c>
        <f>(M558*21)/100</f>
      </c>
      <c t="s">
        <v>28</v>
      </c>
    </row>
    <row r="559" spans="1:5" ht="12.75">
      <c r="A559" s="35" t="s">
        <v>56</v>
      </c>
      <c r="E559" s="39" t="s">
        <v>1524</v>
      </c>
    </row>
    <row r="560" spans="1:5" ht="12.75">
      <c r="A560" s="35" t="s">
        <v>58</v>
      </c>
      <c r="E560" s="40" t="s">
        <v>5</v>
      </c>
    </row>
    <row r="561" spans="1:5" ht="102">
      <c r="A561" t="s">
        <v>59</v>
      </c>
      <c r="E561" s="39" t="s">
        <v>1525</v>
      </c>
    </row>
    <row r="562" spans="1:13" ht="12.75">
      <c r="A562" t="s">
        <v>47</v>
      </c>
      <c r="C562" s="31" t="s">
        <v>347</v>
      </c>
      <c r="E562" s="33" t="s">
        <v>611</v>
      </c>
      <c r="J562" s="32">
        <f>0</f>
      </c>
      <c s="32">
        <f>0</f>
      </c>
      <c s="32">
        <f>0+L563+L567+L571+L575+L579+L583+L587+L591+L595+L599+L603</f>
      </c>
      <c s="32">
        <f>0+M563+M567+M571+M575+M579+M583+M587+M591+M595+M599+M603</f>
      </c>
    </row>
    <row r="563" spans="1:16" ht="12.75">
      <c r="A563" t="s">
        <v>50</v>
      </c>
      <c s="34" t="s">
        <v>1195</v>
      </c>
      <c s="34" t="s">
        <v>366</v>
      </c>
      <c s="35" t="s">
        <v>5</v>
      </c>
      <c s="6" t="s">
        <v>367</v>
      </c>
      <c s="36" t="s">
        <v>209</v>
      </c>
      <c s="37">
        <v>8000</v>
      </c>
      <c s="36">
        <v>0</v>
      </c>
      <c s="36">
        <f>ROUND(G563*H563,6)</f>
      </c>
      <c r="L563" s="38">
        <v>0</v>
      </c>
      <c s="32">
        <f>ROUND(ROUND(L563,2)*ROUND(G563,3),2)</f>
      </c>
      <c s="36" t="s">
        <v>55</v>
      </c>
      <c>
        <f>(M563*21)/100</f>
      </c>
      <c t="s">
        <v>28</v>
      </c>
    </row>
    <row r="564" spans="1:5" ht="12.75">
      <c r="A564" s="35" t="s">
        <v>56</v>
      </c>
      <c r="E564" s="39" t="s">
        <v>367</v>
      </c>
    </row>
    <row r="565" spans="1:5" ht="12.75">
      <c r="A565" s="35" t="s">
        <v>58</v>
      </c>
      <c r="E565" s="40" t="s">
        <v>5</v>
      </c>
    </row>
    <row r="566" spans="1:5" ht="191.25">
      <c r="A566" t="s">
        <v>59</v>
      </c>
      <c r="E566" s="39" t="s">
        <v>368</v>
      </c>
    </row>
    <row r="567" spans="1:16" ht="12.75">
      <c r="A567" t="s">
        <v>50</v>
      </c>
      <c s="34" t="s">
        <v>1196</v>
      </c>
      <c s="34" t="s">
        <v>362</v>
      </c>
      <c s="35" t="s">
        <v>5</v>
      </c>
      <c s="6" t="s">
        <v>363</v>
      </c>
      <c s="36" t="s">
        <v>209</v>
      </c>
      <c s="37">
        <v>8000</v>
      </c>
      <c s="36">
        <v>0</v>
      </c>
      <c s="36">
        <f>ROUND(G567*H567,6)</f>
      </c>
      <c r="L567" s="38">
        <v>0</v>
      </c>
      <c s="32">
        <f>ROUND(ROUND(L567,2)*ROUND(G567,3),2)</f>
      </c>
      <c s="36" t="s">
        <v>69</v>
      </c>
      <c>
        <f>(M567*21)/100</f>
      </c>
      <c t="s">
        <v>28</v>
      </c>
    </row>
    <row r="568" spans="1:5" ht="12.75">
      <c r="A568" s="35" t="s">
        <v>56</v>
      </c>
      <c r="E568" s="39" t="s">
        <v>363</v>
      </c>
    </row>
    <row r="569" spans="1:5" ht="12.75">
      <c r="A569" s="35" t="s">
        <v>58</v>
      </c>
      <c r="E569" s="40" t="s">
        <v>5</v>
      </c>
    </row>
    <row r="570" spans="1:5" ht="89.25">
      <c r="A570" t="s">
        <v>59</v>
      </c>
      <c r="E570" s="39" t="s">
        <v>364</v>
      </c>
    </row>
    <row r="571" spans="1:16" ht="12.75">
      <c r="A571" t="s">
        <v>50</v>
      </c>
      <c s="34" t="s">
        <v>1197</v>
      </c>
      <c s="34" t="s">
        <v>1465</v>
      </c>
      <c s="35" t="s">
        <v>5</v>
      </c>
      <c s="6" t="s">
        <v>379</v>
      </c>
      <c s="36" t="s">
        <v>251</v>
      </c>
      <c s="37">
        <v>15</v>
      </c>
      <c s="36">
        <v>0</v>
      </c>
      <c s="36">
        <f>ROUND(G571*H571,6)</f>
      </c>
      <c r="L571" s="38">
        <v>0</v>
      </c>
      <c s="32">
        <f>ROUND(ROUND(L571,2)*ROUND(G571,3),2)</f>
      </c>
      <c s="36" t="s">
        <v>69</v>
      </c>
      <c>
        <f>(M571*21)/100</f>
      </c>
      <c t="s">
        <v>28</v>
      </c>
    </row>
    <row r="572" spans="1:5" ht="12.75">
      <c r="A572" s="35" t="s">
        <v>56</v>
      </c>
      <c r="E572" s="39" t="s">
        <v>379</v>
      </c>
    </row>
    <row r="573" spans="1:5" ht="12.75">
      <c r="A573" s="35" t="s">
        <v>58</v>
      </c>
      <c r="E573" s="40" t="s">
        <v>5</v>
      </c>
    </row>
    <row r="574" spans="1:5" ht="89.25">
      <c r="A574" t="s">
        <v>59</v>
      </c>
      <c r="E574" s="39" t="s">
        <v>380</v>
      </c>
    </row>
    <row r="575" spans="1:16" ht="12.75">
      <c r="A575" t="s">
        <v>50</v>
      </c>
      <c s="34" t="s">
        <v>1198</v>
      </c>
      <c s="34" t="s">
        <v>1467</v>
      </c>
      <c s="35" t="s">
        <v>5</v>
      </c>
      <c s="6" t="s">
        <v>1468</v>
      </c>
      <c s="36" t="s">
        <v>251</v>
      </c>
      <c s="37">
        <v>75</v>
      </c>
      <c s="36">
        <v>0</v>
      </c>
      <c s="36">
        <f>ROUND(G575*H575,6)</f>
      </c>
      <c r="L575" s="38">
        <v>0</v>
      </c>
      <c s="32">
        <f>ROUND(ROUND(L575,2)*ROUND(G575,3),2)</f>
      </c>
      <c s="36" t="s">
        <v>69</v>
      </c>
      <c>
        <f>(M575*21)/100</f>
      </c>
      <c t="s">
        <v>28</v>
      </c>
    </row>
    <row r="576" spans="1:5" ht="12.75">
      <c r="A576" s="35" t="s">
        <v>56</v>
      </c>
      <c r="E576" s="39" t="s">
        <v>1468</v>
      </c>
    </row>
    <row r="577" spans="1:5" ht="12.75">
      <c r="A577" s="35" t="s">
        <v>58</v>
      </c>
      <c r="E577" s="40" t="s">
        <v>5</v>
      </c>
    </row>
    <row r="578" spans="1:5" ht="89.25">
      <c r="A578" t="s">
        <v>59</v>
      </c>
      <c r="E578" s="39" t="s">
        <v>1469</v>
      </c>
    </row>
    <row r="579" spans="1:16" ht="12.75">
      <c r="A579" t="s">
        <v>50</v>
      </c>
      <c s="34" t="s">
        <v>1199</v>
      </c>
      <c s="34" t="s">
        <v>1471</v>
      </c>
      <c s="35" t="s">
        <v>5</v>
      </c>
      <c s="6" t="s">
        <v>773</v>
      </c>
      <c s="36" t="s">
        <v>246</v>
      </c>
      <c s="37">
        <v>1</v>
      </c>
      <c s="36">
        <v>0</v>
      </c>
      <c s="36">
        <f>ROUND(G579*H579,6)</f>
      </c>
      <c r="L579" s="38">
        <v>0</v>
      </c>
      <c s="32">
        <f>ROUND(ROUND(L579,2)*ROUND(G579,3),2)</f>
      </c>
      <c s="36" t="s">
        <v>69</v>
      </c>
      <c>
        <f>(M579*21)/100</f>
      </c>
      <c t="s">
        <v>28</v>
      </c>
    </row>
    <row r="580" spans="1:5" ht="12.75">
      <c r="A580" s="35" t="s">
        <v>56</v>
      </c>
      <c r="E580" s="39" t="s">
        <v>773</v>
      </c>
    </row>
    <row r="581" spans="1:5" ht="12.75">
      <c r="A581" s="35" t="s">
        <v>58</v>
      </c>
      <c r="E581" s="40" t="s">
        <v>5</v>
      </c>
    </row>
    <row r="582" spans="1:5" ht="89.25">
      <c r="A582" t="s">
        <v>59</v>
      </c>
      <c r="E582" s="39" t="s">
        <v>774</v>
      </c>
    </row>
    <row r="583" spans="1:16" ht="12.75">
      <c r="A583" t="s">
        <v>50</v>
      </c>
      <c s="34" t="s">
        <v>1200</v>
      </c>
      <c s="34" t="s">
        <v>386</v>
      </c>
      <c s="35" t="s">
        <v>5</v>
      </c>
      <c s="6" t="s">
        <v>387</v>
      </c>
      <c s="36" t="s">
        <v>246</v>
      </c>
      <c s="37">
        <v>1</v>
      </c>
      <c s="36">
        <v>0</v>
      </c>
      <c s="36">
        <f>ROUND(G583*H583,6)</f>
      </c>
      <c r="L583" s="38">
        <v>0</v>
      </c>
      <c s="32">
        <f>ROUND(ROUND(L583,2)*ROUND(G583,3),2)</f>
      </c>
      <c s="36" t="s">
        <v>69</v>
      </c>
      <c>
        <f>(M583*21)/100</f>
      </c>
      <c t="s">
        <v>28</v>
      </c>
    </row>
    <row r="584" spans="1:5" ht="12.75">
      <c r="A584" s="35" t="s">
        <v>56</v>
      </c>
      <c r="E584" s="39" t="s">
        <v>387</v>
      </c>
    </row>
    <row r="585" spans="1:5" ht="12.75">
      <c r="A585" s="35" t="s">
        <v>58</v>
      </c>
      <c r="E585" s="40" t="s">
        <v>5</v>
      </c>
    </row>
    <row r="586" spans="1:5" ht="102">
      <c r="A586" t="s">
        <v>59</v>
      </c>
      <c r="E586" s="39" t="s">
        <v>388</v>
      </c>
    </row>
    <row r="587" spans="1:16" ht="25.5">
      <c r="A587" t="s">
        <v>50</v>
      </c>
      <c s="34" t="s">
        <v>1201</v>
      </c>
      <c s="34" t="s">
        <v>350</v>
      </c>
      <c s="35" t="s">
        <v>5</v>
      </c>
      <c s="6" t="s">
        <v>351</v>
      </c>
      <c s="36" t="s">
        <v>65</v>
      </c>
      <c s="37">
        <v>50</v>
      </c>
      <c s="36">
        <v>0</v>
      </c>
      <c s="36">
        <f>ROUND(G587*H587,6)</f>
      </c>
      <c r="L587" s="38">
        <v>0</v>
      </c>
      <c s="32">
        <f>ROUND(ROUND(L587,2)*ROUND(G587,3),2)</f>
      </c>
      <c s="36" t="s">
        <v>55</v>
      </c>
      <c>
        <f>(M587*21)/100</f>
      </c>
      <c t="s">
        <v>28</v>
      </c>
    </row>
    <row r="588" spans="1:5" ht="25.5">
      <c r="A588" s="35" t="s">
        <v>56</v>
      </c>
      <c r="E588" s="39" t="s">
        <v>351</v>
      </c>
    </row>
    <row r="589" spans="1:5" ht="12.75">
      <c r="A589" s="35" t="s">
        <v>58</v>
      </c>
      <c r="E589" s="40" t="s">
        <v>5</v>
      </c>
    </row>
    <row r="590" spans="1:5" ht="216.75">
      <c r="A590" t="s">
        <v>59</v>
      </c>
      <c r="E590" s="39" t="s">
        <v>352</v>
      </c>
    </row>
    <row r="591" spans="1:16" ht="12.75">
      <c r="A591" t="s">
        <v>50</v>
      </c>
      <c s="34" t="s">
        <v>1202</v>
      </c>
      <c s="34" t="s">
        <v>390</v>
      </c>
      <c s="35" t="s">
        <v>5</v>
      </c>
      <c s="6" t="s">
        <v>645</v>
      </c>
      <c s="36" t="s">
        <v>646</v>
      </c>
      <c s="37">
        <v>1</v>
      </c>
      <c s="36">
        <v>0</v>
      </c>
      <c s="36">
        <f>ROUND(G591*H591,6)</f>
      </c>
      <c r="L591" s="38">
        <v>0</v>
      </c>
      <c s="32">
        <f>ROUND(ROUND(L591,2)*ROUND(G591,3),2)</f>
      </c>
      <c s="36" t="s">
        <v>69</v>
      </c>
      <c>
        <f>(M591*21)/100</f>
      </c>
      <c t="s">
        <v>28</v>
      </c>
    </row>
    <row r="592" spans="1:5" ht="12.75">
      <c r="A592" s="35" t="s">
        <v>56</v>
      </c>
      <c r="E592" s="39" t="s">
        <v>645</v>
      </c>
    </row>
    <row r="593" spans="1:5" ht="12.75">
      <c r="A593" s="35" t="s">
        <v>58</v>
      </c>
      <c r="E593" s="40" t="s">
        <v>5</v>
      </c>
    </row>
    <row r="594" spans="1:5" ht="89.25">
      <c r="A594" t="s">
        <v>59</v>
      </c>
      <c r="E594" s="39" t="s">
        <v>647</v>
      </c>
    </row>
    <row r="595" spans="1:16" ht="12.75">
      <c r="A595" t="s">
        <v>50</v>
      </c>
      <c s="34" t="s">
        <v>1203</v>
      </c>
      <c s="34" t="s">
        <v>649</v>
      </c>
      <c s="35" t="s">
        <v>5</v>
      </c>
      <c s="6" t="s">
        <v>776</v>
      </c>
      <c s="36" t="s">
        <v>246</v>
      </c>
      <c s="37">
        <v>1</v>
      </c>
      <c s="36">
        <v>0</v>
      </c>
      <c s="36">
        <f>ROUND(G595*H595,6)</f>
      </c>
      <c r="L595" s="38">
        <v>0</v>
      </c>
      <c s="32">
        <f>ROUND(ROUND(L595,2)*ROUND(G595,3),2)</f>
      </c>
      <c s="36" t="s">
        <v>69</v>
      </c>
      <c>
        <f>(M595*21)/100</f>
      </c>
      <c t="s">
        <v>28</v>
      </c>
    </row>
    <row r="596" spans="1:5" ht="12.75">
      <c r="A596" s="35" t="s">
        <v>56</v>
      </c>
      <c r="E596" s="39" t="s">
        <v>776</v>
      </c>
    </row>
    <row r="597" spans="1:5" ht="12.75">
      <c r="A597" s="35" t="s">
        <v>58</v>
      </c>
      <c r="E597" s="40" t="s">
        <v>5</v>
      </c>
    </row>
    <row r="598" spans="1:5" ht="89.25">
      <c r="A598" t="s">
        <v>59</v>
      </c>
      <c r="E598" s="39" t="s">
        <v>777</v>
      </c>
    </row>
    <row r="599" spans="1:16" ht="38.25">
      <c r="A599" t="s">
        <v>50</v>
      </c>
      <c s="34" t="s">
        <v>1205</v>
      </c>
      <c s="34" t="s">
        <v>410</v>
      </c>
      <c s="35" t="s">
        <v>5</v>
      </c>
      <c s="6" t="s">
        <v>411</v>
      </c>
      <c s="36" t="s">
        <v>412</v>
      </c>
      <c s="37">
        <v>24</v>
      </c>
      <c s="36">
        <v>0</v>
      </c>
      <c s="36">
        <f>ROUND(G599*H599,6)</f>
      </c>
      <c r="L599" s="38">
        <v>0</v>
      </c>
      <c s="32">
        <f>ROUND(ROUND(L599,2)*ROUND(G599,3),2)</f>
      </c>
      <c s="36" t="s">
        <v>413</v>
      </c>
      <c>
        <f>(M599*21)/100</f>
      </c>
      <c t="s">
        <v>28</v>
      </c>
    </row>
    <row r="600" spans="1:5" ht="51">
      <c r="A600" s="35" t="s">
        <v>56</v>
      </c>
      <c r="E600" s="39" t="s">
        <v>414</v>
      </c>
    </row>
    <row r="601" spans="1:5" ht="12.75">
      <c r="A601" s="35" t="s">
        <v>58</v>
      </c>
      <c r="E601" s="40" t="s">
        <v>5</v>
      </c>
    </row>
    <row r="602" spans="1:5" ht="229.5">
      <c r="A602" t="s">
        <v>59</v>
      </c>
      <c r="E602" s="39" t="s">
        <v>415</v>
      </c>
    </row>
    <row r="603" spans="1:16" ht="25.5">
      <c r="A603" t="s">
        <v>50</v>
      </c>
      <c s="34" t="s">
        <v>1206</v>
      </c>
      <c s="34" t="s">
        <v>417</v>
      </c>
      <c s="35" t="s">
        <v>5</v>
      </c>
      <c s="6" t="s">
        <v>418</v>
      </c>
      <c s="36" t="s">
        <v>412</v>
      </c>
      <c s="37">
        <v>24</v>
      </c>
      <c s="36">
        <v>0</v>
      </c>
      <c s="36">
        <f>ROUND(G603*H603,6)</f>
      </c>
      <c r="L603" s="38">
        <v>0</v>
      </c>
      <c s="32">
        <f>ROUND(ROUND(L603,2)*ROUND(G603,3),2)</f>
      </c>
      <c s="36" t="s">
        <v>413</v>
      </c>
      <c>
        <f>(M603*21)/100</f>
      </c>
      <c t="s">
        <v>28</v>
      </c>
    </row>
    <row r="604" spans="1:5" ht="25.5">
      <c r="A604" s="35" t="s">
        <v>56</v>
      </c>
      <c r="E604" s="39" t="s">
        <v>418</v>
      </c>
    </row>
    <row r="605" spans="1:5" ht="12.75">
      <c r="A605" s="35" t="s">
        <v>58</v>
      </c>
      <c r="E605" s="40" t="s">
        <v>5</v>
      </c>
    </row>
    <row r="606" spans="1:5" ht="204">
      <c r="A606" t="s">
        <v>59</v>
      </c>
      <c r="E606" s="39" t="s">
        <v>419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8.xml><?xml version="1.0" encoding="utf-8"?>
<worksheet xmlns="http://schemas.openxmlformats.org/spreadsheetml/2006/main" xmlns:r="http://schemas.openxmlformats.org/officeDocument/2006/relationships">
  <dimension ref="A1:T24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COUNTIFS(L8:L240,"=0",A8:A240,"P")+COUNTIFS(L8:L240,"",A8:A240,"P")+SUM(Q8:Q240)</f>
      </c>
    </row>
    <row r="8" spans="1:13" ht="12.75">
      <c r="A8" t="s">
        <v>45</v>
      </c>
      <c r="C8" s="28" t="s">
        <v>1535</v>
      </c>
      <c r="E8" s="30" t="s">
        <v>1534</v>
      </c>
      <c r="J8" s="29">
        <f>0+J9+J14+J35+J116+J181+J198+J215</f>
      </c>
      <c s="29">
        <f>0+K9+K14+K35+K116+K181+K198+K215</f>
      </c>
      <c s="29">
        <f>0+L9+L14+L35+L116+L181+L198+L215</f>
      </c>
      <c s="29">
        <f>0+M9+M14+M35+M116+M181+M198+M215</f>
      </c>
    </row>
    <row r="9" spans="1:13" ht="12.75">
      <c r="A9" t="s">
        <v>47</v>
      </c>
      <c r="C9" s="31" t="s">
        <v>48</v>
      </c>
      <c r="E9" s="33" t="s">
        <v>49</v>
      </c>
      <c r="J9" s="32">
        <f>0</f>
      </c>
      <c s="32">
        <f>0</f>
      </c>
      <c s="32">
        <f>0+L10</f>
      </c>
      <c s="32">
        <f>0+M10</f>
      </c>
    </row>
    <row r="10" spans="1:16" ht="12.75">
      <c r="A10" t="s">
        <v>50</v>
      </c>
      <c s="34" t="s">
        <v>303</v>
      </c>
      <c s="34" t="s">
        <v>52</v>
      </c>
      <c s="35" t="s">
        <v>5</v>
      </c>
      <c s="6" t="s">
        <v>53</v>
      </c>
      <c s="36" t="s">
        <v>54</v>
      </c>
      <c s="37">
        <v>0</v>
      </c>
      <c s="36">
        <v>0</v>
      </c>
      <c s="36">
        <f>ROUND(G10*H10,6)</f>
      </c>
      <c r="L10" s="38">
        <v>0</v>
      </c>
      <c s="32">
        <f>ROUND(ROUND(L10,2)*ROUND(G10,3),2)</f>
      </c>
      <c s="36" t="s">
        <v>55</v>
      </c>
      <c>
        <f>(M10*21)/100</f>
      </c>
      <c t="s">
        <v>28</v>
      </c>
    </row>
    <row r="11" spans="1:5" ht="25.5">
      <c r="A11" s="35" t="s">
        <v>56</v>
      </c>
      <c r="E11" s="39" t="s">
        <v>57</v>
      </c>
    </row>
    <row r="12" spans="1:5" ht="12.75">
      <c r="A12" s="35" t="s">
        <v>58</v>
      </c>
      <c r="E12" s="40" t="s">
        <v>5</v>
      </c>
    </row>
    <row r="13" spans="1:5" ht="12.75">
      <c r="A13" t="s">
        <v>59</v>
      </c>
      <c r="E13" s="39" t="s">
        <v>5</v>
      </c>
    </row>
    <row r="14" spans="1:13" ht="12.75">
      <c r="A14" t="s">
        <v>47</v>
      </c>
      <c r="C14" s="31" t="s">
        <v>60</v>
      </c>
      <c r="E14" s="33" t="s">
        <v>1536</v>
      </c>
      <c r="J14" s="32">
        <f>0</f>
      </c>
      <c s="32">
        <f>0</f>
      </c>
      <c s="32">
        <f>0+L15+L19+L23+L27+L31</f>
      </c>
      <c s="32">
        <f>0+M15+M19+M23+M27+M31</f>
      </c>
    </row>
    <row r="15" spans="1:16" ht="12.75">
      <c r="A15" t="s">
        <v>50</v>
      </c>
      <c s="34" t="s">
        <v>93</v>
      </c>
      <c s="34" t="s">
        <v>595</v>
      </c>
      <c s="35" t="s">
        <v>5</v>
      </c>
      <c s="6" t="s">
        <v>596</v>
      </c>
      <c s="36" t="s">
        <v>209</v>
      </c>
      <c s="37">
        <v>750</v>
      </c>
      <c s="36">
        <v>0</v>
      </c>
      <c s="36">
        <f>ROUND(G15*H15,6)</f>
      </c>
      <c r="L15" s="38">
        <v>0</v>
      </c>
      <c s="32">
        <f>ROUND(ROUND(L15,2)*ROUND(G15,3),2)</f>
      </c>
      <c s="36" t="s">
        <v>55</v>
      </c>
      <c>
        <f>(M15*21)/100</f>
      </c>
      <c t="s">
        <v>28</v>
      </c>
    </row>
    <row r="16" spans="1:5" ht="12.75">
      <c r="A16" s="35" t="s">
        <v>56</v>
      </c>
      <c r="E16" s="39" t="s">
        <v>596</v>
      </c>
    </row>
    <row r="17" spans="1:5" ht="12.75">
      <c r="A17" s="35" t="s">
        <v>58</v>
      </c>
      <c r="E17" s="40" t="s">
        <v>5</v>
      </c>
    </row>
    <row r="18" spans="1:5" ht="204">
      <c r="A18" t="s">
        <v>59</v>
      </c>
      <c r="E18" s="39" t="s">
        <v>597</v>
      </c>
    </row>
    <row r="19" spans="1:16" ht="12.75">
      <c r="A19" t="s">
        <v>50</v>
      </c>
      <c s="34" t="s">
        <v>97</v>
      </c>
      <c s="34" t="s">
        <v>1537</v>
      </c>
      <c s="35" t="s">
        <v>5</v>
      </c>
      <c s="6" t="s">
        <v>878</v>
      </c>
      <c s="36" t="s">
        <v>209</v>
      </c>
      <c s="37">
        <v>750</v>
      </c>
      <c s="36">
        <v>0</v>
      </c>
      <c s="36">
        <f>ROUND(G19*H19,6)</f>
      </c>
      <c r="L19" s="38">
        <v>0</v>
      </c>
      <c s="32">
        <f>ROUND(ROUND(L19,2)*ROUND(G19,3),2)</f>
      </c>
      <c s="36" t="s">
        <v>1538</v>
      </c>
      <c>
        <f>(M19*21)/100</f>
      </c>
      <c t="s">
        <v>28</v>
      </c>
    </row>
    <row r="20" spans="1:5" ht="12.75">
      <c r="A20" s="35" t="s">
        <v>56</v>
      </c>
      <c r="E20" s="39" t="s">
        <v>878</v>
      </c>
    </row>
    <row r="21" spans="1:5" ht="12.75">
      <c r="A21" s="35" t="s">
        <v>58</v>
      </c>
      <c r="E21" s="40" t="s">
        <v>5</v>
      </c>
    </row>
    <row r="22" spans="1:5" ht="89.25">
      <c r="A22" t="s">
        <v>59</v>
      </c>
      <c r="E22" s="39" t="s">
        <v>879</v>
      </c>
    </row>
    <row r="23" spans="1:16" ht="12.75">
      <c r="A23" t="s">
        <v>50</v>
      </c>
      <c s="34" t="s">
        <v>105</v>
      </c>
      <c s="34" t="s">
        <v>86</v>
      </c>
      <c s="35" t="s">
        <v>5</v>
      </c>
      <c s="6" t="s">
        <v>882</v>
      </c>
      <c s="36" t="s">
        <v>251</v>
      </c>
      <c s="37">
        <v>750</v>
      </c>
      <c s="36">
        <v>0</v>
      </c>
      <c s="36">
        <f>ROUND(G23*H23,6)</f>
      </c>
      <c r="L23" s="38">
        <v>0</v>
      </c>
      <c s="32">
        <f>ROUND(ROUND(L23,2)*ROUND(G23,3),2)</f>
      </c>
      <c s="36" t="s">
        <v>1538</v>
      </c>
      <c>
        <f>(M23*21)/100</f>
      </c>
      <c t="s">
        <v>28</v>
      </c>
    </row>
    <row r="24" spans="1:5" ht="12.75">
      <c r="A24" s="35" t="s">
        <v>56</v>
      </c>
      <c r="E24" s="39" t="s">
        <v>882</v>
      </c>
    </row>
    <row r="25" spans="1:5" ht="12.75">
      <c r="A25" s="35" t="s">
        <v>58</v>
      </c>
      <c r="E25" s="40" t="s">
        <v>5</v>
      </c>
    </row>
    <row r="26" spans="1:5" ht="89.25">
      <c r="A26" t="s">
        <v>59</v>
      </c>
      <c r="E26" s="39" t="s">
        <v>883</v>
      </c>
    </row>
    <row r="27" spans="1:16" ht="12.75">
      <c r="A27" t="s">
        <v>50</v>
      </c>
      <c s="34" t="s">
        <v>109</v>
      </c>
      <c s="34" t="s">
        <v>240</v>
      </c>
      <c s="35" t="s">
        <v>5</v>
      </c>
      <c s="6" t="s">
        <v>241</v>
      </c>
      <c s="36" t="s">
        <v>209</v>
      </c>
      <c s="37">
        <v>750</v>
      </c>
      <c s="36">
        <v>0</v>
      </c>
      <c s="36">
        <f>ROUND(G27*H27,6)</f>
      </c>
      <c r="L27" s="38">
        <v>0</v>
      </c>
      <c s="32">
        <f>ROUND(ROUND(L27,2)*ROUND(G27,3),2)</f>
      </c>
      <c s="36" t="s">
        <v>55</v>
      </c>
      <c>
        <f>(M27*21)/100</f>
      </c>
      <c t="s">
        <v>28</v>
      </c>
    </row>
    <row r="28" spans="1:5" ht="12.75">
      <c r="A28" s="35" t="s">
        <v>56</v>
      </c>
      <c r="E28" s="39" t="s">
        <v>241</v>
      </c>
    </row>
    <row r="29" spans="1:5" ht="12.75">
      <c r="A29" s="35" t="s">
        <v>58</v>
      </c>
      <c r="E29" s="40" t="s">
        <v>5</v>
      </c>
    </row>
    <row r="30" spans="1:5" ht="153">
      <c r="A30" t="s">
        <v>59</v>
      </c>
      <c r="E30" s="39" t="s">
        <v>242</v>
      </c>
    </row>
    <row r="31" spans="1:16" ht="12.75">
      <c r="A31" t="s">
        <v>50</v>
      </c>
      <c s="34" t="s">
        <v>113</v>
      </c>
      <c s="34" t="s">
        <v>181</v>
      </c>
      <c s="35" t="s">
        <v>5</v>
      </c>
      <c s="6" t="s">
        <v>864</v>
      </c>
      <c s="36" t="s">
        <v>209</v>
      </c>
      <c s="37">
        <v>900</v>
      </c>
      <c s="36">
        <v>0</v>
      </c>
      <c s="36">
        <f>ROUND(G31*H31,6)</f>
      </c>
      <c r="L31" s="38">
        <v>0</v>
      </c>
      <c s="32">
        <f>ROUND(ROUND(L31,2)*ROUND(G31,3),2)</f>
      </c>
      <c s="36" t="s">
        <v>1538</v>
      </c>
      <c>
        <f>(M31*21)/100</f>
      </c>
      <c t="s">
        <v>28</v>
      </c>
    </row>
    <row r="32" spans="1:5" ht="12.75">
      <c r="A32" s="35" t="s">
        <v>56</v>
      </c>
      <c r="E32" s="39" t="s">
        <v>864</v>
      </c>
    </row>
    <row r="33" spans="1:5" ht="12.75">
      <c r="A33" s="35" t="s">
        <v>58</v>
      </c>
      <c r="E33" s="40" t="s">
        <v>5</v>
      </c>
    </row>
    <row r="34" spans="1:5" ht="89.25">
      <c r="A34" t="s">
        <v>59</v>
      </c>
      <c r="E34" s="39" t="s">
        <v>865</v>
      </c>
    </row>
    <row r="35" spans="1:13" ht="12.75">
      <c r="A35" t="s">
        <v>47</v>
      </c>
      <c r="C35" s="31" t="s">
        <v>137</v>
      </c>
      <c r="E35" s="33" t="s">
        <v>1539</v>
      </c>
      <c r="J35" s="32">
        <f>0</f>
      </c>
      <c s="32">
        <f>0</f>
      </c>
      <c s="32">
        <f>0+L36+L40+L44+L48+L52+L56+L60+L64+L68+L72+L76+L80+L84+L88+L92+L96+L100+L104+L108+L112</f>
      </c>
      <c s="32">
        <f>0+M36+M40+M44+M48+M52+M56+M60+M64+M68+M72+M76+M80+M84+M88+M92+M96+M100+M104+M108+M112</f>
      </c>
    </row>
    <row r="36" spans="1:16" ht="12.75">
      <c r="A36" t="s">
        <v>50</v>
      </c>
      <c s="34" t="s">
        <v>125</v>
      </c>
      <c s="34" t="s">
        <v>148</v>
      </c>
      <c s="35" t="s">
        <v>5</v>
      </c>
      <c s="6" t="s">
        <v>149</v>
      </c>
      <c s="36" t="s">
        <v>65</v>
      </c>
      <c s="37">
        <v>1</v>
      </c>
      <c s="36">
        <v>0</v>
      </c>
      <c s="36">
        <f>ROUND(G36*H36,6)</f>
      </c>
      <c r="L36" s="38">
        <v>0</v>
      </c>
      <c s="32">
        <f>ROUND(ROUND(L36,2)*ROUND(G36,3),2)</f>
      </c>
      <c s="36" t="s">
        <v>55</v>
      </c>
      <c>
        <f>(M36*21)/100</f>
      </c>
      <c t="s">
        <v>28</v>
      </c>
    </row>
    <row r="37" spans="1:5" ht="12.75">
      <c r="A37" s="35" t="s">
        <v>56</v>
      </c>
      <c r="E37" s="39" t="s">
        <v>149</v>
      </c>
    </row>
    <row r="38" spans="1:5" ht="12.75">
      <c r="A38" s="35" t="s">
        <v>58</v>
      </c>
      <c r="E38" s="40" t="s">
        <v>5</v>
      </c>
    </row>
    <row r="39" spans="1:5" ht="191.25">
      <c r="A39" t="s">
        <v>59</v>
      </c>
      <c r="E39" s="39" t="s">
        <v>150</v>
      </c>
    </row>
    <row r="40" spans="1:16" ht="12.75">
      <c r="A40" t="s">
        <v>50</v>
      </c>
      <c s="34" t="s">
        <v>129</v>
      </c>
      <c s="34" t="s">
        <v>152</v>
      </c>
      <c s="35" t="s">
        <v>5</v>
      </c>
      <c s="6" t="s">
        <v>153</v>
      </c>
      <c s="36" t="s">
        <v>65</v>
      </c>
      <c s="37">
        <v>1</v>
      </c>
      <c s="36">
        <v>0</v>
      </c>
      <c s="36">
        <f>ROUND(G40*H40,6)</f>
      </c>
      <c r="L40" s="38">
        <v>0</v>
      </c>
      <c s="32">
        <f>ROUND(ROUND(L40,2)*ROUND(G40,3),2)</f>
      </c>
      <c s="36" t="s">
        <v>55</v>
      </c>
      <c>
        <f>(M40*21)/100</f>
      </c>
      <c t="s">
        <v>28</v>
      </c>
    </row>
    <row r="41" spans="1:5" ht="12.75">
      <c r="A41" s="35" t="s">
        <v>56</v>
      </c>
      <c r="E41" s="39" t="s">
        <v>153</v>
      </c>
    </row>
    <row r="42" spans="1:5" ht="12.75">
      <c r="A42" s="35" t="s">
        <v>58</v>
      </c>
      <c r="E42" s="40" t="s">
        <v>5</v>
      </c>
    </row>
    <row r="43" spans="1:5" ht="102">
      <c r="A43" t="s">
        <v>59</v>
      </c>
      <c r="E43" s="39" t="s">
        <v>154</v>
      </c>
    </row>
    <row r="44" spans="1:16" ht="12.75">
      <c r="A44" t="s">
        <v>50</v>
      </c>
      <c s="34" t="s">
        <v>133</v>
      </c>
      <c s="34" t="s">
        <v>268</v>
      </c>
      <c s="35" t="s">
        <v>5</v>
      </c>
      <c s="6" t="s">
        <v>269</v>
      </c>
      <c s="36" t="s">
        <v>65</v>
      </c>
      <c s="37">
        <v>1</v>
      </c>
      <c s="36">
        <v>0</v>
      </c>
      <c s="36">
        <f>ROUND(G44*H44,6)</f>
      </c>
      <c r="L44" s="38">
        <v>0</v>
      </c>
      <c s="32">
        <f>ROUND(ROUND(L44,2)*ROUND(G44,3),2)</f>
      </c>
      <c s="36" t="s">
        <v>55</v>
      </c>
      <c>
        <f>(M44*21)/100</f>
      </c>
      <c t="s">
        <v>28</v>
      </c>
    </row>
    <row r="45" spans="1:5" ht="12.75">
      <c r="A45" s="35" t="s">
        <v>56</v>
      </c>
      <c r="E45" s="39" t="s">
        <v>269</v>
      </c>
    </row>
    <row r="46" spans="1:5" ht="12.75">
      <c r="A46" s="35" t="s">
        <v>58</v>
      </c>
      <c r="E46" s="40" t="s">
        <v>5</v>
      </c>
    </row>
    <row r="47" spans="1:5" ht="191.25">
      <c r="A47" t="s">
        <v>59</v>
      </c>
      <c r="E47" s="39" t="s">
        <v>270</v>
      </c>
    </row>
    <row r="48" spans="1:16" ht="12.75">
      <c r="A48" t="s">
        <v>50</v>
      </c>
      <c s="34" t="s">
        <v>139</v>
      </c>
      <c s="34" t="s">
        <v>272</v>
      </c>
      <c s="35" t="s">
        <v>5</v>
      </c>
      <c s="6" t="s">
        <v>273</v>
      </c>
      <c s="36" t="s">
        <v>65</v>
      </c>
      <c s="37">
        <v>1</v>
      </c>
      <c s="36">
        <v>0</v>
      </c>
      <c s="36">
        <f>ROUND(G48*H48,6)</f>
      </c>
      <c r="L48" s="38">
        <v>0</v>
      </c>
      <c s="32">
        <f>ROUND(ROUND(L48,2)*ROUND(G48,3),2)</f>
      </c>
      <c s="36" t="s">
        <v>55</v>
      </c>
      <c>
        <f>(M48*21)/100</f>
      </c>
      <c t="s">
        <v>28</v>
      </c>
    </row>
    <row r="49" spans="1:5" ht="12.75">
      <c r="A49" s="35" t="s">
        <v>56</v>
      </c>
      <c r="E49" s="39" t="s">
        <v>273</v>
      </c>
    </row>
    <row r="50" spans="1:5" ht="12.75">
      <c r="A50" s="35" t="s">
        <v>58</v>
      </c>
      <c r="E50" s="40" t="s">
        <v>5</v>
      </c>
    </row>
    <row r="51" spans="1:5" ht="102">
      <c r="A51" t="s">
        <v>59</v>
      </c>
      <c r="E51" s="39" t="s">
        <v>274</v>
      </c>
    </row>
    <row r="52" spans="1:16" ht="25.5">
      <c r="A52" t="s">
        <v>50</v>
      </c>
      <c s="34" t="s">
        <v>147</v>
      </c>
      <c s="34" t="s">
        <v>1540</v>
      </c>
      <c s="35" t="s">
        <v>5</v>
      </c>
      <c s="6" t="s">
        <v>1541</v>
      </c>
      <c s="36" t="s">
        <v>65</v>
      </c>
      <c s="37">
        <v>1</v>
      </c>
      <c s="36">
        <v>0</v>
      </c>
      <c s="36">
        <f>ROUND(G52*H52,6)</f>
      </c>
      <c r="L52" s="38">
        <v>0</v>
      </c>
      <c s="32">
        <f>ROUND(ROUND(L52,2)*ROUND(G52,3),2)</f>
      </c>
      <c s="36" t="s">
        <v>55</v>
      </c>
      <c>
        <f>(M52*21)/100</f>
      </c>
      <c t="s">
        <v>28</v>
      </c>
    </row>
    <row r="53" spans="1:5" ht="25.5">
      <c r="A53" s="35" t="s">
        <v>56</v>
      </c>
      <c r="E53" s="39" t="s">
        <v>1541</v>
      </c>
    </row>
    <row r="54" spans="1:5" ht="12.75">
      <c r="A54" s="35" t="s">
        <v>58</v>
      </c>
      <c r="E54" s="40" t="s">
        <v>5</v>
      </c>
    </row>
    <row r="55" spans="1:5" ht="204">
      <c r="A55" t="s">
        <v>59</v>
      </c>
      <c r="E55" s="39" t="s">
        <v>1542</v>
      </c>
    </row>
    <row r="56" spans="1:16" ht="12.75">
      <c r="A56" t="s">
        <v>50</v>
      </c>
      <c s="34" t="s">
        <v>151</v>
      </c>
      <c s="34" t="s">
        <v>1543</v>
      </c>
      <c s="35" t="s">
        <v>5</v>
      </c>
      <c s="6" t="s">
        <v>1544</v>
      </c>
      <c s="36" t="s">
        <v>65</v>
      </c>
      <c s="37">
        <v>1</v>
      </c>
      <c s="36">
        <v>0</v>
      </c>
      <c s="36">
        <f>ROUND(G56*H56,6)</f>
      </c>
      <c r="L56" s="38">
        <v>0</v>
      </c>
      <c s="32">
        <f>ROUND(ROUND(L56,2)*ROUND(G56,3),2)</f>
      </c>
      <c s="36" t="s">
        <v>55</v>
      </c>
      <c>
        <f>(M56*21)/100</f>
      </c>
      <c t="s">
        <v>28</v>
      </c>
    </row>
    <row r="57" spans="1:5" ht="12.75">
      <c r="A57" s="35" t="s">
        <v>56</v>
      </c>
      <c r="E57" s="39" t="s">
        <v>1544</v>
      </c>
    </row>
    <row r="58" spans="1:5" ht="12.75">
      <c r="A58" s="35" t="s">
        <v>58</v>
      </c>
      <c r="E58" s="40" t="s">
        <v>5</v>
      </c>
    </row>
    <row r="59" spans="1:5" ht="102">
      <c r="A59" t="s">
        <v>59</v>
      </c>
      <c r="E59" s="39" t="s">
        <v>1545</v>
      </c>
    </row>
    <row r="60" spans="1:16" ht="12.75">
      <c r="A60" t="s">
        <v>50</v>
      </c>
      <c s="34" t="s">
        <v>155</v>
      </c>
      <c s="34" t="s">
        <v>1546</v>
      </c>
      <c s="35" t="s">
        <v>5</v>
      </c>
      <c s="6" t="s">
        <v>1547</v>
      </c>
      <c s="36" t="s">
        <v>209</v>
      </c>
      <c s="37">
        <v>10</v>
      </c>
      <c s="36">
        <v>0</v>
      </c>
      <c s="36">
        <f>ROUND(G60*H60,6)</f>
      </c>
      <c r="L60" s="38">
        <v>0</v>
      </c>
      <c s="32">
        <f>ROUND(ROUND(L60,2)*ROUND(G60,3),2)</f>
      </c>
      <c s="36" t="s">
        <v>55</v>
      </c>
      <c>
        <f>(M60*21)/100</f>
      </c>
      <c t="s">
        <v>28</v>
      </c>
    </row>
    <row r="61" spans="1:5" ht="12.75">
      <c r="A61" s="35" t="s">
        <v>56</v>
      </c>
      <c r="E61" s="39" t="s">
        <v>1547</v>
      </c>
    </row>
    <row r="62" spans="1:5" ht="12.75">
      <c r="A62" s="35" t="s">
        <v>58</v>
      </c>
      <c r="E62" s="40" t="s">
        <v>5</v>
      </c>
    </row>
    <row r="63" spans="1:5" ht="204">
      <c r="A63" t="s">
        <v>59</v>
      </c>
      <c r="E63" s="39" t="s">
        <v>1548</v>
      </c>
    </row>
    <row r="64" spans="1:16" ht="12.75">
      <c r="A64" t="s">
        <v>50</v>
      </c>
      <c s="34" t="s">
        <v>158</v>
      </c>
      <c s="34" t="s">
        <v>1549</v>
      </c>
      <c s="35" t="s">
        <v>5</v>
      </c>
      <c s="6" t="s">
        <v>1550</v>
      </c>
      <c s="36" t="s">
        <v>209</v>
      </c>
      <c s="37">
        <v>11</v>
      </c>
      <c s="36">
        <v>0</v>
      </c>
      <c s="36">
        <f>ROUND(G64*H64,6)</f>
      </c>
      <c r="L64" s="38">
        <v>0</v>
      </c>
      <c s="32">
        <f>ROUND(ROUND(L64,2)*ROUND(G64,3),2)</f>
      </c>
      <c s="36" t="s">
        <v>55</v>
      </c>
      <c>
        <f>(M64*21)/100</f>
      </c>
      <c t="s">
        <v>28</v>
      </c>
    </row>
    <row r="65" spans="1:5" ht="12.75">
      <c r="A65" s="35" t="s">
        <v>56</v>
      </c>
      <c r="E65" s="39" t="s">
        <v>1550</v>
      </c>
    </row>
    <row r="66" spans="1:5" ht="12.75">
      <c r="A66" s="35" t="s">
        <v>58</v>
      </c>
      <c r="E66" s="40" t="s">
        <v>5</v>
      </c>
    </row>
    <row r="67" spans="1:5" ht="102">
      <c r="A67" t="s">
        <v>59</v>
      </c>
      <c r="E67" s="39" t="s">
        <v>1551</v>
      </c>
    </row>
    <row r="68" spans="1:16" ht="25.5">
      <c r="A68" t="s">
        <v>50</v>
      </c>
      <c s="34" t="s">
        <v>162</v>
      </c>
      <c s="34" t="s">
        <v>1552</v>
      </c>
      <c s="35" t="s">
        <v>5</v>
      </c>
      <c s="6" t="s">
        <v>1553</v>
      </c>
      <c s="36" t="s">
        <v>209</v>
      </c>
      <c s="37">
        <v>10</v>
      </c>
      <c s="36">
        <v>0</v>
      </c>
      <c s="36">
        <f>ROUND(G68*H68,6)</f>
      </c>
      <c r="L68" s="38">
        <v>0</v>
      </c>
      <c s="32">
        <f>ROUND(ROUND(L68,2)*ROUND(G68,3),2)</f>
      </c>
      <c s="36" t="s">
        <v>55</v>
      </c>
      <c>
        <f>(M68*21)/100</f>
      </c>
      <c t="s">
        <v>28</v>
      </c>
    </row>
    <row r="69" spans="1:5" ht="25.5">
      <c r="A69" s="35" t="s">
        <v>56</v>
      </c>
      <c r="E69" s="39" t="s">
        <v>1553</v>
      </c>
    </row>
    <row r="70" spans="1:5" ht="12.75">
      <c r="A70" s="35" t="s">
        <v>58</v>
      </c>
      <c r="E70" s="40" t="s">
        <v>5</v>
      </c>
    </row>
    <row r="71" spans="1:5" ht="255">
      <c r="A71" t="s">
        <v>59</v>
      </c>
      <c r="E71" s="39" t="s">
        <v>1554</v>
      </c>
    </row>
    <row r="72" spans="1:16" ht="12.75">
      <c r="A72" t="s">
        <v>50</v>
      </c>
      <c s="34" t="s">
        <v>166</v>
      </c>
      <c s="34" t="s">
        <v>1555</v>
      </c>
      <c s="35" t="s">
        <v>5</v>
      </c>
      <c s="6" t="s">
        <v>1556</v>
      </c>
      <c s="36" t="s">
        <v>209</v>
      </c>
      <c s="37">
        <v>13</v>
      </c>
      <c s="36">
        <v>0</v>
      </c>
      <c s="36">
        <f>ROUND(G72*H72,6)</f>
      </c>
      <c r="L72" s="38">
        <v>0</v>
      </c>
      <c s="32">
        <f>ROUND(ROUND(L72,2)*ROUND(G72,3),2)</f>
      </c>
      <c s="36" t="s">
        <v>55</v>
      </c>
      <c>
        <f>(M72*21)/100</f>
      </c>
      <c t="s">
        <v>28</v>
      </c>
    </row>
    <row r="73" spans="1:5" ht="12.75">
      <c r="A73" s="35" t="s">
        <v>56</v>
      </c>
      <c r="E73" s="39" t="s">
        <v>1556</v>
      </c>
    </row>
    <row r="74" spans="1:5" ht="12.75">
      <c r="A74" s="35" t="s">
        <v>58</v>
      </c>
      <c r="E74" s="40" t="s">
        <v>5</v>
      </c>
    </row>
    <row r="75" spans="1:5" ht="102">
      <c r="A75" t="s">
        <v>59</v>
      </c>
      <c r="E75" s="39" t="s">
        <v>1557</v>
      </c>
    </row>
    <row r="76" spans="1:16" ht="12.75">
      <c r="A76" t="s">
        <v>50</v>
      </c>
      <c s="34" t="s">
        <v>170</v>
      </c>
      <c s="34" t="s">
        <v>694</v>
      </c>
      <c s="35" t="s">
        <v>5</v>
      </c>
      <c s="6" t="s">
        <v>695</v>
      </c>
      <c s="36" t="s">
        <v>209</v>
      </c>
      <c s="37">
        <v>10</v>
      </c>
      <c s="36">
        <v>0</v>
      </c>
      <c s="36">
        <f>ROUND(G76*H76,6)</f>
      </c>
      <c r="L76" s="38">
        <v>0</v>
      </c>
      <c s="32">
        <f>ROUND(ROUND(L76,2)*ROUND(G76,3),2)</f>
      </c>
      <c s="36" t="s">
        <v>55</v>
      </c>
      <c>
        <f>(M76*21)/100</f>
      </c>
      <c t="s">
        <v>28</v>
      </c>
    </row>
    <row r="77" spans="1:5" ht="12.75">
      <c r="A77" s="35" t="s">
        <v>56</v>
      </c>
      <c r="E77" s="39" t="s">
        <v>695</v>
      </c>
    </row>
    <row r="78" spans="1:5" ht="12.75">
      <c r="A78" s="35" t="s">
        <v>58</v>
      </c>
      <c r="E78" s="40" t="s">
        <v>5</v>
      </c>
    </row>
    <row r="79" spans="1:5" ht="204">
      <c r="A79" t="s">
        <v>59</v>
      </c>
      <c r="E79" s="39" t="s">
        <v>696</v>
      </c>
    </row>
    <row r="80" spans="1:16" ht="12.75">
      <c r="A80" t="s">
        <v>50</v>
      </c>
      <c s="34" t="s">
        <v>176</v>
      </c>
      <c s="34" t="s">
        <v>910</v>
      </c>
      <c s="35" t="s">
        <v>5</v>
      </c>
      <c s="6" t="s">
        <v>911</v>
      </c>
      <c s="36" t="s">
        <v>209</v>
      </c>
      <c s="37">
        <v>13</v>
      </c>
      <c s="36">
        <v>0</v>
      </c>
      <c s="36">
        <f>ROUND(G80*H80,6)</f>
      </c>
      <c r="L80" s="38">
        <v>0</v>
      </c>
      <c s="32">
        <f>ROUND(ROUND(L80,2)*ROUND(G80,3),2)</f>
      </c>
      <c s="36" t="s">
        <v>55</v>
      </c>
      <c>
        <f>(M80*21)/100</f>
      </c>
      <c t="s">
        <v>28</v>
      </c>
    </row>
    <row r="81" spans="1:5" ht="12.75">
      <c r="A81" s="35" t="s">
        <v>56</v>
      </c>
      <c r="E81" s="39" t="s">
        <v>911</v>
      </c>
    </row>
    <row r="82" spans="1:5" ht="12.75">
      <c r="A82" s="35" t="s">
        <v>58</v>
      </c>
      <c r="E82" s="40" t="s">
        <v>5</v>
      </c>
    </row>
    <row r="83" spans="1:5" ht="114.75">
      <c r="A83" t="s">
        <v>59</v>
      </c>
      <c r="E83" s="39" t="s">
        <v>912</v>
      </c>
    </row>
    <row r="84" spans="1:16" ht="12.75">
      <c r="A84" t="s">
        <v>50</v>
      </c>
      <c s="34" t="s">
        <v>180</v>
      </c>
      <c s="34" t="s">
        <v>913</v>
      </c>
      <c s="35" t="s">
        <v>5</v>
      </c>
      <c s="6" t="s">
        <v>914</v>
      </c>
      <c s="36" t="s">
        <v>65</v>
      </c>
      <c s="37">
        <v>10</v>
      </c>
      <c s="36">
        <v>0</v>
      </c>
      <c s="36">
        <f>ROUND(G84*H84,6)</f>
      </c>
      <c r="L84" s="38">
        <v>0</v>
      </c>
      <c s="32">
        <f>ROUND(ROUND(L84,2)*ROUND(G84,3),2)</f>
      </c>
      <c s="36" t="s">
        <v>55</v>
      </c>
      <c>
        <f>(M84*21)/100</f>
      </c>
      <c t="s">
        <v>28</v>
      </c>
    </row>
    <row r="85" spans="1:5" ht="12.75">
      <c r="A85" s="35" t="s">
        <v>56</v>
      </c>
      <c r="E85" s="39" t="s">
        <v>914</v>
      </c>
    </row>
    <row r="86" spans="1:5" ht="12.75">
      <c r="A86" s="35" t="s">
        <v>58</v>
      </c>
      <c r="E86" s="40" t="s">
        <v>5</v>
      </c>
    </row>
    <row r="87" spans="1:5" ht="153">
      <c r="A87" t="s">
        <v>59</v>
      </c>
      <c r="E87" s="39" t="s">
        <v>915</v>
      </c>
    </row>
    <row r="88" spans="1:16" ht="12.75">
      <c r="A88" t="s">
        <v>50</v>
      </c>
      <c s="34" t="s">
        <v>184</v>
      </c>
      <c s="34" t="s">
        <v>916</v>
      </c>
      <c s="35" t="s">
        <v>5</v>
      </c>
      <c s="6" t="s">
        <v>917</v>
      </c>
      <c s="36" t="s">
        <v>65</v>
      </c>
      <c s="37">
        <v>10</v>
      </c>
      <c s="36">
        <v>0</v>
      </c>
      <c s="36">
        <f>ROUND(G88*H88,6)</f>
      </c>
      <c r="L88" s="38">
        <v>0</v>
      </c>
      <c s="32">
        <f>ROUND(ROUND(L88,2)*ROUND(G88,3),2)</f>
      </c>
      <c s="36" t="s">
        <v>55</v>
      </c>
      <c>
        <f>(M88*21)/100</f>
      </c>
      <c t="s">
        <v>28</v>
      </c>
    </row>
    <row r="89" spans="1:5" ht="12.75">
      <c r="A89" s="35" t="s">
        <v>56</v>
      </c>
      <c r="E89" s="39" t="s">
        <v>917</v>
      </c>
    </row>
    <row r="90" spans="1:5" ht="12.75">
      <c r="A90" s="35" t="s">
        <v>58</v>
      </c>
      <c r="E90" s="40" t="s">
        <v>5</v>
      </c>
    </row>
    <row r="91" spans="1:5" ht="102">
      <c r="A91" t="s">
        <v>59</v>
      </c>
      <c r="E91" s="39" t="s">
        <v>918</v>
      </c>
    </row>
    <row r="92" spans="1:16" ht="12.75">
      <c r="A92" t="s">
        <v>50</v>
      </c>
      <c s="34" t="s">
        <v>188</v>
      </c>
      <c s="34" t="s">
        <v>140</v>
      </c>
      <c s="35" t="s">
        <v>5</v>
      </c>
      <c s="6" t="s">
        <v>141</v>
      </c>
      <c s="36" t="s">
        <v>65</v>
      </c>
      <c s="37">
        <v>1</v>
      </c>
      <c s="36">
        <v>0</v>
      </c>
      <c s="36">
        <f>ROUND(G92*H92,6)</f>
      </c>
      <c r="L92" s="38">
        <v>0</v>
      </c>
      <c s="32">
        <f>ROUND(ROUND(L92,2)*ROUND(G92,3),2)</f>
      </c>
      <c s="36" t="s">
        <v>55</v>
      </c>
      <c>
        <f>(M92*21)/100</f>
      </c>
      <c t="s">
        <v>28</v>
      </c>
    </row>
    <row r="93" spans="1:5" ht="12.75">
      <c r="A93" s="35" t="s">
        <v>56</v>
      </c>
      <c r="E93" s="39" t="s">
        <v>141</v>
      </c>
    </row>
    <row r="94" spans="1:5" ht="12.75">
      <c r="A94" s="35" t="s">
        <v>58</v>
      </c>
      <c r="E94" s="40" t="s">
        <v>5</v>
      </c>
    </row>
    <row r="95" spans="1:5" ht="153">
      <c r="A95" t="s">
        <v>59</v>
      </c>
      <c r="E95" s="39" t="s">
        <v>142</v>
      </c>
    </row>
    <row r="96" spans="1:16" ht="12.75">
      <c r="A96" t="s">
        <v>50</v>
      </c>
      <c s="34" t="s">
        <v>192</v>
      </c>
      <c s="34" t="s">
        <v>1558</v>
      </c>
      <c s="35" t="s">
        <v>5</v>
      </c>
      <c s="6" t="s">
        <v>1559</v>
      </c>
      <c s="36" t="s">
        <v>65</v>
      </c>
      <c s="37">
        <v>1</v>
      </c>
      <c s="36">
        <v>0</v>
      </c>
      <c s="36">
        <f>ROUND(G96*H96,6)</f>
      </c>
      <c r="L96" s="38">
        <v>0</v>
      </c>
      <c s="32">
        <f>ROUND(ROUND(L96,2)*ROUND(G96,3),2)</f>
      </c>
      <c s="36" t="s">
        <v>55</v>
      </c>
      <c>
        <f>(M96*21)/100</f>
      </c>
      <c t="s">
        <v>28</v>
      </c>
    </row>
    <row r="97" spans="1:5" ht="12.75">
      <c r="A97" s="35" t="s">
        <v>56</v>
      </c>
      <c r="E97" s="39" t="s">
        <v>1559</v>
      </c>
    </row>
    <row r="98" spans="1:5" ht="12.75">
      <c r="A98" s="35" t="s">
        <v>58</v>
      </c>
      <c r="E98" s="40" t="s">
        <v>5</v>
      </c>
    </row>
    <row r="99" spans="1:5" ht="102">
      <c r="A99" t="s">
        <v>59</v>
      </c>
      <c r="E99" s="39" t="s">
        <v>1560</v>
      </c>
    </row>
    <row r="100" spans="1:16" ht="12.75">
      <c r="A100" t="s">
        <v>50</v>
      </c>
      <c s="34" t="s">
        <v>196</v>
      </c>
      <c s="34" t="s">
        <v>167</v>
      </c>
      <c s="35" t="s">
        <v>5</v>
      </c>
      <c s="6" t="s">
        <v>168</v>
      </c>
      <c s="36" t="s">
        <v>65</v>
      </c>
      <c s="37">
        <v>1</v>
      </c>
      <c s="36">
        <v>0</v>
      </c>
      <c s="36">
        <f>ROUND(G100*H100,6)</f>
      </c>
      <c r="L100" s="38">
        <v>0</v>
      </c>
      <c s="32">
        <f>ROUND(ROUND(L100,2)*ROUND(G100,3),2)</f>
      </c>
      <c s="36" t="s">
        <v>55</v>
      </c>
      <c>
        <f>(M100*21)/100</f>
      </c>
      <c t="s">
        <v>28</v>
      </c>
    </row>
    <row r="101" spans="1:5" ht="12.75">
      <c r="A101" s="35" t="s">
        <v>56</v>
      </c>
      <c r="E101" s="39" t="s">
        <v>168</v>
      </c>
    </row>
    <row r="102" spans="1:5" ht="12.75">
      <c r="A102" s="35" t="s">
        <v>58</v>
      </c>
      <c r="E102" s="40" t="s">
        <v>5</v>
      </c>
    </row>
    <row r="103" spans="1:5" ht="191.25">
      <c r="A103" t="s">
        <v>59</v>
      </c>
      <c r="E103" s="39" t="s">
        <v>169</v>
      </c>
    </row>
    <row r="104" spans="1:16" ht="12.75">
      <c r="A104" t="s">
        <v>50</v>
      </c>
      <c s="34" t="s">
        <v>200</v>
      </c>
      <c s="34" t="s">
        <v>94</v>
      </c>
      <c s="35" t="s">
        <v>5</v>
      </c>
      <c s="6" t="s">
        <v>1561</v>
      </c>
      <c s="36" t="s">
        <v>65</v>
      </c>
      <c s="37">
        <v>1</v>
      </c>
      <c s="36">
        <v>0</v>
      </c>
      <c s="36">
        <f>ROUND(G104*H104,6)</f>
      </c>
      <c r="L104" s="38">
        <v>0</v>
      </c>
      <c s="32">
        <f>ROUND(ROUND(L104,2)*ROUND(G104,3),2)</f>
      </c>
      <c s="36" t="s">
        <v>1538</v>
      </c>
      <c>
        <f>(M104*21)/100</f>
      </c>
      <c t="s">
        <v>28</v>
      </c>
    </row>
    <row r="105" spans="1:5" ht="12.75">
      <c r="A105" s="35" t="s">
        <v>56</v>
      </c>
      <c r="E105" s="39" t="s">
        <v>1561</v>
      </c>
    </row>
    <row r="106" spans="1:5" ht="12.75">
      <c r="A106" s="35" t="s">
        <v>58</v>
      </c>
      <c r="E106" s="40" t="s">
        <v>5</v>
      </c>
    </row>
    <row r="107" spans="1:5" ht="102">
      <c r="A107" t="s">
        <v>59</v>
      </c>
      <c r="E107" s="39" t="s">
        <v>1562</v>
      </c>
    </row>
    <row r="108" spans="1:16" ht="12.75">
      <c r="A108" t="s">
        <v>50</v>
      </c>
      <c s="34" t="s">
        <v>215</v>
      </c>
      <c s="34" t="s">
        <v>866</v>
      </c>
      <c s="35" t="s">
        <v>5</v>
      </c>
      <c s="6" t="s">
        <v>867</v>
      </c>
      <c s="36" t="s">
        <v>65</v>
      </c>
      <c s="37">
        <v>8</v>
      </c>
      <c s="36">
        <v>0</v>
      </c>
      <c s="36">
        <f>ROUND(G108*H108,6)</f>
      </c>
      <c r="L108" s="38">
        <v>0</v>
      </c>
      <c s="32">
        <f>ROUND(ROUND(L108,2)*ROUND(G108,3),2)</f>
      </c>
      <c s="36" t="s">
        <v>55</v>
      </c>
      <c>
        <f>(M108*21)/100</f>
      </c>
      <c t="s">
        <v>28</v>
      </c>
    </row>
    <row r="109" spans="1:5" ht="12.75">
      <c r="A109" s="35" t="s">
        <v>56</v>
      </c>
      <c r="E109" s="39" t="s">
        <v>867</v>
      </c>
    </row>
    <row r="110" spans="1:5" ht="12.75">
      <c r="A110" s="35" t="s">
        <v>58</v>
      </c>
      <c r="E110" s="40" t="s">
        <v>5</v>
      </c>
    </row>
    <row r="111" spans="1:5" ht="153">
      <c r="A111" t="s">
        <v>59</v>
      </c>
      <c r="E111" s="39" t="s">
        <v>868</v>
      </c>
    </row>
    <row r="112" spans="1:16" ht="25.5">
      <c r="A112" t="s">
        <v>50</v>
      </c>
      <c s="34" t="s">
        <v>219</v>
      </c>
      <c s="34" t="s">
        <v>1563</v>
      </c>
      <c s="35" t="s">
        <v>5</v>
      </c>
      <c s="6" t="s">
        <v>1564</v>
      </c>
      <c s="36" t="s">
        <v>65</v>
      </c>
      <c s="37">
        <v>1</v>
      </c>
      <c s="36">
        <v>0</v>
      </c>
      <c s="36">
        <f>ROUND(G112*H112,6)</f>
      </c>
      <c r="L112" s="38">
        <v>0</v>
      </c>
      <c s="32">
        <f>ROUND(ROUND(L112,2)*ROUND(G112,3),2)</f>
      </c>
      <c s="36" t="s">
        <v>55</v>
      </c>
      <c>
        <f>(M112*21)/100</f>
      </c>
      <c t="s">
        <v>28</v>
      </c>
    </row>
    <row r="113" spans="1:5" ht="25.5">
      <c r="A113" s="35" t="s">
        <v>56</v>
      </c>
      <c r="E113" s="39" t="s">
        <v>1564</v>
      </c>
    </row>
    <row r="114" spans="1:5" ht="12.75">
      <c r="A114" s="35" t="s">
        <v>58</v>
      </c>
      <c r="E114" s="40" t="s">
        <v>5</v>
      </c>
    </row>
    <row r="115" spans="1:5" ht="204">
      <c r="A115" t="s">
        <v>59</v>
      </c>
      <c r="E115" s="39" t="s">
        <v>1565</v>
      </c>
    </row>
    <row r="116" spans="1:13" ht="12.75">
      <c r="A116" t="s">
        <v>47</v>
      </c>
      <c r="C116" s="31" t="s">
        <v>174</v>
      </c>
      <c r="E116" s="33" t="s">
        <v>1566</v>
      </c>
      <c r="J116" s="32">
        <f>0</f>
      </c>
      <c s="32">
        <f>0</f>
      </c>
      <c s="32">
        <f>0+L117+L121+L125+L129+L133+L137+L141+L145+L149+L153+L157+L161+L165+L169+L173+L177</f>
      </c>
      <c s="32">
        <f>0+M117+M121+M125+M129+M133+M137+M141+M145+M149+M153+M157+M161+M165+M169+M173+M177</f>
      </c>
    </row>
    <row r="117" spans="1:16" ht="12.75">
      <c r="A117" t="s">
        <v>50</v>
      </c>
      <c s="34" t="s">
        <v>62</v>
      </c>
      <c s="34" t="s">
        <v>276</v>
      </c>
      <c s="35" t="s">
        <v>5</v>
      </c>
      <c s="6" t="s">
        <v>277</v>
      </c>
      <c s="36" t="s">
        <v>65</v>
      </c>
      <c s="37">
        <v>30</v>
      </c>
      <c s="36">
        <v>0</v>
      </c>
      <c s="36">
        <f>ROUND(G117*H117,6)</f>
      </c>
      <c r="L117" s="38">
        <v>0</v>
      </c>
      <c s="32">
        <f>ROUND(ROUND(L117,2)*ROUND(G117,3),2)</f>
      </c>
      <c s="36" t="s">
        <v>55</v>
      </c>
      <c>
        <f>(M117*21)/100</f>
      </c>
      <c t="s">
        <v>28</v>
      </c>
    </row>
    <row r="118" spans="1:5" ht="12.75">
      <c r="A118" s="35" t="s">
        <v>56</v>
      </c>
      <c r="E118" s="39" t="s">
        <v>277</v>
      </c>
    </row>
    <row r="119" spans="1:5" ht="12.75">
      <c r="A119" s="35" t="s">
        <v>58</v>
      </c>
      <c r="E119" s="40" t="s">
        <v>5</v>
      </c>
    </row>
    <row r="120" spans="1:5" ht="153">
      <c r="A120" t="s">
        <v>59</v>
      </c>
      <c r="E120" s="39" t="s">
        <v>278</v>
      </c>
    </row>
    <row r="121" spans="1:16" ht="12.75">
      <c r="A121" t="s">
        <v>50</v>
      </c>
      <c s="34" t="s">
        <v>28</v>
      </c>
      <c s="34" t="s">
        <v>953</v>
      </c>
      <c s="35" t="s">
        <v>5</v>
      </c>
      <c s="6" t="s">
        <v>954</v>
      </c>
      <c s="36" t="s">
        <v>65</v>
      </c>
      <c s="37">
        <v>30</v>
      </c>
      <c s="36">
        <v>0</v>
      </c>
      <c s="36">
        <f>ROUND(G121*H121,6)</f>
      </c>
      <c r="L121" s="38">
        <v>0</v>
      </c>
      <c s="32">
        <f>ROUND(ROUND(L121,2)*ROUND(G121,3),2)</f>
      </c>
      <c s="36" t="s">
        <v>55</v>
      </c>
      <c>
        <f>(M121*21)/100</f>
      </c>
      <c t="s">
        <v>28</v>
      </c>
    </row>
    <row r="122" spans="1:5" ht="12.75">
      <c r="A122" s="35" t="s">
        <v>56</v>
      </c>
      <c r="E122" s="39" t="s">
        <v>954</v>
      </c>
    </row>
    <row r="123" spans="1:5" ht="12.75">
      <c r="A123" s="35" t="s">
        <v>58</v>
      </c>
      <c r="E123" s="40" t="s">
        <v>5</v>
      </c>
    </row>
    <row r="124" spans="1:5" ht="114.75">
      <c r="A124" t="s">
        <v>59</v>
      </c>
      <c r="E124" s="39" t="s">
        <v>955</v>
      </c>
    </row>
    <row r="125" spans="1:16" ht="12.75">
      <c r="A125" t="s">
        <v>50</v>
      </c>
      <c s="34" t="s">
        <v>26</v>
      </c>
      <c s="34" t="s">
        <v>224</v>
      </c>
      <c s="35" t="s">
        <v>5</v>
      </c>
      <c s="6" t="s">
        <v>225</v>
      </c>
      <c s="36" t="s">
        <v>209</v>
      </c>
      <c s="37">
        <v>4000</v>
      </c>
      <c s="36">
        <v>0</v>
      </c>
      <c s="36">
        <f>ROUND(G125*H125,6)</f>
      </c>
      <c r="L125" s="38">
        <v>0</v>
      </c>
      <c s="32">
        <f>ROUND(ROUND(L125,2)*ROUND(G125,3),2)</f>
      </c>
      <c s="36" t="s">
        <v>55</v>
      </c>
      <c>
        <f>(M125*21)/100</f>
      </c>
      <c t="s">
        <v>28</v>
      </c>
    </row>
    <row r="126" spans="1:5" ht="12.75">
      <c r="A126" s="35" t="s">
        <v>56</v>
      </c>
      <c r="E126" s="39" t="s">
        <v>225</v>
      </c>
    </row>
    <row r="127" spans="1:5" ht="12.75">
      <c r="A127" s="35" t="s">
        <v>58</v>
      </c>
      <c r="E127" s="40" t="s">
        <v>5</v>
      </c>
    </row>
    <row r="128" spans="1:5" ht="153">
      <c r="A128" t="s">
        <v>59</v>
      </c>
      <c r="E128" s="39" t="s">
        <v>226</v>
      </c>
    </row>
    <row r="129" spans="1:16" ht="12.75">
      <c r="A129" t="s">
        <v>50</v>
      </c>
      <c s="34" t="s">
        <v>74</v>
      </c>
      <c s="34" t="s">
        <v>163</v>
      </c>
      <c s="35" t="s">
        <v>5</v>
      </c>
      <c s="6" t="s">
        <v>787</v>
      </c>
      <c s="36" t="s">
        <v>209</v>
      </c>
      <c s="37">
        <v>4100</v>
      </c>
      <c s="36">
        <v>0</v>
      </c>
      <c s="36">
        <f>ROUND(G129*H129,6)</f>
      </c>
      <c r="L129" s="38">
        <v>0</v>
      </c>
      <c s="32">
        <f>ROUND(ROUND(L129,2)*ROUND(G129,3),2)</f>
      </c>
      <c s="36" t="s">
        <v>1538</v>
      </c>
      <c>
        <f>(M129*21)/100</f>
      </c>
      <c t="s">
        <v>28</v>
      </c>
    </row>
    <row r="130" spans="1:5" ht="12.75">
      <c r="A130" s="35" t="s">
        <v>56</v>
      </c>
      <c r="E130" s="39" t="s">
        <v>787</v>
      </c>
    </row>
    <row r="131" spans="1:5" ht="12.75">
      <c r="A131" s="35" t="s">
        <v>58</v>
      </c>
      <c r="E131" s="40" t="s">
        <v>5</v>
      </c>
    </row>
    <row r="132" spans="1:5" ht="89.25">
      <c r="A132" t="s">
        <v>59</v>
      </c>
      <c r="E132" s="39" t="s">
        <v>788</v>
      </c>
    </row>
    <row r="133" spans="1:16" ht="12.75">
      <c r="A133" t="s">
        <v>50</v>
      </c>
      <c s="34" t="s">
        <v>78</v>
      </c>
      <c s="34" t="s">
        <v>737</v>
      </c>
      <c s="35" t="s">
        <v>5</v>
      </c>
      <c s="6" t="s">
        <v>738</v>
      </c>
      <c s="36" t="s">
        <v>65</v>
      </c>
      <c s="37">
        <v>60</v>
      </c>
      <c s="36">
        <v>0</v>
      </c>
      <c s="36">
        <f>ROUND(G133*H133,6)</f>
      </c>
      <c r="L133" s="38">
        <v>0</v>
      </c>
      <c s="32">
        <f>ROUND(ROUND(L133,2)*ROUND(G133,3),2)</f>
      </c>
      <c s="36" t="s">
        <v>55</v>
      </c>
      <c>
        <f>(M133*21)/100</f>
      </c>
      <c t="s">
        <v>28</v>
      </c>
    </row>
    <row r="134" spans="1:5" ht="12.75">
      <c r="A134" s="35" t="s">
        <v>56</v>
      </c>
      <c r="E134" s="39" t="s">
        <v>738</v>
      </c>
    </row>
    <row r="135" spans="1:5" ht="12.75">
      <c r="A135" s="35" t="s">
        <v>58</v>
      </c>
      <c r="E135" s="40" t="s">
        <v>5</v>
      </c>
    </row>
    <row r="136" spans="1:5" ht="191.25">
      <c r="A136" t="s">
        <v>59</v>
      </c>
      <c r="E136" s="39" t="s">
        <v>739</v>
      </c>
    </row>
    <row r="137" spans="1:16" ht="12.75">
      <c r="A137" t="s">
        <v>50</v>
      </c>
      <c s="34" t="s">
        <v>27</v>
      </c>
      <c s="34" t="s">
        <v>583</v>
      </c>
      <c s="35" t="s">
        <v>5</v>
      </c>
      <c s="6" t="s">
        <v>584</v>
      </c>
      <c s="36" t="s">
        <v>209</v>
      </c>
      <c s="37">
        <v>210</v>
      </c>
      <c s="36">
        <v>0</v>
      </c>
      <c s="36">
        <f>ROUND(G137*H137,6)</f>
      </c>
      <c r="L137" s="38">
        <v>0</v>
      </c>
      <c s="32">
        <f>ROUND(ROUND(L137,2)*ROUND(G137,3),2)</f>
      </c>
      <c s="36" t="s">
        <v>55</v>
      </c>
      <c>
        <f>(M137*21)/100</f>
      </c>
      <c t="s">
        <v>28</v>
      </c>
    </row>
    <row r="138" spans="1:5" ht="12.75">
      <c r="A138" s="35" t="s">
        <v>56</v>
      </c>
      <c r="E138" s="39" t="s">
        <v>584</v>
      </c>
    </row>
    <row r="139" spans="1:5" ht="12.75">
      <c r="A139" s="35" t="s">
        <v>58</v>
      </c>
      <c r="E139" s="40" t="s">
        <v>5</v>
      </c>
    </row>
    <row r="140" spans="1:5" ht="140.25">
      <c r="A140" t="s">
        <v>59</v>
      </c>
      <c r="E140" s="39" t="s">
        <v>585</v>
      </c>
    </row>
    <row r="141" spans="1:16" ht="12.75">
      <c r="A141" t="s">
        <v>50</v>
      </c>
      <c s="34" t="s">
        <v>85</v>
      </c>
      <c s="34" t="s">
        <v>607</v>
      </c>
      <c s="35" t="s">
        <v>5</v>
      </c>
      <c s="6" t="s">
        <v>801</v>
      </c>
      <c s="36" t="s">
        <v>209</v>
      </c>
      <c s="37">
        <v>150</v>
      </c>
      <c s="36">
        <v>0</v>
      </c>
      <c s="36">
        <f>ROUND(G141*H141,6)</f>
      </c>
      <c r="L141" s="38">
        <v>0</v>
      </c>
      <c s="32">
        <f>ROUND(ROUND(L141,2)*ROUND(G141,3),2)</f>
      </c>
      <c s="36" t="s">
        <v>55</v>
      </c>
      <c>
        <f>(M141*21)/100</f>
      </c>
      <c t="s">
        <v>28</v>
      </c>
    </row>
    <row r="142" spans="1:5" ht="12.75">
      <c r="A142" s="35" t="s">
        <v>56</v>
      </c>
      <c r="E142" s="39" t="s">
        <v>801</v>
      </c>
    </row>
    <row r="143" spans="1:5" ht="12.75">
      <c r="A143" s="35" t="s">
        <v>58</v>
      </c>
      <c r="E143" s="40" t="s">
        <v>5</v>
      </c>
    </row>
    <row r="144" spans="1:5" ht="102">
      <c r="A144" t="s">
        <v>59</v>
      </c>
      <c r="E144" s="39" t="s">
        <v>802</v>
      </c>
    </row>
    <row r="145" spans="1:16" ht="12.75">
      <c r="A145" t="s">
        <v>50</v>
      </c>
      <c s="34" t="s">
        <v>89</v>
      </c>
      <c s="34" t="s">
        <v>67</v>
      </c>
      <c s="35" t="s">
        <v>5</v>
      </c>
      <c s="6" t="s">
        <v>1567</v>
      </c>
      <c s="36" t="s">
        <v>209</v>
      </c>
      <c s="37">
        <v>65</v>
      </c>
      <c s="36">
        <v>0</v>
      </c>
      <c s="36">
        <f>ROUND(G145*H145,6)</f>
      </c>
      <c r="L145" s="38">
        <v>0</v>
      </c>
      <c s="32">
        <f>ROUND(ROUND(L145,2)*ROUND(G145,3),2)</f>
      </c>
      <c s="36" t="s">
        <v>1538</v>
      </c>
      <c>
        <f>(M145*21)/100</f>
      </c>
      <c t="s">
        <v>28</v>
      </c>
    </row>
    <row r="146" spans="1:5" ht="12.75">
      <c r="A146" s="35" t="s">
        <v>56</v>
      </c>
      <c r="E146" s="39" t="s">
        <v>1567</v>
      </c>
    </row>
    <row r="147" spans="1:5" ht="12.75">
      <c r="A147" s="35" t="s">
        <v>58</v>
      </c>
      <c r="E147" s="40" t="s">
        <v>5</v>
      </c>
    </row>
    <row r="148" spans="1:5" ht="89.25">
      <c r="A148" t="s">
        <v>59</v>
      </c>
      <c r="E148" s="39" t="s">
        <v>1568</v>
      </c>
    </row>
    <row r="149" spans="1:16" ht="12.75">
      <c r="A149" t="s">
        <v>50</v>
      </c>
      <c s="34" t="s">
        <v>206</v>
      </c>
      <c s="34" t="s">
        <v>849</v>
      </c>
      <c s="35" t="s">
        <v>5</v>
      </c>
      <c s="6" t="s">
        <v>850</v>
      </c>
      <c s="36" t="s">
        <v>65</v>
      </c>
      <c s="37">
        <v>120</v>
      </c>
      <c s="36">
        <v>0</v>
      </c>
      <c s="36">
        <f>ROUND(G149*H149,6)</f>
      </c>
      <c r="L149" s="38">
        <v>0</v>
      </c>
      <c s="32">
        <f>ROUND(ROUND(L149,2)*ROUND(G149,3),2)</f>
      </c>
      <c s="36" t="s">
        <v>55</v>
      </c>
      <c>
        <f>(M149*21)/100</f>
      </c>
      <c t="s">
        <v>28</v>
      </c>
    </row>
    <row r="150" spans="1:5" ht="12.75">
      <c r="A150" s="35" t="s">
        <v>56</v>
      </c>
      <c r="E150" s="39" t="s">
        <v>850</v>
      </c>
    </row>
    <row r="151" spans="1:5" ht="12.75">
      <c r="A151" s="35" t="s">
        <v>58</v>
      </c>
      <c r="E151" s="40" t="s">
        <v>5</v>
      </c>
    </row>
    <row r="152" spans="1:5" ht="153">
      <c r="A152" t="s">
        <v>59</v>
      </c>
      <c r="E152" s="39" t="s">
        <v>851</v>
      </c>
    </row>
    <row r="153" spans="1:16" ht="12.75">
      <c r="A153" t="s">
        <v>50</v>
      </c>
      <c s="34" t="s">
        <v>211</v>
      </c>
      <c s="34" t="s">
        <v>1569</v>
      </c>
      <c s="35" t="s">
        <v>5</v>
      </c>
      <c s="6" t="s">
        <v>1570</v>
      </c>
      <c s="36" t="s">
        <v>65</v>
      </c>
      <c s="37">
        <v>120</v>
      </c>
      <c s="36">
        <v>0</v>
      </c>
      <c s="36">
        <f>ROUND(G153*H153,6)</f>
      </c>
      <c r="L153" s="38">
        <v>0</v>
      </c>
      <c s="32">
        <f>ROUND(ROUND(L153,2)*ROUND(G153,3),2)</f>
      </c>
      <c s="36" t="s">
        <v>55</v>
      </c>
      <c>
        <f>(M153*21)/100</f>
      </c>
      <c t="s">
        <v>28</v>
      </c>
    </row>
    <row r="154" spans="1:5" ht="12.75">
      <c r="A154" s="35" t="s">
        <v>56</v>
      </c>
      <c r="E154" s="39" t="s">
        <v>1570</v>
      </c>
    </row>
    <row r="155" spans="1:5" ht="12.75">
      <c r="A155" s="35" t="s">
        <v>58</v>
      </c>
      <c r="E155" s="40" t="s">
        <v>5</v>
      </c>
    </row>
    <row r="156" spans="1:5" ht="102">
      <c r="A156" t="s">
        <v>59</v>
      </c>
      <c r="E156" s="39" t="s">
        <v>1571</v>
      </c>
    </row>
    <row r="157" spans="1:16" ht="12.75">
      <c r="A157" t="s">
        <v>50</v>
      </c>
      <c s="34" t="s">
        <v>223</v>
      </c>
      <c s="34" t="s">
        <v>167</v>
      </c>
      <c s="35" t="s">
        <v>5</v>
      </c>
      <c s="6" t="s">
        <v>168</v>
      </c>
      <c s="36" t="s">
        <v>65</v>
      </c>
      <c s="37">
        <v>1</v>
      </c>
      <c s="36">
        <v>0</v>
      </c>
      <c s="36">
        <f>ROUND(G157*H157,6)</f>
      </c>
      <c r="L157" s="38">
        <v>0</v>
      </c>
      <c s="32">
        <f>ROUND(ROUND(L157,2)*ROUND(G157,3),2)</f>
      </c>
      <c s="36" t="s">
        <v>55</v>
      </c>
      <c>
        <f>(M157*21)/100</f>
      </c>
      <c t="s">
        <v>28</v>
      </c>
    </row>
    <row r="158" spans="1:5" ht="12.75">
      <c r="A158" s="35" t="s">
        <v>56</v>
      </c>
      <c r="E158" s="39" t="s">
        <v>168</v>
      </c>
    </row>
    <row r="159" spans="1:5" ht="12.75">
      <c r="A159" s="35" t="s">
        <v>58</v>
      </c>
      <c r="E159" s="40" t="s">
        <v>5</v>
      </c>
    </row>
    <row r="160" spans="1:5" ht="191.25">
      <c r="A160" t="s">
        <v>59</v>
      </c>
      <c r="E160" s="39" t="s">
        <v>169</v>
      </c>
    </row>
    <row r="161" spans="1:16" ht="12.75">
      <c r="A161" t="s">
        <v>50</v>
      </c>
      <c s="34" t="s">
        <v>227</v>
      </c>
      <c s="34" t="s">
        <v>94</v>
      </c>
      <c s="35" t="s">
        <v>5</v>
      </c>
      <c s="6" t="s">
        <v>1561</v>
      </c>
      <c s="36" t="s">
        <v>65</v>
      </c>
      <c s="37">
        <v>1</v>
      </c>
      <c s="36">
        <v>0</v>
      </c>
      <c s="36">
        <f>ROUND(G161*H161,6)</f>
      </c>
      <c r="L161" s="38">
        <v>0</v>
      </c>
      <c s="32">
        <f>ROUND(ROUND(L161,2)*ROUND(G161,3),2)</f>
      </c>
      <c s="36" t="s">
        <v>1538</v>
      </c>
      <c>
        <f>(M161*21)/100</f>
      </c>
      <c t="s">
        <v>28</v>
      </c>
    </row>
    <row r="162" spans="1:5" ht="12.75">
      <c r="A162" s="35" t="s">
        <v>56</v>
      </c>
      <c r="E162" s="39" t="s">
        <v>1561</v>
      </c>
    </row>
    <row r="163" spans="1:5" ht="12.75">
      <c r="A163" s="35" t="s">
        <v>58</v>
      </c>
      <c r="E163" s="40" t="s">
        <v>5</v>
      </c>
    </row>
    <row r="164" spans="1:5" ht="102">
      <c r="A164" t="s">
        <v>59</v>
      </c>
      <c r="E164" s="39" t="s">
        <v>1562</v>
      </c>
    </row>
    <row r="165" spans="1:16" ht="12.75">
      <c r="A165" t="s">
        <v>50</v>
      </c>
      <c s="34" t="s">
        <v>231</v>
      </c>
      <c s="34" t="s">
        <v>866</v>
      </c>
      <c s="35" t="s">
        <v>5</v>
      </c>
      <c s="6" t="s">
        <v>867</v>
      </c>
      <c s="36" t="s">
        <v>65</v>
      </c>
      <c s="37">
        <v>8</v>
      </c>
      <c s="36">
        <v>0</v>
      </c>
      <c s="36">
        <f>ROUND(G165*H165,6)</f>
      </c>
      <c r="L165" s="38">
        <v>0</v>
      </c>
      <c s="32">
        <f>ROUND(ROUND(L165,2)*ROUND(G165,3),2)</f>
      </c>
      <c s="36" t="s">
        <v>55</v>
      </c>
      <c>
        <f>(M165*21)/100</f>
      </c>
      <c t="s">
        <v>28</v>
      </c>
    </row>
    <row r="166" spans="1:5" ht="12.75">
      <c r="A166" s="35" t="s">
        <v>56</v>
      </c>
      <c r="E166" s="39" t="s">
        <v>867</v>
      </c>
    </row>
    <row r="167" spans="1:5" ht="12.75">
      <c r="A167" s="35" t="s">
        <v>58</v>
      </c>
      <c r="E167" s="40" t="s">
        <v>5</v>
      </c>
    </row>
    <row r="168" spans="1:5" ht="153">
      <c r="A168" t="s">
        <v>59</v>
      </c>
      <c r="E168" s="39" t="s">
        <v>868</v>
      </c>
    </row>
    <row r="169" spans="1:16" ht="25.5">
      <c r="A169" t="s">
        <v>50</v>
      </c>
      <c s="34" t="s">
        <v>235</v>
      </c>
      <c s="34" t="s">
        <v>1563</v>
      </c>
      <c s="35" t="s">
        <v>5</v>
      </c>
      <c s="6" t="s">
        <v>1564</v>
      </c>
      <c s="36" t="s">
        <v>65</v>
      </c>
      <c s="37">
        <v>1</v>
      </c>
      <c s="36">
        <v>0</v>
      </c>
      <c s="36">
        <f>ROUND(G169*H169,6)</f>
      </c>
      <c r="L169" s="38">
        <v>0</v>
      </c>
      <c s="32">
        <f>ROUND(ROUND(L169,2)*ROUND(G169,3),2)</f>
      </c>
      <c s="36" t="s">
        <v>55</v>
      </c>
      <c>
        <f>(M169*21)/100</f>
      </c>
      <c t="s">
        <v>28</v>
      </c>
    </row>
    <row r="170" spans="1:5" ht="25.5">
      <c r="A170" s="35" t="s">
        <v>56</v>
      </c>
      <c r="E170" s="39" t="s">
        <v>1564</v>
      </c>
    </row>
    <row r="171" spans="1:5" ht="12.75">
      <c r="A171" s="35" t="s">
        <v>58</v>
      </c>
      <c r="E171" s="40" t="s">
        <v>5</v>
      </c>
    </row>
    <row r="172" spans="1:5" ht="204">
      <c r="A172" t="s">
        <v>59</v>
      </c>
      <c r="E172" s="39" t="s">
        <v>1565</v>
      </c>
    </row>
    <row r="173" spans="1:16" ht="12.75">
      <c r="A173" t="s">
        <v>50</v>
      </c>
      <c s="34" t="s">
        <v>239</v>
      </c>
      <c s="34" t="s">
        <v>268</v>
      </c>
      <c s="35" t="s">
        <v>5</v>
      </c>
      <c s="6" t="s">
        <v>269</v>
      </c>
      <c s="36" t="s">
        <v>65</v>
      </c>
      <c s="37">
        <v>3</v>
      </c>
      <c s="36">
        <v>0</v>
      </c>
      <c s="36">
        <f>ROUND(G173*H173,6)</f>
      </c>
      <c r="L173" s="38">
        <v>0</v>
      </c>
      <c s="32">
        <f>ROUND(ROUND(L173,2)*ROUND(G173,3),2)</f>
      </c>
      <c s="36" t="s">
        <v>55</v>
      </c>
      <c>
        <f>(M173*21)/100</f>
      </c>
      <c t="s">
        <v>28</v>
      </c>
    </row>
    <row r="174" spans="1:5" ht="12.75">
      <c r="A174" s="35" t="s">
        <v>56</v>
      </c>
      <c r="E174" s="39" t="s">
        <v>269</v>
      </c>
    </row>
    <row r="175" spans="1:5" ht="12.75">
      <c r="A175" s="35" t="s">
        <v>58</v>
      </c>
      <c r="E175" s="40" t="s">
        <v>5</v>
      </c>
    </row>
    <row r="176" spans="1:5" ht="191.25">
      <c r="A176" t="s">
        <v>59</v>
      </c>
      <c r="E176" s="39" t="s">
        <v>270</v>
      </c>
    </row>
    <row r="177" spans="1:16" ht="12.75">
      <c r="A177" t="s">
        <v>50</v>
      </c>
      <c s="34" t="s">
        <v>243</v>
      </c>
      <c s="34" t="s">
        <v>272</v>
      </c>
      <c s="35" t="s">
        <v>5</v>
      </c>
      <c s="6" t="s">
        <v>273</v>
      </c>
      <c s="36" t="s">
        <v>65</v>
      </c>
      <c s="37">
        <v>3</v>
      </c>
      <c s="36">
        <v>0</v>
      </c>
      <c s="36">
        <f>ROUND(G177*H177,6)</f>
      </c>
      <c r="L177" s="38">
        <v>0</v>
      </c>
      <c s="32">
        <f>ROUND(ROUND(L177,2)*ROUND(G177,3),2)</f>
      </c>
      <c s="36" t="s">
        <v>55</v>
      </c>
      <c>
        <f>(M177*21)/100</f>
      </c>
      <c t="s">
        <v>28</v>
      </c>
    </row>
    <row r="178" spans="1:5" ht="12.75">
      <c r="A178" s="35" t="s">
        <v>56</v>
      </c>
      <c r="E178" s="39" t="s">
        <v>273</v>
      </c>
    </row>
    <row r="179" spans="1:5" ht="12.75">
      <c r="A179" s="35" t="s">
        <v>58</v>
      </c>
      <c r="E179" s="40" t="s">
        <v>5</v>
      </c>
    </row>
    <row r="180" spans="1:5" ht="102">
      <c r="A180" t="s">
        <v>59</v>
      </c>
      <c r="E180" s="39" t="s">
        <v>274</v>
      </c>
    </row>
    <row r="181" spans="1:13" ht="12.75">
      <c r="A181" t="s">
        <v>47</v>
      </c>
      <c r="C181" s="31" t="s">
        <v>204</v>
      </c>
      <c r="E181" s="33" t="s">
        <v>1572</v>
      </c>
      <c r="J181" s="32">
        <f>0</f>
      </c>
      <c s="32">
        <f>0</f>
      </c>
      <c s="32">
        <f>0+L182+L186+L190+L194</f>
      </c>
      <c s="32">
        <f>0+M182+M186+M190+M194</f>
      </c>
    </row>
    <row r="182" spans="1:16" ht="12.75">
      <c r="A182" t="s">
        <v>50</v>
      </c>
      <c s="34" t="s">
        <v>248</v>
      </c>
      <c s="34" t="s">
        <v>1573</v>
      </c>
      <c s="35" t="s">
        <v>5</v>
      </c>
      <c s="6" t="s">
        <v>1574</v>
      </c>
      <c s="36" t="s">
        <v>65</v>
      </c>
      <c s="37">
        <v>1</v>
      </c>
      <c s="36">
        <v>0</v>
      </c>
      <c s="36">
        <f>ROUND(G182*H182,6)</f>
      </c>
      <c r="L182" s="38">
        <v>0</v>
      </c>
      <c s="32">
        <f>ROUND(ROUND(L182,2)*ROUND(G182,3),2)</f>
      </c>
      <c s="36" t="s">
        <v>55</v>
      </c>
      <c>
        <f>(M182*21)/100</f>
      </c>
      <c t="s">
        <v>28</v>
      </c>
    </row>
    <row r="183" spans="1:5" ht="12.75">
      <c r="A183" s="35" t="s">
        <v>56</v>
      </c>
      <c r="E183" s="39" t="s">
        <v>1574</v>
      </c>
    </row>
    <row r="184" spans="1:5" ht="12.75">
      <c r="A184" s="35" t="s">
        <v>58</v>
      </c>
      <c r="E184" s="40" t="s">
        <v>5</v>
      </c>
    </row>
    <row r="185" spans="1:5" ht="153">
      <c r="A185" t="s">
        <v>59</v>
      </c>
      <c r="E185" s="39" t="s">
        <v>1575</v>
      </c>
    </row>
    <row r="186" spans="1:16" ht="12.75">
      <c r="A186" t="s">
        <v>50</v>
      </c>
      <c s="34" t="s">
        <v>253</v>
      </c>
      <c s="34" t="s">
        <v>98</v>
      </c>
      <c s="35" t="s">
        <v>5</v>
      </c>
      <c s="6" t="s">
        <v>1576</v>
      </c>
      <c s="36" t="s">
        <v>65</v>
      </c>
      <c s="37">
        <v>1</v>
      </c>
      <c s="36">
        <v>0</v>
      </c>
      <c s="36">
        <f>ROUND(G186*H186,6)</f>
      </c>
      <c r="L186" s="38">
        <v>0</v>
      </c>
      <c s="32">
        <f>ROUND(ROUND(L186,2)*ROUND(G186,3),2)</f>
      </c>
      <c s="36" t="s">
        <v>1538</v>
      </c>
      <c>
        <f>(M186*21)/100</f>
      </c>
      <c t="s">
        <v>28</v>
      </c>
    </row>
    <row r="187" spans="1:5" ht="12.75">
      <c r="A187" s="35" t="s">
        <v>56</v>
      </c>
      <c r="E187" s="39" t="s">
        <v>1576</v>
      </c>
    </row>
    <row r="188" spans="1:5" ht="12.75">
      <c r="A188" s="35" t="s">
        <v>58</v>
      </c>
      <c r="E188" s="40" t="s">
        <v>5</v>
      </c>
    </row>
    <row r="189" spans="1:5" ht="114.75">
      <c r="A189" t="s">
        <v>59</v>
      </c>
      <c r="E189" s="39" t="s">
        <v>1577</v>
      </c>
    </row>
    <row r="190" spans="1:16" ht="25.5">
      <c r="A190" t="s">
        <v>50</v>
      </c>
      <c s="34" t="s">
        <v>287</v>
      </c>
      <c s="34" t="s">
        <v>1563</v>
      </c>
      <c s="35" t="s">
        <v>5</v>
      </c>
      <c s="6" t="s">
        <v>1564</v>
      </c>
      <c s="36" t="s">
        <v>65</v>
      </c>
      <c s="37">
        <v>1</v>
      </c>
      <c s="36">
        <v>0</v>
      </c>
      <c s="36">
        <f>ROUND(G190*H190,6)</f>
      </c>
      <c r="L190" s="38">
        <v>0</v>
      </c>
      <c s="32">
        <f>ROUND(ROUND(L190,2)*ROUND(G190,3),2)</f>
      </c>
      <c s="36" t="s">
        <v>55</v>
      </c>
      <c>
        <f>(M190*21)/100</f>
      </c>
      <c t="s">
        <v>28</v>
      </c>
    </row>
    <row r="191" spans="1:5" ht="25.5">
      <c r="A191" s="35" t="s">
        <v>56</v>
      </c>
      <c r="E191" s="39" t="s">
        <v>1564</v>
      </c>
    </row>
    <row r="192" spans="1:5" ht="12.75">
      <c r="A192" s="35" t="s">
        <v>58</v>
      </c>
      <c r="E192" s="40" t="s">
        <v>5</v>
      </c>
    </row>
    <row r="193" spans="1:5" ht="204">
      <c r="A193" t="s">
        <v>59</v>
      </c>
      <c r="E193" s="39" t="s">
        <v>1565</v>
      </c>
    </row>
    <row r="194" spans="1:16" ht="12.75">
      <c r="A194" t="s">
        <v>50</v>
      </c>
      <c s="34" t="s">
        <v>295</v>
      </c>
      <c s="34" t="s">
        <v>866</v>
      </c>
      <c s="35" t="s">
        <v>5</v>
      </c>
      <c s="6" t="s">
        <v>867</v>
      </c>
      <c s="36" t="s">
        <v>65</v>
      </c>
      <c s="37">
        <v>8</v>
      </c>
      <c s="36">
        <v>0</v>
      </c>
      <c s="36">
        <f>ROUND(G194*H194,6)</f>
      </c>
      <c r="L194" s="38">
        <v>0</v>
      </c>
      <c s="32">
        <f>ROUND(ROUND(L194,2)*ROUND(G194,3),2)</f>
      </c>
      <c s="36" t="s">
        <v>55</v>
      </c>
      <c>
        <f>(M194*21)/100</f>
      </c>
      <c t="s">
        <v>28</v>
      </c>
    </row>
    <row r="195" spans="1:5" ht="12.75">
      <c r="A195" s="35" t="s">
        <v>56</v>
      </c>
      <c r="E195" s="39" t="s">
        <v>867</v>
      </c>
    </row>
    <row r="196" spans="1:5" ht="12.75">
      <c r="A196" s="35" t="s">
        <v>58</v>
      </c>
      <c r="E196" s="40" t="s">
        <v>5</v>
      </c>
    </row>
    <row r="197" spans="1:5" ht="153">
      <c r="A197" t="s">
        <v>59</v>
      </c>
      <c r="E197" s="39" t="s">
        <v>868</v>
      </c>
    </row>
    <row r="198" spans="1:13" ht="12.75">
      <c r="A198" t="s">
        <v>47</v>
      </c>
      <c r="C198" s="31" t="s">
        <v>347</v>
      </c>
      <c r="E198" s="33" t="s">
        <v>1578</v>
      </c>
      <c r="J198" s="32">
        <f>0</f>
      </c>
      <c s="32">
        <f>0</f>
      </c>
      <c s="32">
        <f>0+L199+L203+L207+L211</f>
      </c>
      <c s="32">
        <f>0+M199+M203+M207+M211</f>
      </c>
    </row>
    <row r="199" spans="1:16" ht="12.75">
      <c r="A199" t="s">
        <v>50</v>
      </c>
      <c s="34" t="s">
        <v>261</v>
      </c>
      <c s="34" t="s">
        <v>167</v>
      </c>
      <c s="35" t="s">
        <v>5</v>
      </c>
      <c s="6" t="s">
        <v>168</v>
      </c>
      <c s="36" t="s">
        <v>65</v>
      </c>
      <c s="37">
        <v>1</v>
      </c>
      <c s="36">
        <v>0</v>
      </c>
      <c s="36">
        <f>ROUND(G199*H199,6)</f>
      </c>
      <c r="L199" s="38">
        <v>0</v>
      </c>
      <c s="32">
        <f>ROUND(ROUND(L199,2)*ROUND(G199,3),2)</f>
      </c>
      <c s="36" t="s">
        <v>55</v>
      </c>
      <c>
        <f>(M199*21)/100</f>
      </c>
      <c t="s">
        <v>28</v>
      </c>
    </row>
    <row r="200" spans="1:5" ht="12.75">
      <c r="A200" s="35" t="s">
        <v>56</v>
      </c>
      <c r="E200" s="39" t="s">
        <v>168</v>
      </c>
    </row>
    <row r="201" spans="1:5" ht="12.75">
      <c r="A201" s="35" t="s">
        <v>58</v>
      </c>
      <c r="E201" s="40" t="s">
        <v>5</v>
      </c>
    </row>
    <row r="202" spans="1:5" ht="191.25">
      <c r="A202" t="s">
        <v>59</v>
      </c>
      <c r="E202" s="39" t="s">
        <v>169</v>
      </c>
    </row>
    <row r="203" spans="1:16" ht="12.75">
      <c r="A203" t="s">
        <v>50</v>
      </c>
      <c s="34" t="s">
        <v>262</v>
      </c>
      <c s="34" t="s">
        <v>94</v>
      </c>
      <c s="35" t="s">
        <v>5</v>
      </c>
      <c s="6" t="s">
        <v>1561</v>
      </c>
      <c s="36" t="s">
        <v>65</v>
      </c>
      <c s="37">
        <v>1</v>
      </c>
      <c s="36">
        <v>0</v>
      </c>
      <c s="36">
        <f>ROUND(G203*H203,6)</f>
      </c>
      <c r="L203" s="38">
        <v>0</v>
      </c>
      <c s="32">
        <f>ROUND(ROUND(L203,2)*ROUND(G203,3),2)</f>
      </c>
      <c s="36" t="s">
        <v>1538</v>
      </c>
      <c>
        <f>(M203*21)/100</f>
      </c>
      <c t="s">
        <v>28</v>
      </c>
    </row>
    <row r="204" spans="1:5" ht="12.75">
      <c r="A204" s="35" t="s">
        <v>56</v>
      </c>
      <c r="E204" s="39" t="s">
        <v>1561</v>
      </c>
    </row>
    <row r="205" spans="1:5" ht="12.75">
      <c r="A205" s="35" t="s">
        <v>58</v>
      </c>
      <c r="E205" s="40" t="s">
        <v>5</v>
      </c>
    </row>
    <row r="206" spans="1:5" ht="102">
      <c r="A206" t="s">
        <v>59</v>
      </c>
      <c r="E206" s="39" t="s">
        <v>1562</v>
      </c>
    </row>
    <row r="207" spans="1:16" ht="12.75">
      <c r="A207" t="s">
        <v>50</v>
      </c>
      <c s="34" t="s">
        <v>263</v>
      </c>
      <c s="34" t="s">
        <v>866</v>
      </c>
      <c s="35" t="s">
        <v>5</v>
      </c>
      <c s="6" t="s">
        <v>867</v>
      </c>
      <c s="36" t="s">
        <v>65</v>
      </c>
      <c s="37">
        <v>8</v>
      </c>
      <c s="36">
        <v>0</v>
      </c>
      <c s="36">
        <f>ROUND(G207*H207,6)</f>
      </c>
      <c r="L207" s="38">
        <v>0</v>
      </c>
      <c s="32">
        <f>ROUND(ROUND(L207,2)*ROUND(G207,3),2)</f>
      </c>
      <c s="36" t="s">
        <v>55</v>
      </c>
      <c>
        <f>(M207*21)/100</f>
      </c>
      <c t="s">
        <v>28</v>
      </c>
    </row>
    <row r="208" spans="1:5" ht="12.75">
      <c r="A208" s="35" t="s">
        <v>56</v>
      </c>
      <c r="E208" s="39" t="s">
        <v>867</v>
      </c>
    </row>
    <row r="209" spans="1:5" ht="12.75">
      <c r="A209" s="35" t="s">
        <v>58</v>
      </c>
      <c r="E209" s="40" t="s">
        <v>5</v>
      </c>
    </row>
    <row r="210" spans="1:5" ht="153">
      <c r="A210" t="s">
        <v>59</v>
      </c>
      <c r="E210" s="39" t="s">
        <v>868</v>
      </c>
    </row>
    <row r="211" spans="1:16" ht="25.5">
      <c r="A211" t="s">
        <v>50</v>
      </c>
      <c s="34" t="s">
        <v>291</v>
      </c>
      <c s="34" t="s">
        <v>1563</v>
      </c>
      <c s="35" t="s">
        <v>5</v>
      </c>
      <c s="6" t="s">
        <v>1564</v>
      </c>
      <c s="36" t="s">
        <v>65</v>
      </c>
      <c s="37">
        <v>1</v>
      </c>
      <c s="36">
        <v>0</v>
      </c>
      <c s="36">
        <f>ROUND(G211*H211,6)</f>
      </c>
      <c r="L211" s="38">
        <v>0</v>
      </c>
      <c s="32">
        <f>ROUND(ROUND(L211,2)*ROUND(G211,3),2)</f>
      </c>
      <c s="36" t="s">
        <v>55</v>
      </c>
      <c>
        <f>(M211*21)/100</f>
      </c>
      <c t="s">
        <v>28</v>
      </c>
    </row>
    <row r="212" spans="1:5" ht="25.5">
      <c r="A212" s="35" t="s">
        <v>56</v>
      </c>
      <c r="E212" s="39" t="s">
        <v>1564</v>
      </c>
    </row>
    <row r="213" spans="1:5" ht="12.75">
      <c r="A213" s="35" t="s">
        <v>58</v>
      </c>
      <c r="E213" s="40" t="s">
        <v>5</v>
      </c>
    </row>
    <row r="214" spans="1:5" ht="204">
      <c r="A214" t="s">
        <v>59</v>
      </c>
      <c r="E214" s="39" t="s">
        <v>1565</v>
      </c>
    </row>
    <row r="215" spans="1:13" ht="12.75">
      <c r="A215" t="s">
        <v>47</v>
      </c>
      <c r="C215" s="31" t="s">
        <v>610</v>
      </c>
      <c r="E215" s="33" t="s">
        <v>611</v>
      </c>
      <c r="J215" s="32">
        <f>0</f>
      </c>
      <c s="32">
        <f>0</f>
      </c>
      <c s="32">
        <f>0+L216+L220+L224+L228+L232+L236+L240</f>
      </c>
      <c s="32">
        <f>0+M216+M220+M224+M228+M232+M236+M240</f>
      </c>
    </row>
    <row r="216" spans="1:16" ht="12.75">
      <c r="A216" t="s">
        <v>50</v>
      </c>
      <c s="34" t="s">
        <v>267</v>
      </c>
      <c s="34" t="s">
        <v>1467</v>
      </c>
      <c s="35" t="s">
        <v>5</v>
      </c>
      <c s="6" t="s">
        <v>1468</v>
      </c>
      <c s="36" t="s">
        <v>251</v>
      </c>
      <c s="37">
        <v>10</v>
      </c>
      <c s="36">
        <v>0</v>
      </c>
      <c s="36">
        <f>ROUND(G216*H216,6)</f>
      </c>
      <c r="L216" s="38">
        <v>0</v>
      </c>
      <c s="32">
        <f>ROUND(ROUND(L216,2)*ROUND(G216,3),2)</f>
      </c>
      <c s="36" t="s">
        <v>1538</v>
      </c>
      <c>
        <f>(M216*21)/100</f>
      </c>
      <c t="s">
        <v>28</v>
      </c>
    </row>
    <row r="217" spans="1:5" ht="12.75">
      <c r="A217" s="35" t="s">
        <v>56</v>
      </c>
      <c r="E217" s="39" t="s">
        <v>1468</v>
      </c>
    </row>
    <row r="218" spans="1:5" ht="12.75">
      <c r="A218" s="35" t="s">
        <v>58</v>
      </c>
      <c r="E218" s="40" t="s">
        <v>5</v>
      </c>
    </row>
    <row r="219" spans="1:5" ht="89.25">
      <c r="A219" t="s">
        <v>59</v>
      </c>
      <c r="E219" s="39" t="s">
        <v>1469</v>
      </c>
    </row>
    <row r="220" spans="1:16" ht="12.75">
      <c r="A220" t="s">
        <v>50</v>
      </c>
      <c s="34" t="s">
        <v>271</v>
      </c>
      <c s="34" t="s">
        <v>1471</v>
      </c>
      <c s="35" t="s">
        <v>5</v>
      </c>
      <c s="6" t="s">
        <v>773</v>
      </c>
      <c s="36" t="s">
        <v>246</v>
      </c>
      <c s="37">
        <v>1</v>
      </c>
      <c s="36">
        <v>0</v>
      </c>
      <c s="36">
        <f>ROUND(G220*H220,6)</f>
      </c>
      <c r="L220" s="38">
        <v>0</v>
      </c>
      <c s="32">
        <f>ROUND(ROUND(L220,2)*ROUND(G220,3),2)</f>
      </c>
      <c s="36" t="s">
        <v>1538</v>
      </c>
      <c>
        <f>(M220*21)/100</f>
      </c>
      <c t="s">
        <v>28</v>
      </c>
    </row>
    <row r="221" spans="1:5" ht="12.75">
      <c r="A221" s="35" t="s">
        <v>56</v>
      </c>
      <c r="E221" s="39" t="s">
        <v>773</v>
      </c>
    </row>
    <row r="222" spans="1:5" ht="12.75">
      <c r="A222" s="35" t="s">
        <v>58</v>
      </c>
      <c r="E222" s="40" t="s">
        <v>5</v>
      </c>
    </row>
    <row r="223" spans="1:5" ht="89.25">
      <c r="A223" t="s">
        <v>59</v>
      </c>
      <c r="E223" s="39" t="s">
        <v>774</v>
      </c>
    </row>
    <row r="224" spans="1:16" ht="25.5">
      <c r="A224" t="s">
        <v>50</v>
      </c>
      <c s="34" t="s">
        <v>275</v>
      </c>
      <c s="34" t="s">
        <v>350</v>
      </c>
      <c s="35" t="s">
        <v>5</v>
      </c>
      <c s="6" t="s">
        <v>351</v>
      </c>
      <c s="36" t="s">
        <v>65</v>
      </c>
      <c s="37">
        <v>7</v>
      </c>
      <c s="36">
        <v>0</v>
      </c>
      <c s="36">
        <f>ROUND(G224*H224,6)</f>
      </c>
      <c r="L224" s="38">
        <v>0</v>
      </c>
      <c s="32">
        <f>ROUND(ROUND(L224,2)*ROUND(G224,3),2)</f>
      </c>
      <c s="36" t="s">
        <v>55</v>
      </c>
      <c>
        <f>(M224*21)/100</f>
      </c>
      <c t="s">
        <v>28</v>
      </c>
    </row>
    <row r="225" spans="1:5" ht="25.5">
      <c r="A225" s="35" t="s">
        <v>56</v>
      </c>
      <c r="E225" s="39" t="s">
        <v>351</v>
      </c>
    </row>
    <row r="226" spans="1:5" ht="12.75">
      <c r="A226" s="35" t="s">
        <v>58</v>
      </c>
      <c r="E226" s="40" t="s">
        <v>5</v>
      </c>
    </row>
    <row r="227" spans="1:5" ht="216.75">
      <c r="A227" t="s">
        <v>59</v>
      </c>
      <c r="E227" s="39" t="s">
        <v>352</v>
      </c>
    </row>
    <row r="228" spans="1:16" ht="12.75">
      <c r="A228" t="s">
        <v>50</v>
      </c>
      <c s="34" t="s">
        <v>279</v>
      </c>
      <c s="34" t="s">
        <v>390</v>
      </c>
      <c s="35" t="s">
        <v>5</v>
      </c>
      <c s="6" t="s">
        <v>645</v>
      </c>
      <c s="36" t="s">
        <v>646</v>
      </c>
      <c s="37">
        <v>1</v>
      </c>
      <c s="36">
        <v>0</v>
      </c>
      <c s="36">
        <f>ROUND(G228*H228,6)</f>
      </c>
      <c r="L228" s="38">
        <v>0</v>
      </c>
      <c s="32">
        <f>ROUND(ROUND(L228,2)*ROUND(G228,3),2)</f>
      </c>
      <c s="36" t="s">
        <v>1538</v>
      </c>
      <c>
        <f>(M228*21)/100</f>
      </c>
      <c t="s">
        <v>28</v>
      </c>
    </row>
    <row r="229" spans="1:5" ht="12.75">
      <c r="A229" s="35" t="s">
        <v>56</v>
      </c>
      <c r="E229" s="39" t="s">
        <v>645</v>
      </c>
    </row>
    <row r="230" spans="1:5" ht="12.75">
      <c r="A230" s="35" t="s">
        <v>58</v>
      </c>
      <c r="E230" s="40" t="s">
        <v>5</v>
      </c>
    </row>
    <row r="231" spans="1:5" ht="89.25">
      <c r="A231" t="s">
        <v>59</v>
      </c>
      <c r="E231" s="39" t="s">
        <v>647</v>
      </c>
    </row>
    <row r="232" spans="1:16" ht="12.75">
      <c r="A232" t="s">
        <v>50</v>
      </c>
      <c s="34" t="s">
        <v>299</v>
      </c>
      <c s="34" t="s">
        <v>1579</v>
      </c>
      <c s="35" t="s">
        <v>5</v>
      </c>
      <c s="6" t="s">
        <v>395</v>
      </c>
      <c s="36" t="s">
        <v>246</v>
      </c>
      <c s="37">
        <v>1</v>
      </c>
      <c s="36">
        <v>0</v>
      </c>
      <c s="36">
        <f>ROUND(G232*H232,6)</f>
      </c>
      <c r="L232" s="38">
        <v>0</v>
      </c>
      <c s="32">
        <f>ROUND(ROUND(L232,2)*ROUND(G232,3),2)</f>
      </c>
      <c s="36" t="s">
        <v>1538</v>
      </c>
      <c>
        <f>(M232*21)/100</f>
      </c>
      <c t="s">
        <v>28</v>
      </c>
    </row>
    <row r="233" spans="1:5" ht="12.75">
      <c r="A233" s="35" t="s">
        <v>56</v>
      </c>
      <c r="E233" s="39" t="s">
        <v>395</v>
      </c>
    </row>
    <row r="234" spans="1:5" ht="12.75">
      <c r="A234" s="35" t="s">
        <v>58</v>
      </c>
      <c r="E234" s="40" t="s">
        <v>5</v>
      </c>
    </row>
    <row r="235" spans="1:5" ht="89.25">
      <c r="A235" t="s">
        <v>59</v>
      </c>
      <c r="E235" s="39" t="s">
        <v>396</v>
      </c>
    </row>
    <row r="236" spans="1:16" ht="38.25">
      <c r="A236" t="s">
        <v>50</v>
      </c>
      <c s="34" t="s">
        <v>307</v>
      </c>
      <c s="34" t="s">
        <v>410</v>
      </c>
      <c s="35" t="s">
        <v>5</v>
      </c>
      <c s="6" t="s">
        <v>411</v>
      </c>
      <c s="36" t="s">
        <v>412</v>
      </c>
      <c s="37">
        <v>0.9</v>
      </c>
      <c s="36">
        <v>0</v>
      </c>
      <c s="36">
        <f>ROUND(G236*H236,6)</f>
      </c>
      <c r="L236" s="38">
        <v>0</v>
      </c>
      <c s="32">
        <f>ROUND(ROUND(L236,2)*ROUND(G236,3),2)</f>
      </c>
      <c s="36" t="s">
        <v>413</v>
      </c>
      <c>
        <f>(M236*21)/100</f>
      </c>
      <c t="s">
        <v>28</v>
      </c>
    </row>
    <row r="237" spans="1:5" ht="51">
      <c r="A237" s="35" t="s">
        <v>56</v>
      </c>
      <c r="E237" s="39" t="s">
        <v>414</v>
      </c>
    </row>
    <row r="238" spans="1:5" ht="12.75">
      <c r="A238" s="35" t="s">
        <v>58</v>
      </c>
      <c r="E238" s="40" t="s">
        <v>5</v>
      </c>
    </row>
    <row r="239" spans="1:5" ht="229.5">
      <c r="A239" t="s">
        <v>59</v>
      </c>
      <c r="E239" s="39" t="s">
        <v>415</v>
      </c>
    </row>
    <row r="240" spans="1:16" ht="25.5">
      <c r="A240" t="s">
        <v>50</v>
      </c>
      <c s="34" t="s">
        <v>311</v>
      </c>
      <c s="34" t="s">
        <v>417</v>
      </c>
      <c s="35" t="s">
        <v>5</v>
      </c>
      <c s="6" t="s">
        <v>418</v>
      </c>
      <c s="36" t="s">
        <v>412</v>
      </c>
      <c s="37">
        <v>0.9</v>
      </c>
      <c s="36">
        <v>0</v>
      </c>
      <c s="36">
        <f>ROUND(G240*H240,6)</f>
      </c>
      <c r="L240" s="38">
        <v>0</v>
      </c>
      <c s="32">
        <f>ROUND(ROUND(L240,2)*ROUND(G240,3),2)</f>
      </c>
      <c s="36" t="s">
        <v>413</v>
      </c>
      <c>
        <f>(M240*21)/100</f>
      </c>
      <c t="s">
        <v>28</v>
      </c>
    </row>
    <row r="241" spans="1:5" ht="25.5">
      <c r="A241" s="35" t="s">
        <v>56</v>
      </c>
      <c r="E241" s="39" t="s">
        <v>418</v>
      </c>
    </row>
    <row r="242" spans="1:5" ht="12.75">
      <c r="A242" s="35" t="s">
        <v>58</v>
      </c>
      <c r="E242" s="40" t="s">
        <v>5</v>
      </c>
    </row>
    <row r="243" spans="1:5" ht="204">
      <c r="A243" t="s">
        <v>59</v>
      </c>
      <c r="E243" s="39" t="s">
        <v>419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9.xml><?xml version="1.0" encoding="utf-8"?>
<worksheet xmlns="http://schemas.openxmlformats.org/spreadsheetml/2006/main" xmlns:r="http://schemas.openxmlformats.org/officeDocument/2006/relationships">
  <dimension ref="A1:T23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COUNTIFS(L8:L230,"=0",A8:A230,"P")+COUNTIFS(L8:L230,"",A8:A230,"P")+SUM(Q8:Q230)</f>
      </c>
    </row>
    <row r="8" spans="1:13" ht="12.75">
      <c r="A8" t="s">
        <v>45</v>
      </c>
      <c r="C8" s="28" t="s">
        <v>1582</v>
      </c>
      <c r="E8" s="30" t="s">
        <v>1581</v>
      </c>
      <c r="J8" s="29">
        <f>0+J9+J14+J51+J112+J153</f>
      </c>
      <c s="29">
        <f>0+K9+K14+K51+K112+K153</f>
      </c>
      <c s="29">
        <f>0+L9+L14+L51+L112+L153</f>
      </c>
      <c s="29">
        <f>0+M9+M14+M51+M112+M153</f>
      </c>
    </row>
    <row r="9" spans="1:13" ht="12.75">
      <c r="A9" t="s">
        <v>47</v>
      </c>
      <c r="C9" s="31" t="s">
        <v>48</v>
      </c>
      <c r="E9" s="33" t="s">
        <v>49</v>
      </c>
      <c r="J9" s="32">
        <f>0</f>
      </c>
      <c s="32">
        <f>0</f>
      </c>
      <c s="32">
        <f>0+L10</f>
      </c>
      <c s="32">
        <f>0+M10</f>
      </c>
    </row>
    <row r="10" spans="1:16" ht="12.75">
      <c r="A10" t="s">
        <v>50</v>
      </c>
      <c s="34" t="s">
        <v>349</v>
      </c>
      <c s="34" t="s">
        <v>52</v>
      </c>
      <c s="35" t="s">
        <v>5</v>
      </c>
      <c s="6" t="s">
        <v>53</v>
      </c>
      <c s="36" t="s">
        <v>54</v>
      </c>
      <c s="37">
        <v>0</v>
      </c>
      <c s="36">
        <v>0</v>
      </c>
      <c s="36">
        <f>ROUND(G10*H10,6)</f>
      </c>
      <c r="L10" s="38">
        <v>0</v>
      </c>
      <c s="32">
        <f>ROUND(ROUND(L10,2)*ROUND(G10,3),2)</f>
      </c>
      <c s="36" t="s">
        <v>55</v>
      </c>
      <c>
        <f>(M10*21)/100</f>
      </c>
      <c t="s">
        <v>28</v>
      </c>
    </row>
    <row r="11" spans="1:5" ht="25.5">
      <c r="A11" s="35" t="s">
        <v>56</v>
      </c>
      <c r="E11" s="39" t="s">
        <v>57</v>
      </c>
    </row>
    <row r="12" spans="1:5" ht="12.75">
      <c r="A12" s="35" t="s">
        <v>58</v>
      </c>
      <c r="E12" s="40" t="s">
        <v>5</v>
      </c>
    </row>
    <row r="13" spans="1:5" ht="12.75">
      <c r="A13" t="s">
        <v>59</v>
      </c>
      <c r="E13" s="39" t="s">
        <v>5</v>
      </c>
    </row>
    <row r="14" spans="1:13" ht="12.75">
      <c r="A14" t="s">
        <v>47</v>
      </c>
      <c r="C14" s="31" t="s">
        <v>60</v>
      </c>
      <c r="E14" s="33" t="s">
        <v>61</v>
      </c>
      <c r="J14" s="32">
        <f>0</f>
      </c>
      <c s="32">
        <f>0</f>
      </c>
      <c s="32">
        <f>0+L15+L19+L23+L27+L31+L35+L39+L43+L47</f>
      </c>
      <c s="32">
        <f>0+M15+M19+M23+M27+M31+M35+M39+M43+M47</f>
      </c>
    </row>
    <row r="15" spans="1:16" ht="12.75">
      <c r="A15" t="s">
        <v>50</v>
      </c>
      <c s="34" t="s">
        <v>62</v>
      </c>
      <c s="34" t="s">
        <v>1583</v>
      </c>
      <c s="35" t="s">
        <v>5</v>
      </c>
      <c s="6" t="s">
        <v>1584</v>
      </c>
      <c s="36" t="s">
        <v>251</v>
      </c>
      <c s="37">
        <v>23</v>
      </c>
      <c s="36">
        <v>0</v>
      </c>
      <c s="36">
        <f>ROUND(G15*H15,6)</f>
      </c>
      <c r="L15" s="38">
        <v>0</v>
      </c>
      <c s="32">
        <f>ROUND(ROUND(L15,2)*ROUND(G15,3),2)</f>
      </c>
      <c s="36" t="s">
        <v>1538</v>
      </c>
      <c>
        <f>(M15*21)/100</f>
      </c>
      <c t="s">
        <v>28</v>
      </c>
    </row>
    <row r="16" spans="1:5" ht="12.75">
      <c r="A16" s="35" t="s">
        <v>56</v>
      </c>
      <c r="E16" s="39" t="s">
        <v>1584</v>
      </c>
    </row>
    <row r="17" spans="1:5" ht="12.75">
      <c r="A17" s="35" t="s">
        <v>58</v>
      </c>
      <c r="E17" s="40" t="s">
        <v>5</v>
      </c>
    </row>
    <row r="18" spans="1:5" ht="102">
      <c r="A18" t="s">
        <v>59</v>
      </c>
      <c r="E18" s="39" t="s">
        <v>1585</v>
      </c>
    </row>
    <row r="19" spans="1:16" ht="12.75">
      <c r="A19" t="s">
        <v>50</v>
      </c>
      <c s="34" t="s">
        <v>28</v>
      </c>
      <c s="34" t="s">
        <v>1586</v>
      </c>
      <c s="35" t="s">
        <v>5</v>
      </c>
      <c s="6" t="s">
        <v>1587</v>
      </c>
      <c s="36" t="s">
        <v>251</v>
      </c>
      <c s="37">
        <v>23</v>
      </c>
      <c s="36">
        <v>0</v>
      </c>
      <c s="36">
        <f>ROUND(G19*H19,6)</f>
      </c>
      <c r="L19" s="38">
        <v>0</v>
      </c>
      <c s="32">
        <f>ROUND(ROUND(L19,2)*ROUND(G19,3),2)</f>
      </c>
      <c s="36" t="s">
        <v>1538</v>
      </c>
      <c>
        <f>(M19*21)/100</f>
      </c>
      <c t="s">
        <v>28</v>
      </c>
    </row>
    <row r="20" spans="1:5" ht="12.75">
      <c r="A20" s="35" t="s">
        <v>56</v>
      </c>
      <c r="E20" s="39" t="s">
        <v>1587</v>
      </c>
    </row>
    <row r="21" spans="1:5" ht="12.75">
      <c r="A21" s="35" t="s">
        <v>58</v>
      </c>
      <c r="E21" s="40" t="s">
        <v>5</v>
      </c>
    </row>
    <row r="22" spans="1:5" ht="409.5">
      <c r="A22" t="s">
        <v>59</v>
      </c>
      <c r="E22" s="39" t="s">
        <v>1588</v>
      </c>
    </row>
    <row r="23" spans="1:16" ht="12.75">
      <c r="A23" t="s">
        <v>50</v>
      </c>
      <c s="34" t="s">
        <v>26</v>
      </c>
      <c s="34" t="s">
        <v>1589</v>
      </c>
      <c s="35" t="s">
        <v>5</v>
      </c>
      <c s="6" t="s">
        <v>1590</v>
      </c>
      <c s="36" t="s">
        <v>251</v>
      </c>
      <c s="37">
        <v>23</v>
      </c>
      <c s="36">
        <v>0</v>
      </c>
      <c s="36">
        <f>ROUND(G23*H23,6)</f>
      </c>
      <c r="L23" s="38">
        <v>0</v>
      </c>
      <c s="32">
        <f>ROUND(ROUND(L23,2)*ROUND(G23,3),2)</f>
      </c>
      <c s="36" t="s">
        <v>1538</v>
      </c>
      <c>
        <f>(M23*21)/100</f>
      </c>
      <c t="s">
        <v>28</v>
      </c>
    </row>
    <row r="24" spans="1:5" ht="12.75">
      <c r="A24" s="35" t="s">
        <v>56</v>
      </c>
      <c r="E24" s="39" t="s">
        <v>1590</v>
      </c>
    </row>
    <row r="25" spans="1:5" ht="12.75">
      <c r="A25" s="35" t="s">
        <v>58</v>
      </c>
      <c r="E25" s="40" t="s">
        <v>5</v>
      </c>
    </row>
    <row r="26" spans="1:5" ht="102">
      <c r="A26" t="s">
        <v>59</v>
      </c>
      <c r="E26" s="39" t="s">
        <v>1591</v>
      </c>
    </row>
    <row r="27" spans="1:16" ht="12.75">
      <c r="A27" t="s">
        <v>50</v>
      </c>
      <c s="34" t="s">
        <v>74</v>
      </c>
      <c s="34" t="s">
        <v>1592</v>
      </c>
      <c s="35" t="s">
        <v>5</v>
      </c>
      <c s="6" t="s">
        <v>1593</v>
      </c>
      <c s="36" t="s">
        <v>251</v>
      </c>
      <c s="37">
        <v>23</v>
      </c>
      <c s="36">
        <v>0</v>
      </c>
      <c s="36">
        <f>ROUND(G27*H27,6)</f>
      </c>
      <c r="L27" s="38">
        <v>0</v>
      </c>
      <c s="32">
        <f>ROUND(ROUND(L27,2)*ROUND(G27,3),2)</f>
      </c>
      <c s="36" t="s">
        <v>1538</v>
      </c>
      <c>
        <f>(M27*21)/100</f>
      </c>
      <c t="s">
        <v>28</v>
      </c>
    </row>
    <row r="28" spans="1:5" ht="12.75">
      <c r="A28" s="35" t="s">
        <v>56</v>
      </c>
      <c r="E28" s="39" t="s">
        <v>1593</v>
      </c>
    </row>
    <row r="29" spans="1:5" ht="12.75">
      <c r="A29" s="35" t="s">
        <v>58</v>
      </c>
      <c r="E29" s="40" t="s">
        <v>5</v>
      </c>
    </row>
    <row r="30" spans="1:5" ht="89.25">
      <c r="A30" t="s">
        <v>59</v>
      </c>
      <c r="E30" s="39" t="s">
        <v>1594</v>
      </c>
    </row>
    <row r="31" spans="1:16" ht="12.75">
      <c r="A31" t="s">
        <v>50</v>
      </c>
      <c s="34" t="s">
        <v>27</v>
      </c>
      <c s="34" t="s">
        <v>1595</v>
      </c>
      <c s="35" t="s">
        <v>5</v>
      </c>
      <c s="6" t="s">
        <v>1596</v>
      </c>
      <c s="36" t="s">
        <v>65</v>
      </c>
      <c s="37">
        <v>23</v>
      </c>
      <c s="36">
        <v>0</v>
      </c>
      <c s="36">
        <f>ROUND(G31*H31,6)</f>
      </c>
      <c r="L31" s="38">
        <v>0</v>
      </c>
      <c s="32">
        <f>ROUND(ROUND(L31,2)*ROUND(G31,3),2)</f>
      </c>
      <c s="36" t="s">
        <v>55</v>
      </c>
      <c>
        <f>(M31*21)/100</f>
      </c>
      <c t="s">
        <v>28</v>
      </c>
    </row>
    <row r="32" spans="1:5" ht="12.75">
      <c r="A32" s="35" t="s">
        <v>56</v>
      </c>
      <c r="E32" s="39" t="s">
        <v>1596</v>
      </c>
    </row>
    <row r="33" spans="1:5" ht="12.75">
      <c r="A33" s="35" t="s">
        <v>58</v>
      </c>
      <c r="E33" s="40" t="s">
        <v>5</v>
      </c>
    </row>
    <row r="34" spans="1:5" ht="153">
      <c r="A34" t="s">
        <v>59</v>
      </c>
      <c r="E34" s="39" t="s">
        <v>1597</v>
      </c>
    </row>
    <row r="35" spans="1:16" ht="12.75">
      <c r="A35" t="s">
        <v>50</v>
      </c>
      <c s="34" t="s">
        <v>85</v>
      </c>
      <c s="34" t="s">
        <v>1598</v>
      </c>
      <c s="35" t="s">
        <v>5</v>
      </c>
      <c s="6" t="s">
        <v>1599</v>
      </c>
      <c s="36" t="s">
        <v>65</v>
      </c>
      <c s="37">
        <v>23</v>
      </c>
      <c s="36">
        <v>0</v>
      </c>
      <c s="36">
        <f>ROUND(G35*H35,6)</f>
      </c>
      <c r="L35" s="38">
        <v>0</v>
      </c>
      <c s="32">
        <f>ROUND(ROUND(L35,2)*ROUND(G35,3),2)</f>
      </c>
      <c s="36" t="s">
        <v>55</v>
      </c>
      <c>
        <f>(M35*21)/100</f>
      </c>
      <c t="s">
        <v>28</v>
      </c>
    </row>
    <row r="36" spans="1:5" ht="12.75">
      <c r="A36" s="35" t="s">
        <v>56</v>
      </c>
      <c r="E36" s="39" t="s">
        <v>1599</v>
      </c>
    </row>
    <row r="37" spans="1:5" ht="12.75">
      <c r="A37" s="35" t="s">
        <v>58</v>
      </c>
      <c r="E37" s="40" t="s">
        <v>5</v>
      </c>
    </row>
    <row r="38" spans="1:5" ht="153">
      <c r="A38" t="s">
        <v>59</v>
      </c>
      <c r="E38" s="39" t="s">
        <v>1600</v>
      </c>
    </row>
    <row r="39" spans="1:16" ht="12.75">
      <c r="A39" t="s">
        <v>50</v>
      </c>
      <c s="34" t="s">
        <v>89</v>
      </c>
      <c s="34" t="s">
        <v>1601</v>
      </c>
      <c s="35" t="s">
        <v>5</v>
      </c>
      <c s="6" t="s">
        <v>1602</v>
      </c>
      <c s="36" t="s">
        <v>65</v>
      </c>
      <c s="37">
        <v>23</v>
      </c>
      <c s="36">
        <v>0</v>
      </c>
      <c s="36">
        <f>ROUND(G39*H39,6)</f>
      </c>
      <c r="L39" s="38">
        <v>0</v>
      </c>
      <c s="32">
        <f>ROUND(ROUND(L39,2)*ROUND(G39,3),2)</f>
      </c>
      <c s="36" t="s">
        <v>55</v>
      </c>
      <c>
        <f>(M39*21)/100</f>
      </c>
      <c t="s">
        <v>28</v>
      </c>
    </row>
    <row r="40" spans="1:5" ht="12.75">
      <c r="A40" s="35" t="s">
        <v>56</v>
      </c>
      <c r="E40" s="39" t="s">
        <v>1602</v>
      </c>
    </row>
    <row r="41" spans="1:5" ht="12.75">
      <c r="A41" s="35" t="s">
        <v>58</v>
      </c>
      <c r="E41" s="40" t="s">
        <v>5</v>
      </c>
    </row>
    <row r="42" spans="1:5" ht="153">
      <c r="A42" t="s">
        <v>59</v>
      </c>
      <c r="E42" s="39" t="s">
        <v>1603</v>
      </c>
    </row>
    <row r="43" spans="1:16" ht="12.75">
      <c r="A43" t="s">
        <v>50</v>
      </c>
      <c s="34" t="s">
        <v>93</v>
      </c>
      <c s="34" t="s">
        <v>1604</v>
      </c>
      <c s="35" t="s">
        <v>5</v>
      </c>
      <c s="6" t="s">
        <v>1605</v>
      </c>
      <c s="36" t="s">
        <v>251</v>
      </c>
      <c s="37">
        <v>30</v>
      </c>
      <c s="36">
        <v>0</v>
      </c>
      <c s="36">
        <f>ROUND(G43*H43,6)</f>
      </c>
      <c r="L43" s="38">
        <v>0</v>
      </c>
      <c s="32">
        <f>ROUND(ROUND(L43,2)*ROUND(G43,3),2)</f>
      </c>
      <c s="36" t="s">
        <v>1538</v>
      </c>
      <c>
        <f>(M43*21)/100</f>
      </c>
      <c t="s">
        <v>28</v>
      </c>
    </row>
    <row r="44" spans="1:5" ht="12.75">
      <c r="A44" s="35" t="s">
        <v>56</v>
      </c>
      <c r="E44" s="39" t="s">
        <v>1605</v>
      </c>
    </row>
    <row r="45" spans="1:5" ht="12.75">
      <c r="A45" s="35" t="s">
        <v>58</v>
      </c>
      <c r="E45" s="40" t="s">
        <v>5</v>
      </c>
    </row>
    <row r="46" spans="1:5" ht="89.25">
      <c r="A46" t="s">
        <v>59</v>
      </c>
      <c r="E46" s="39" t="s">
        <v>1606</v>
      </c>
    </row>
    <row r="47" spans="1:16" ht="12.75">
      <c r="A47" t="s">
        <v>50</v>
      </c>
      <c s="34" t="s">
        <v>211</v>
      </c>
      <c s="34" t="s">
        <v>1607</v>
      </c>
      <c s="35" t="s">
        <v>5</v>
      </c>
      <c s="6" t="s">
        <v>1608</v>
      </c>
      <c s="36" t="s">
        <v>65</v>
      </c>
      <c s="37">
        <v>30</v>
      </c>
      <c s="36">
        <v>0</v>
      </c>
      <c s="36">
        <f>ROUND(G47*H47,6)</f>
      </c>
      <c r="L47" s="38">
        <v>0</v>
      </c>
      <c s="32">
        <f>ROUND(ROUND(L47,2)*ROUND(G47,3),2)</f>
      </c>
      <c s="36" t="s">
        <v>55</v>
      </c>
      <c>
        <f>(M47*21)/100</f>
      </c>
      <c t="s">
        <v>28</v>
      </c>
    </row>
    <row r="48" spans="1:5" ht="12.75">
      <c r="A48" s="35" t="s">
        <v>56</v>
      </c>
      <c r="E48" s="39" t="s">
        <v>1608</v>
      </c>
    </row>
    <row r="49" spans="1:5" ht="12.75">
      <c r="A49" s="35" t="s">
        <v>58</v>
      </c>
      <c r="E49" s="40" t="s">
        <v>5</v>
      </c>
    </row>
    <row r="50" spans="1:5" ht="153">
      <c r="A50" t="s">
        <v>59</v>
      </c>
      <c r="E50" s="39" t="s">
        <v>1609</v>
      </c>
    </row>
    <row r="51" spans="1:13" ht="12.75">
      <c r="A51" t="s">
        <v>47</v>
      </c>
      <c r="C51" s="31" t="s">
        <v>137</v>
      </c>
      <c r="E51" s="33" t="s">
        <v>205</v>
      </c>
      <c r="J51" s="32">
        <f>0</f>
      </c>
      <c s="32">
        <f>0</f>
      </c>
      <c s="32">
        <f>0+L52+L56+L60+L64+L68+L72+L76+L80+L84+L88+L92+L96+L100+L104+L108</f>
      </c>
      <c s="32">
        <f>0+M52+M56+M60+M64+M68+M72+M76+M80+M84+M88+M92+M96+M100+M104+M108</f>
      </c>
    </row>
    <row r="52" spans="1:16" ht="12.75">
      <c r="A52" t="s">
        <v>50</v>
      </c>
      <c s="34" t="s">
        <v>101</v>
      </c>
      <c s="34" t="s">
        <v>1610</v>
      </c>
      <c s="35" t="s">
        <v>5</v>
      </c>
      <c s="6" t="s">
        <v>1611</v>
      </c>
      <c s="36" t="s">
        <v>251</v>
      </c>
      <c s="37">
        <v>23</v>
      </c>
      <c s="36">
        <v>0</v>
      </c>
      <c s="36">
        <f>ROUND(G52*H52,6)</f>
      </c>
      <c r="L52" s="38">
        <v>0</v>
      </c>
      <c s="32">
        <f>ROUND(ROUND(L52,2)*ROUND(G52,3),2)</f>
      </c>
      <c s="36" t="s">
        <v>1538</v>
      </c>
      <c>
        <f>(M52*21)/100</f>
      </c>
      <c t="s">
        <v>28</v>
      </c>
    </row>
    <row r="53" spans="1:5" ht="12.75">
      <c r="A53" s="35" t="s">
        <v>56</v>
      </c>
      <c r="E53" s="39" t="s">
        <v>1611</v>
      </c>
    </row>
    <row r="54" spans="1:5" ht="12.75">
      <c r="A54" s="35" t="s">
        <v>58</v>
      </c>
      <c r="E54" s="40" t="s">
        <v>5</v>
      </c>
    </row>
    <row r="55" spans="1:5" ht="102">
      <c r="A55" t="s">
        <v>59</v>
      </c>
      <c r="E55" s="39" t="s">
        <v>1612</v>
      </c>
    </row>
    <row r="56" spans="1:16" ht="12.75">
      <c r="A56" t="s">
        <v>50</v>
      </c>
      <c s="34" t="s">
        <v>105</v>
      </c>
      <c s="34" t="s">
        <v>1613</v>
      </c>
      <c s="35" t="s">
        <v>5</v>
      </c>
      <c s="6" t="s">
        <v>1614</v>
      </c>
      <c s="36" t="s">
        <v>251</v>
      </c>
      <c s="37">
        <v>23</v>
      </c>
      <c s="36">
        <v>0</v>
      </c>
      <c s="36">
        <f>ROUND(G56*H56,6)</f>
      </c>
      <c r="L56" s="38">
        <v>0</v>
      </c>
      <c s="32">
        <f>ROUND(ROUND(L56,2)*ROUND(G56,3),2)</f>
      </c>
      <c s="36" t="s">
        <v>1538</v>
      </c>
      <c>
        <f>(M56*21)/100</f>
      </c>
      <c t="s">
        <v>28</v>
      </c>
    </row>
    <row r="57" spans="1:5" ht="12.75">
      <c r="A57" s="35" t="s">
        <v>56</v>
      </c>
      <c r="E57" s="39" t="s">
        <v>1614</v>
      </c>
    </row>
    <row r="58" spans="1:5" ht="12.75">
      <c r="A58" s="35" t="s">
        <v>58</v>
      </c>
      <c r="E58" s="40" t="s">
        <v>5</v>
      </c>
    </row>
    <row r="59" spans="1:5" ht="89.25">
      <c r="A59" t="s">
        <v>59</v>
      </c>
      <c r="E59" s="39" t="s">
        <v>1615</v>
      </c>
    </row>
    <row r="60" spans="1:16" ht="12.75">
      <c r="A60" t="s">
        <v>50</v>
      </c>
      <c s="34" t="s">
        <v>133</v>
      </c>
      <c s="34" t="s">
        <v>1616</v>
      </c>
      <c s="35" t="s">
        <v>5</v>
      </c>
      <c s="6" t="s">
        <v>1617</v>
      </c>
      <c s="36" t="s">
        <v>251</v>
      </c>
      <c s="37">
        <v>2</v>
      </c>
      <c s="36">
        <v>0</v>
      </c>
      <c s="36">
        <f>ROUND(G60*H60,6)</f>
      </c>
      <c r="L60" s="38">
        <v>0</v>
      </c>
      <c s="32">
        <f>ROUND(ROUND(L60,2)*ROUND(G60,3),2)</f>
      </c>
      <c s="36" t="s">
        <v>1538</v>
      </c>
      <c>
        <f>(M60*21)/100</f>
      </c>
      <c t="s">
        <v>28</v>
      </c>
    </row>
    <row r="61" spans="1:5" ht="12.75">
      <c r="A61" s="35" t="s">
        <v>56</v>
      </c>
      <c r="E61" s="39" t="s">
        <v>1617</v>
      </c>
    </row>
    <row r="62" spans="1:5" ht="12.75">
      <c r="A62" s="35" t="s">
        <v>58</v>
      </c>
      <c r="E62" s="40" t="s">
        <v>5</v>
      </c>
    </row>
    <row r="63" spans="1:5" ht="102">
      <c r="A63" t="s">
        <v>59</v>
      </c>
      <c r="E63" s="39" t="s">
        <v>1618</v>
      </c>
    </row>
    <row r="64" spans="1:16" ht="25.5">
      <c r="A64" t="s">
        <v>50</v>
      </c>
      <c s="34" t="s">
        <v>139</v>
      </c>
      <c s="34" t="s">
        <v>1619</v>
      </c>
      <c s="35" t="s">
        <v>5</v>
      </c>
      <c s="6" t="s">
        <v>1620</v>
      </c>
      <c s="36" t="s">
        <v>65</v>
      </c>
      <c s="37">
        <v>2</v>
      </c>
      <c s="36">
        <v>0</v>
      </c>
      <c s="36">
        <f>ROUND(G64*H64,6)</f>
      </c>
      <c r="L64" s="38">
        <v>0</v>
      </c>
      <c s="32">
        <f>ROUND(ROUND(L64,2)*ROUND(G64,3),2)</f>
      </c>
      <c s="36" t="s">
        <v>1538</v>
      </c>
      <c>
        <f>(M64*21)/100</f>
      </c>
      <c t="s">
        <v>28</v>
      </c>
    </row>
    <row r="65" spans="1:5" ht="25.5">
      <c r="A65" s="35" t="s">
        <v>56</v>
      </c>
      <c r="E65" s="39" t="s">
        <v>1620</v>
      </c>
    </row>
    <row r="66" spans="1:5" ht="12.75">
      <c r="A66" s="35" t="s">
        <v>58</v>
      </c>
      <c r="E66" s="40" t="s">
        <v>5</v>
      </c>
    </row>
    <row r="67" spans="1:5" ht="153">
      <c r="A67" t="s">
        <v>59</v>
      </c>
      <c r="E67" s="39" t="s">
        <v>1621</v>
      </c>
    </row>
    <row r="68" spans="1:16" ht="12.75">
      <c r="A68" t="s">
        <v>50</v>
      </c>
      <c s="34" t="s">
        <v>151</v>
      </c>
      <c s="34" t="s">
        <v>1622</v>
      </c>
      <c s="35" t="s">
        <v>5</v>
      </c>
      <c s="6" t="s">
        <v>1623</v>
      </c>
      <c s="36" t="s">
        <v>251</v>
      </c>
      <c s="37">
        <v>10</v>
      </c>
      <c s="36">
        <v>0</v>
      </c>
      <c s="36">
        <f>ROUND(G68*H68,6)</f>
      </c>
      <c r="L68" s="38">
        <v>0</v>
      </c>
      <c s="32">
        <f>ROUND(ROUND(L68,2)*ROUND(G68,3),2)</f>
      </c>
      <c s="36" t="s">
        <v>1538</v>
      </c>
      <c>
        <f>(M68*21)/100</f>
      </c>
      <c t="s">
        <v>28</v>
      </c>
    </row>
    <row r="69" spans="1:5" ht="12.75">
      <c r="A69" s="35" t="s">
        <v>56</v>
      </c>
      <c r="E69" s="39" t="s">
        <v>1623</v>
      </c>
    </row>
    <row r="70" spans="1:5" ht="12.75">
      <c r="A70" s="35" t="s">
        <v>58</v>
      </c>
      <c r="E70" s="40" t="s">
        <v>5</v>
      </c>
    </row>
    <row r="71" spans="1:5" ht="89.25">
      <c r="A71" t="s">
        <v>59</v>
      </c>
      <c r="E71" s="39" t="s">
        <v>1624</v>
      </c>
    </row>
    <row r="72" spans="1:16" ht="12.75">
      <c r="A72" t="s">
        <v>50</v>
      </c>
      <c s="34" t="s">
        <v>155</v>
      </c>
      <c s="34" t="s">
        <v>1625</v>
      </c>
      <c s="35" t="s">
        <v>5</v>
      </c>
      <c s="6" t="s">
        <v>1626</v>
      </c>
      <c s="36" t="s">
        <v>251</v>
      </c>
      <c s="37">
        <v>15</v>
      </c>
      <c s="36">
        <v>0</v>
      </c>
      <c s="36">
        <f>ROUND(G72*H72,6)</f>
      </c>
      <c r="L72" s="38">
        <v>0</v>
      </c>
      <c s="32">
        <f>ROUND(ROUND(L72,2)*ROUND(G72,3),2)</f>
      </c>
      <c s="36" t="s">
        <v>1538</v>
      </c>
      <c>
        <f>(M72*21)/100</f>
      </c>
      <c t="s">
        <v>28</v>
      </c>
    </row>
    <row r="73" spans="1:5" ht="12.75">
      <c r="A73" s="35" t="s">
        <v>56</v>
      </c>
      <c r="E73" s="39" t="s">
        <v>1626</v>
      </c>
    </row>
    <row r="74" spans="1:5" ht="12.75">
      <c r="A74" s="35" t="s">
        <v>58</v>
      </c>
      <c r="E74" s="40" t="s">
        <v>5</v>
      </c>
    </row>
    <row r="75" spans="1:5" ht="89.25">
      <c r="A75" t="s">
        <v>59</v>
      </c>
      <c r="E75" s="39" t="s">
        <v>1627</v>
      </c>
    </row>
    <row r="76" spans="1:16" ht="12.75">
      <c r="A76" t="s">
        <v>50</v>
      </c>
      <c s="34" t="s">
        <v>158</v>
      </c>
      <c s="34" t="s">
        <v>1628</v>
      </c>
      <c s="35" t="s">
        <v>5</v>
      </c>
      <c s="6" t="s">
        <v>1629</v>
      </c>
      <c s="36" t="s">
        <v>251</v>
      </c>
      <c s="37">
        <v>25</v>
      </c>
      <c s="36">
        <v>0</v>
      </c>
      <c s="36">
        <f>ROUND(G76*H76,6)</f>
      </c>
      <c r="L76" s="38">
        <v>0</v>
      </c>
      <c s="32">
        <f>ROUND(ROUND(L76,2)*ROUND(G76,3),2)</f>
      </c>
      <c s="36" t="s">
        <v>1538</v>
      </c>
      <c>
        <f>(M76*21)/100</f>
      </c>
      <c t="s">
        <v>28</v>
      </c>
    </row>
    <row r="77" spans="1:5" ht="12.75">
      <c r="A77" s="35" t="s">
        <v>56</v>
      </c>
      <c r="E77" s="39" t="s">
        <v>1629</v>
      </c>
    </row>
    <row r="78" spans="1:5" ht="12.75">
      <c r="A78" s="35" t="s">
        <v>58</v>
      </c>
      <c r="E78" s="40" t="s">
        <v>5</v>
      </c>
    </row>
    <row r="79" spans="1:5" ht="89.25">
      <c r="A79" t="s">
        <v>59</v>
      </c>
      <c r="E79" s="39" t="s">
        <v>1630</v>
      </c>
    </row>
    <row r="80" spans="1:16" ht="12.75">
      <c r="A80" t="s">
        <v>50</v>
      </c>
      <c s="34" t="s">
        <v>215</v>
      </c>
      <c s="34" t="s">
        <v>224</v>
      </c>
      <c s="35" t="s">
        <v>5</v>
      </c>
      <c s="6" t="s">
        <v>225</v>
      </c>
      <c s="36" t="s">
        <v>209</v>
      </c>
      <c s="37">
        <v>3000</v>
      </c>
      <c s="36">
        <v>0</v>
      </c>
      <c s="36">
        <f>ROUND(G80*H80,6)</f>
      </c>
      <c r="L80" s="38">
        <v>0</v>
      </c>
      <c s="32">
        <f>ROUND(ROUND(L80,2)*ROUND(G80,3),2)</f>
      </c>
      <c s="36" t="s">
        <v>55</v>
      </c>
      <c>
        <f>(M80*21)/100</f>
      </c>
      <c t="s">
        <v>28</v>
      </c>
    </row>
    <row r="81" spans="1:5" ht="12.75">
      <c r="A81" s="35" t="s">
        <v>56</v>
      </c>
      <c r="E81" s="39" t="s">
        <v>225</v>
      </c>
    </row>
    <row r="82" spans="1:5" ht="12.75">
      <c r="A82" s="35" t="s">
        <v>58</v>
      </c>
      <c r="E82" s="40" t="s">
        <v>5</v>
      </c>
    </row>
    <row r="83" spans="1:5" ht="153">
      <c r="A83" t="s">
        <v>59</v>
      </c>
      <c r="E83" s="39" t="s">
        <v>226</v>
      </c>
    </row>
    <row r="84" spans="1:16" ht="12.75">
      <c r="A84" t="s">
        <v>50</v>
      </c>
      <c s="34" t="s">
        <v>219</v>
      </c>
      <c s="34" t="s">
        <v>1631</v>
      </c>
      <c s="35" t="s">
        <v>5</v>
      </c>
      <c s="6" t="s">
        <v>706</v>
      </c>
      <c s="36" t="s">
        <v>209</v>
      </c>
      <c s="37">
        <v>1700</v>
      </c>
      <c s="36">
        <v>0</v>
      </c>
      <c s="36">
        <f>ROUND(G84*H84,6)</f>
      </c>
      <c r="L84" s="38">
        <v>0</v>
      </c>
      <c s="32">
        <f>ROUND(ROUND(L84,2)*ROUND(G84,3),2)</f>
      </c>
      <c s="36" t="s">
        <v>1538</v>
      </c>
      <c>
        <f>(M84*21)/100</f>
      </c>
      <c t="s">
        <v>28</v>
      </c>
    </row>
    <row r="85" spans="1:5" ht="12.75">
      <c r="A85" s="35" t="s">
        <v>56</v>
      </c>
      <c r="E85" s="39" t="s">
        <v>706</v>
      </c>
    </row>
    <row r="86" spans="1:5" ht="12.75">
      <c r="A86" s="35" t="s">
        <v>58</v>
      </c>
      <c r="E86" s="40" t="s">
        <v>5</v>
      </c>
    </row>
    <row r="87" spans="1:5" ht="89.25">
      <c r="A87" t="s">
        <v>59</v>
      </c>
      <c r="E87" s="39" t="s">
        <v>707</v>
      </c>
    </row>
    <row r="88" spans="1:16" ht="38.25">
      <c r="A88" t="s">
        <v>50</v>
      </c>
      <c s="34" t="s">
        <v>223</v>
      </c>
      <c s="34" t="s">
        <v>1632</v>
      </c>
      <c s="35" t="s">
        <v>5</v>
      </c>
      <c s="6" t="s">
        <v>1633</v>
      </c>
      <c s="36" t="s">
        <v>209</v>
      </c>
      <c s="37">
        <v>1300</v>
      </c>
      <c s="36">
        <v>0</v>
      </c>
      <c s="36">
        <f>ROUND(G88*H88,6)</f>
      </c>
      <c r="L88" s="38">
        <v>0</v>
      </c>
      <c s="32">
        <f>ROUND(ROUND(L88,2)*ROUND(G88,3),2)</f>
      </c>
      <c s="36" t="s">
        <v>55</v>
      </c>
      <c>
        <f>(M88*21)/100</f>
      </c>
      <c t="s">
        <v>28</v>
      </c>
    </row>
    <row r="89" spans="1:5" ht="38.25">
      <c r="A89" s="35" t="s">
        <v>56</v>
      </c>
      <c r="E89" s="39" t="s">
        <v>1634</v>
      </c>
    </row>
    <row r="90" spans="1:5" ht="12.75">
      <c r="A90" s="35" t="s">
        <v>58</v>
      </c>
      <c r="E90" s="40" t="s">
        <v>5</v>
      </c>
    </row>
    <row r="91" spans="1:5" ht="229.5">
      <c r="A91" t="s">
        <v>59</v>
      </c>
      <c r="E91" s="39" t="s">
        <v>1635</v>
      </c>
    </row>
    <row r="92" spans="1:16" ht="12.75">
      <c r="A92" t="s">
        <v>50</v>
      </c>
      <c s="34" t="s">
        <v>227</v>
      </c>
      <c s="34" t="s">
        <v>336</v>
      </c>
      <c s="35" t="s">
        <v>5</v>
      </c>
      <c s="6" t="s">
        <v>337</v>
      </c>
      <c s="36" t="s">
        <v>209</v>
      </c>
      <c s="37">
        <v>300</v>
      </c>
      <c s="36">
        <v>0</v>
      </c>
      <c s="36">
        <f>ROUND(G92*H92,6)</f>
      </c>
      <c r="L92" s="38">
        <v>0</v>
      </c>
      <c s="32">
        <f>ROUND(ROUND(L92,2)*ROUND(G92,3),2)</f>
      </c>
      <c s="36" t="s">
        <v>55</v>
      </c>
      <c>
        <f>(M92*21)/100</f>
      </c>
      <c t="s">
        <v>28</v>
      </c>
    </row>
    <row r="93" spans="1:5" ht="12.75">
      <c r="A93" s="35" t="s">
        <v>56</v>
      </c>
      <c r="E93" s="39" t="s">
        <v>337</v>
      </c>
    </row>
    <row r="94" spans="1:5" ht="12.75">
      <c r="A94" s="35" t="s">
        <v>58</v>
      </c>
      <c r="E94" s="40" t="s">
        <v>5</v>
      </c>
    </row>
    <row r="95" spans="1:5" ht="153">
      <c r="A95" t="s">
        <v>59</v>
      </c>
      <c r="E95" s="39" t="s">
        <v>338</v>
      </c>
    </row>
    <row r="96" spans="1:16" ht="12.75">
      <c r="A96" t="s">
        <v>50</v>
      </c>
      <c s="34" t="s">
        <v>231</v>
      </c>
      <c s="34" t="s">
        <v>340</v>
      </c>
      <c s="35" t="s">
        <v>5</v>
      </c>
      <c s="6" t="s">
        <v>341</v>
      </c>
      <c s="36" t="s">
        <v>209</v>
      </c>
      <c s="37">
        <v>315</v>
      </c>
      <c s="36">
        <v>0</v>
      </c>
      <c s="36">
        <f>ROUND(G96*H96,6)</f>
      </c>
      <c r="L96" s="38">
        <v>0</v>
      </c>
      <c s="32">
        <f>ROUND(ROUND(L96,2)*ROUND(G96,3),2)</f>
      </c>
      <c s="36" t="s">
        <v>55</v>
      </c>
      <c>
        <f>(M96*21)/100</f>
      </c>
      <c t="s">
        <v>28</v>
      </c>
    </row>
    <row r="97" spans="1:5" ht="12.75">
      <c r="A97" s="35" t="s">
        <v>56</v>
      </c>
      <c r="E97" s="39" t="s">
        <v>341</v>
      </c>
    </row>
    <row r="98" spans="1:5" ht="12.75">
      <c r="A98" s="35" t="s">
        <v>58</v>
      </c>
      <c r="E98" s="40" t="s">
        <v>5</v>
      </c>
    </row>
    <row r="99" spans="1:5" ht="102">
      <c r="A99" t="s">
        <v>59</v>
      </c>
      <c r="E99" s="39" t="s">
        <v>342</v>
      </c>
    </row>
    <row r="100" spans="1:16" ht="12.75">
      <c r="A100" t="s">
        <v>50</v>
      </c>
      <c s="34" t="s">
        <v>235</v>
      </c>
      <c s="34" t="s">
        <v>583</v>
      </c>
      <c s="35" t="s">
        <v>5</v>
      </c>
      <c s="6" t="s">
        <v>584</v>
      </c>
      <c s="36" t="s">
        <v>209</v>
      </c>
      <c s="37">
        <v>300</v>
      </c>
      <c s="36">
        <v>0</v>
      </c>
      <c s="36">
        <f>ROUND(G100*H100,6)</f>
      </c>
      <c r="L100" s="38">
        <v>0</v>
      </c>
      <c s="32">
        <f>ROUND(ROUND(L100,2)*ROUND(G100,3),2)</f>
      </c>
      <c s="36" t="s">
        <v>55</v>
      </c>
      <c>
        <f>(M100*21)/100</f>
      </c>
      <c t="s">
        <v>28</v>
      </c>
    </row>
    <row r="101" spans="1:5" ht="12.75">
      <c r="A101" s="35" t="s">
        <v>56</v>
      </c>
      <c r="E101" s="39" t="s">
        <v>584</v>
      </c>
    </row>
    <row r="102" spans="1:5" ht="12.75">
      <c r="A102" s="35" t="s">
        <v>58</v>
      </c>
      <c r="E102" s="40" t="s">
        <v>5</v>
      </c>
    </row>
    <row r="103" spans="1:5" ht="140.25">
      <c r="A103" t="s">
        <v>59</v>
      </c>
      <c r="E103" s="39" t="s">
        <v>585</v>
      </c>
    </row>
    <row r="104" spans="1:16" ht="12.75">
      <c r="A104" t="s">
        <v>50</v>
      </c>
      <c s="34" t="s">
        <v>239</v>
      </c>
      <c s="34" t="s">
        <v>607</v>
      </c>
      <c s="35" t="s">
        <v>5</v>
      </c>
      <c s="6" t="s">
        <v>801</v>
      </c>
      <c s="36" t="s">
        <v>209</v>
      </c>
      <c s="37">
        <v>315</v>
      </c>
      <c s="36">
        <v>0</v>
      </c>
      <c s="36">
        <f>ROUND(G104*H104,6)</f>
      </c>
      <c r="L104" s="38">
        <v>0</v>
      </c>
      <c s="32">
        <f>ROUND(ROUND(L104,2)*ROUND(G104,3),2)</f>
      </c>
      <c s="36" t="s">
        <v>55</v>
      </c>
      <c>
        <f>(M104*21)/100</f>
      </c>
      <c t="s">
        <v>28</v>
      </c>
    </row>
    <row r="105" spans="1:5" ht="12.75">
      <c r="A105" s="35" t="s">
        <v>56</v>
      </c>
      <c r="E105" s="39" t="s">
        <v>801</v>
      </c>
    </row>
    <row r="106" spans="1:5" ht="12.75">
      <c r="A106" s="35" t="s">
        <v>58</v>
      </c>
      <c r="E106" s="40" t="s">
        <v>5</v>
      </c>
    </row>
    <row r="107" spans="1:5" ht="102">
      <c r="A107" t="s">
        <v>59</v>
      </c>
      <c r="E107" s="39" t="s">
        <v>802</v>
      </c>
    </row>
    <row r="108" spans="1:16" ht="12.75">
      <c r="A108" t="s">
        <v>50</v>
      </c>
      <c s="34" t="s">
        <v>339</v>
      </c>
      <c s="34" t="s">
        <v>737</v>
      </c>
      <c s="35" t="s">
        <v>5</v>
      </c>
      <c s="6" t="s">
        <v>738</v>
      </c>
      <c s="36" t="s">
        <v>65</v>
      </c>
      <c s="37">
        <v>23</v>
      </c>
      <c s="36">
        <v>0</v>
      </c>
      <c s="36">
        <f>ROUND(G108*H108,6)</f>
      </c>
      <c r="L108" s="38">
        <v>0</v>
      </c>
      <c s="32">
        <f>ROUND(ROUND(L108,2)*ROUND(G108,3),2)</f>
      </c>
      <c s="36" t="s">
        <v>55</v>
      </c>
      <c>
        <f>(M108*21)/100</f>
      </c>
      <c t="s">
        <v>28</v>
      </c>
    </row>
    <row r="109" spans="1:5" ht="12.75">
      <c r="A109" s="35" t="s">
        <v>56</v>
      </c>
      <c r="E109" s="39" t="s">
        <v>738</v>
      </c>
    </row>
    <row r="110" spans="1:5" ht="12.75">
      <c r="A110" s="35" t="s">
        <v>58</v>
      </c>
      <c r="E110" s="40" t="s">
        <v>5</v>
      </c>
    </row>
    <row r="111" spans="1:5" ht="191.25">
      <c r="A111" t="s">
        <v>59</v>
      </c>
      <c r="E111" s="39" t="s">
        <v>739</v>
      </c>
    </row>
    <row r="112" spans="1:13" ht="12.75">
      <c r="A112" t="s">
        <v>47</v>
      </c>
      <c r="C112" s="31" t="s">
        <v>174</v>
      </c>
      <c r="E112" s="33" t="s">
        <v>348</v>
      </c>
      <c r="J112" s="32">
        <f>0</f>
      </c>
      <c s="32">
        <f>0</f>
      </c>
      <c s="32">
        <f>0+L113+L117+L121+L125+L129+L133+L137+L141+L145+L149</f>
      </c>
      <c s="32">
        <f>0+M113+M117+M121+M125+M129+M133+M137+M141+M145+M149</f>
      </c>
    </row>
    <row r="113" spans="1:16" ht="12.75">
      <c r="A113" t="s">
        <v>50</v>
      </c>
      <c s="34" t="s">
        <v>180</v>
      </c>
      <c s="34" t="s">
        <v>1636</v>
      </c>
      <c s="35" t="s">
        <v>5</v>
      </c>
      <c s="6" t="s">
        <v>1637</v>
      </c>
      <c s="36" t="s">
        <v>246</v>
      </c>
      <c s="37">
        <v>1</v>
      </c>
      <c s="36">
        <v>0</v>
      </c>
      <c s="36">
        <f>ROUND(G113*H113,6)</f>
      </c>
      <c r="L113" s="38">
        <v>0</v>
      </c>
      <c s="32">
        <f>ROUND(ROUND(L113,2)*ROUND(G113,3),2)</f>
      </c>
      <c s="36" t="s">
        <v>1538</v>
      </c>
      <c>
        <f>(M113*21)/100</f>
      </c>
      <c t="s">
        <v>28</v>
      </c>
    </row>
    <row r="114" spans="1:5" ht="12.75">
      <c r="A114" s="35" t="s">
        <v>56</v>
      </c>
      <c r="E114" s="39" t="s">
        <v>1637</v>
      </c>
    </row>
    <row r="115" spans="1:5" ht="12.75">
      <c r="A115" s="35" t="s">
        <v>58</v>
      </c>
      <c r="E115" s="40" t="s">
        <v>5</v>
      </c>
    </row>
    <row r="116" spans="1:5" ht="89.25">
      <c r="A116" t="s">
        <v>59</v>
      </c>
      <c r="E116" s="39" t="s">
        <v>1638</v>
      </c>
    </row>
    <row r="117" spans="1:16" ht="12.75">
      <c r="A117" t="s">
        <v>50</v>
      </c>
      <c s="34" t="s">
        <v>184</v>
      </c>
      <c s="34" t="s">
        <v>366</v>
      </c>
      <c s="35" t="s">
        <v>5</v>
      </c>
      <c s="6" t="s">
        <v>367</v>
      </c>
      <c s="36" t="s">
        <v>209</v>
      </c>
      <c s="37">
        <v>300</v>
      </c>
      <c s="36">
        <v>0</v>
      </c>
      <c s="36">
        <f>ROUND(G117*H117,6)</f>
      </c>
      <c r="L117" s="38">
        <v>0</v>
      </c>
      <c s="32">
        <f>ROUND(ROUND(L117,2)*ROUND(G117,3),2)</f>
      </c>
      <c s="36" t="s">
        <v>55</v>
      </c>
      <c>
        <f>(M117*21)/100</f>
      </c>
      <c t="s">
        <v>28</v>
      </c>
    </row>
    <row r="118" spans="1:5" ht="12.75">
      <c r="A118" s="35" t="s">
        <v>56</v>
      </c>
      <c r="E118" s="39" t="s">
        <v>367</v>
      </c>
    </row>
    <row r="119" spans="1:5" ht="12.75">
      <c r="A119" s="35" t="s">
        <v>58</v>
      </c>
      <c r="E119" s="40" t="s">
        <v>5</v>
      </c>
    </row>
    <row r="120" spans="1:5" ht="191.25">
      <c r="A120" t="s">
        <v>59</v>
      </c>
      <c r="E120" s="39" t="s">
        <v>368</v>
      </c>
    </row>
    <row r="121" spans="1:16" ht="12.75">
      <c r="A121" t="s">
        <v>50</v>
      </c>
      <c s="34" t="s">
        <v>188</v>
      </c>
      <c s="34" t="s">
        <v>838</v>
      </c>
      <c s="35" t="s">
        <v>5</v>
      </c>
      <c s="6" t="s">
        <v>363</v>
      </c>
      <c s="36" t="s">
        <v>209</v>
      </c>
      <c s="37">
        <v>300</v>
      </c>
      <c s="36">
        <v>0</v>
      </c>
      <c s="36">
        <f>ROUND(G121*H121,6)</f>
      </c>
      <c r="L121" s="38">
        <v>0</v>
      </c>
      <c s="32">
        <f>ROUND(ROUND(L121,2)*ROUND(G121,3),2)</f>
      </c>
      <c s="36" t="s">
        <v>1538</v>
      </c>
      <c>
        <f>(M121*21)/100</f>
      </c>
      <c t="s">
        <v>28</v>
      </c>
    </row>
    <row r="122" spans="1:5" ht="12.75">
      <c r="A122" s="35" t="s">
        <v>56</v>
      </c>
      <c r="E122" s="39" t="s">
        <v>363</v>
      </c>
    </row>
    <row r="123" spans="1:5" ht="12.75">
      <c r="A123" s="35" t="s">
        <v>58</v>
      </c>
      <c r="E123" s="40" t="s">
        <v>5</v>
      </c>
    </row>
    <row r="124" spans="1:5" ht="89.25">
      <c r="A124" t="s">
        <v>59</v>
      </c>
      <c r="E124" s="39" t="s">
        <v>364</v>
      </c>
    </row>
    <row r="125" spans="1:16" ht="12.75">
      <c r="A125" t="s">
        <v>50</v>
      </c>
      <c s="34" t="s">
        <v>192</v>
      </c>
      <c s="34" t="s">
        <v>1639</v>
      </c>
      <c s="35" t="s">
        <v>5</v>
      </c>
      <c s="6" t="s">
        <v>770</v>
      </c>
      <c s="36" t="s">
        <v>638</v>
      </c>
      <c s="37">
        <v>25</v>
      </c>
      <c s="36">
        <v>0</v>
      </c>
      <c s="36">
        <f>ROUND(G125*H125,6)</f>
      </c>
      <c r="L125" s="38">
        <v>0</v>
      </c>
      <c s="32">
        <f>ROUND(ROUND(L125,2)*ROUND(G125,3),2)</f>
      </c>
      <c s="36" t="s">
        <v>1538</v>
      </c>
      <c>
        <f>(M125*21)/100</f>
      </c>
      <c t="s">
        <v>28</v>
      </c>
    </row>
    <row r="126" spans="1:5" ht="12.75">
      <c r="A126" s="35" t="s">
        <v>56</v>
      </c>
      <c r="E126" s="39" t="s">
        <v>770</v>
      </c>
    </row>
    <row r="127" spans="1:5" ht="12.75">
      <c r="A127" s="35" t="s">
        <v>58</v>
      </c>
      <c r="E127" s="40" t="s">
        <v>5</v>
      </c>
    </row>
    <row r="128" spans="1:5" ht="89.25">
      <c r="A128" t="s">
        <v>59</v>
      </c>
      <c r="E128" s="39" t="s">
        <v>771</v>
      </c>
    </row>
    <row r="129" spans="1:16" ht="12.75">
      <c r="A129" t="s">
        <v>50</v>
      </c>
      <c s="34" t="s">
        <v>196</v>
      </c>
      <c s="34" t="s">
        <v>772</v>
      </c>
      <c s="35" t="s">
        <v>5</v>
      </c>
      <c s="6" t="s">
        <v>773</v>
      </c>
      <c s="36" t="s">
        <v>246</v>
      </c>
      <c s="37">
        <v>1</v>
      </c>
      <c s="36">
        <v>0</v>
      </c>
      <c s="36">
        <f>ROUND(G129*H129,6)</f>
      </c>
      <c r="L129" s="38">
        <v>0</v>
      </c>
      <c s="32">
        <f>ROUND(ROUND(L129,2)*ROUND(G129,3),2)</f>
      </c>
      <c s="36" t="s">
        <v>1538</v>
      </c>
      <c>
        <f>(M129*21)/100</f>
      </c>
      <c t="s">
        <v>28</v>
      </c>
    </row>
    <row r="130" spans="1:5" ht="12.75">
      <c r="A130" s="35" t="s">
        <v>56</v>
      </c>
      <c r="E130" s="39" t="s">
        <v>773</v>
      </c>
    </row>
    <row r="131" spans="1:5" ht="12.75">
      <c r="A131" s="35" t="s">
        <v>58</v>
      </c>
      <c r="E131" s="40" t="s">
        <v>5</v>
      </c>
    </row>
    <row r="132" spans="1:5" ht="89.25">
      <c r="A132" t="s">
        <v>59</v>
      </c>
      <c r="E132" s="39" t="s">
        <v>774</v>
      </c>
    </row>
    <row r="133" spans="1:16" ht="12.75">
      <c r="A133" t="s">
        <v>50</v>
      </c>
      <c s="34" t="s">
        <v>200</v>
      </c>
      <c s="34" t="s">
        <v>1640</v>
      </c>
      <c s="35" t="s">
        <v>5</v>
      </c>
      <c s="6" t="s">
        <v>383</v>
      </c>
      <c s="36" t="s">
        <v>638</v>
      </c>
      <c s="37">
        <v>15</v>
      </c>
      <c s="36">
        <v>0</v>
      </c>
      <c s="36">
        <f>ROUND(G133*H133,6)</f>
      </c>
      <c r="L133" s="38">
        <v>0</v>
      </c>
      <c s="32">
        <f>ROUND(ROUND(L133,2)*ROUND(G133,3),2)</f>
      </c>
      <c s="36" t="s">
        <v>1538</v>
      </c>
      <c>
        <f>(M133*21)/100</f>
      </c>
      <c t="s">
        <v>28</v>
      </c>
    </row>
    <row r="134" spans="1:5" ht="12.75">
      <c r="A134" s="35" t="s">
        <v>56</v>
      </c>
      <c r="E134" s="39" t="s">
        <v>383</v>
      </c>
    </row>
    <row r="135" spans="1:5" ht="12.75">
      <c r="A135" s="35" t="s">
        <v>58</v>
      </c>
      <c r="E135" s="40" t="s">
        <v>5</v>
      </c>
    </row>
    <row r="136" spans="1:5" ht="89.25">
      <c r="A136" t="s">
        <v>59</v>
      </c>
      <c r="E136" s="39" t="s">
        <v>384</v>
      </c>
    </row>
    <row r="137" spans="1:16" ht="12.75">
      <c r="A137" t="s">
        <v>50</v>
      </c>
      <c s="34" t="s">
        <v>206</v>
      </c>
      <c s="34" t="s">
        <v>639</v>
      </c>
      <c s="35" t="s">
        <v>5</v>
      </c>
      <c s="6" t="s">
        <v>387</v>
      </c>
      <c s="36" t="s">
        <v>246</v>
      </c>
      <c s="37">
        <v>1</v>
      </c>
      <c s="36">
        <v>0</v>
      </c>
      <c s="36">
        <f>ROUND(G137*H137,6)</f>
      </c>
      <c r="L137" s="38">
        <v>0</v>
      </c>
      <c s="32">
        <f>ROUND(ROUND(L137,2)*ROUND(G137,3),2)</f>
      </c>
      <c s="36" t="s">
        <v>1538</v>
      </c>
      <c>
        <f>(M137*21)/100</f>
      </c>
      <c t="s">
        <v>28</v>
      </c>
    </row>
    <row r="138" spans="1:5" ht="12.75">
      <c r="A138" s="35" t="s">
        <v>56</v>
      </c>
      <c r="E138" s="39" t="s">
        <v>387</v>
      </c>
    </row>
    <row r="139" spans="1:5" ht="12.75">
      <c r="A139" s="35" t="s">
        <v>58</v>
      </c>
      <c r="E139" s="40" t="s">
        <v>5</v>
      </c>
    </row>
    <row r="140" spans="1:5" ht="102">
      <c r="A140" t="s">
        <v>59</v>
      </c>
      <c r="E140" s="39" t="s">
        <v>388</v>
      </c>
    </row>
    <row r="141" spans="1:16" ht="25.5">
      <c r="A141" t="s">
        <v>50</v>
      </c>
      <c s="34" t="s">
        <v>243</v>
      </c>
      <c s="34" t="s">
        <v>350</v>
      </c>
      <c s="35" t="s">
        <v>5</v>
      </c>
      <c s="6" t="s">
        <v>351</v>
      </c>
      <c s="36" t="s">
        <v>65</v>
      </c>
      <c s="37">
        <v>5</v>
      </c>
      <c s="36">
        <v>0</v>
      </c>
      <c s="36">
        <f>ROUND(G141*H141,6)</f>
      </c>
      <c r="L141" s="38">
        <v>0</v>
      </c>
      <c s="32">
        <f>ROUND(ROUND(L141,2)*ROUND(G141,3),2)</f>
      </c>
      <c s="36" t="s">
        <v>55</v>
      </c>
      <c>
        <f>(M141*21)/100</f>
      </c>
      <c t="s">
        <v>28</v>
      </c>
    </row>
    <row r="142" spans="1:5" ht="25.5">
      <c r="A142" s="35" t="s">
        <v>56</v>
      </c>
      <c r="E142" s="39" t="s">
        <v>351</v>
      </c>
    </row>
    <row r="143" spans="1:5" ht="12.75">
      <c r="A143" s="35" t="s">
        <v>58</v>
      </c>
      <c r="E143" s="40" t="s">
        <v>5</v>
      </c>
    </row>
    <row r="144" spans="1:5" ht="216.75">
      <c r="A144" t="s">
        <v>59</v>
      </c>
      <c r="E144" s="39" t="s">
        <v>352</v>
      </c>
    </row>
    <row r="145" spans="1:16" ht="12.75">
      <c r="A145" t="s">
        <v>50</v>
      </c>
      <c s="34" t="s">
        <v>257</v>
      </c>
      <c s="34" t="s">
        <v>390</v>
      </c>
      <c s="35" t="s">
        <v>5</v>
      </c>
      <c s="6" t="s">
        <v>391</v>
      </c>
      <c s="36" t="s">
        <v>246</v>
      </c>
      <c s="37">
        <v>1</v>
      </c>
      <c s="36">
        <v>0</v>
      </c>
      <c s="36">
        <f>ROUND(G145*H145,6)</f>
      </c>
      <c r="L145" s="38">
        <v>0</v>
      </c>
      <c s="32">
        <f>ROUND(ROUND(L145,2)*ROUND(G145,3),2)</f>
      </c>
      <c s="36" t="s">
        <v>1538</v>
      </c>
      <c>
        <f>(M145*21)/100</f>
      </c>
      <c t="s">
        <v>28</v>
      </c>
    </row>
    <row r="146" spans="1:5" ht="12.75">
      <c r="A146" s="35" t="s">
        <v>56</v>
      </c>
      <c r="E146" s="39" t="s">
        <v>391</v>
      </c>
    </row>
    <row r="147" spans="1:5" ht="12.75">
      <c r="A147" s="35" t="s">
        <v>58</v>
      </c>
      <c r="E147" s="40" t="s">
        <v>5</v>
      </c>
    </row>
    <row r="148" spans="1:5" ht="89.25">
      <c r="A148" t="s">
        <v>59</v>
      </c>
      <c r="E148" s="39" t="s">
        <v>392</v>
      </c>
    </row>
    <row r="149" spans="1:16" ht="12.75">
      <c r="A149" t="s">
        <v>50</v>
      </c>
      <c s="34" t="s">
        <v>343</v>
      </c>
      <c s="34" t="s">
        <v>1641</v>
      </c>
      <c s="35" t="s">
        <v>5</v>
      </c>
      <c s="6" t="s">
        <v>776</v>
      </c>
      <c s="36" t="s">
        <v>246</v>
      </c>
      <c s="37">
        <v>1</v>
      </c>
      <c s="36">
        <v>0</v>
      </c>
      <c s="36">
        <f>ROUND(G149*H149,6)</f>
      </c>
      <c r="L149" s="38">
        <v>0</v>
      </c>
      <c s="32">
        <f>ROUND(ROUND(L149,2)*ROUND(G149,3),2)</f>
      </c>
      <c s="36" t="s">
        <v>1538</v>
      </c>
      <c>
        <f>(M149*21)/100</f>
      </c>
      <c t="s">
        <v>28</v>
      </c>
    </row>
    <row r="150" spans="1:5" ht="12.75">
      <c r="A150" s="35" t="s">
        <v>56</v>
      </c>
      <c r="E150" s="39" t="s">
        <v>776</v>
      </c>
    </row>
    <row r="151" spans="1:5" ht="12.75">
      <c r="A151" s="35" t="s">
        <v>58</v>
      </c>
      <c r="E151" s="40" t="s">
        <v>5</v>
      </c>
    </row>
    <row r="152" spans="1:5" ht="89.25">
      <c r="A152" t="s">
        <v>59</v>
      </c>
      <c r="E152" s="39" t="s">
        <v>777</v>
      </c>
    </row>
    <row r="153" spans="1:13" ht="12.75">
      <c r="A153" t="s">
        <v>47</v>
      </c>
      <c r="C153" s="31" t="s">
        <v>204</v>
      </c>
      <c r="E153" s="33" t="s">
        <v>1642</v>
      </c>
      <c r="J153" s="32">
        <f>0</f>
      </c>
      <c s="32">
        <f>0</f>
      </c>
      <c s="32">
        <f>0+L154+L158+L162+L166+L170+L174+L178+L182+L186+L190+L194+L198+L202+L206+L210+L214+L218+L222+L226+L230</f>
      </c>
      <c s="32">
        <f>0+M154+M158+M162+M166+M170+M174+M178+M182+M186+M190+M194+M198+M202+M206+M210+M214+M218+M222+M226+M230</f>
      </c>
    </row>
    <row r="154" spans="1:16" ht="12.75">
      <c r="A154" t="s">
        <v>50</v>
      </c>
      <c s="34" t="s">
        <v>261</v>
      </c>
      <c s="34" t="s">
        <v>224</v>
      </c>
      <c s="35" t="s">
        <v>5</v>
      </c>
      <c s="6" t="s">
        <v>225</v>
      </c>
      <c s="36" t="s">
        <v>209</v>
      </c>
      <c s="37">
        <v>35</v>
      </c>
      <c s="36">
        <v>0</v>
      </c>
      <c s="36">
        <f>ROUND(G154*H154,6)</f>
      </c>
      <c r="L154" s="38">
        <v>0</v>
      </c>
      <c s="32">
        <f>ROUND(ROUND(L154,2)*ROUND(G154,3),2)</f>
      </c>
      <c s="36" t="s">
        <v>55</v>
      </c>
      <c>
        <f>(M154*21)/100</f>
      </c>
      <c t="s">
        <v>28</v>
      </c>
    </row>
    <row r="155" spans="1:5" ht="12.75">
      <c r="A155" s="35" t="s">
        <v>56</v>
      </c>
      <c r="E155" s="39" t="s">
        <v>225</v>
      </c>
    </row>
    <row r="156" spans="1:5" ht="12.75">
      <c r="A156" s="35" t="s">
        <v>58</v>
      </c>
      <c r="E156" s="40" t="s">
        <v>5</v>
      </c>
    </row>
    <row r="157" spans="1:5" ht="153">
      <c r="A157" t="s">
        <v>59</v>
      </c>
      <c r="E157" s="39" t="s">
        <v>226</v>
      </c>
    </row>
    <row r="158" spans="1:16" ht="12.75">
      <c r="A158" t="s">
        <v>50</v>
      </c>
      <c s="34" t="s">
        <v>262</v>
      </c>
      <c s="34" t="s">
        <v>163</v>
      </c>
      <c s="35" t="s">
        <v>5</v>
      </c>
      <c s="6" t="s">
        <v>787</v>
      </c>
      <c s="36" t="s">
        <v>209</v>
      </c>
      <c s="37">
        <v>40</v>
      </c>
      <c s="36">
        <v>0</v>
      </c>
      <c s="36">
        <f>ROUND(G158*H158,6)</f>
      </c>
      <c r="L158" s="38">
        <v>0</v>
      </c>
      <c s="32">
        <f>ROUND(ROUND(L158,2)*ROUND(G158,3),2)</f>
      </c>
      <c s="36" t="s">
        <v>1538</v>
      </c>
      <c>
        <f>(M158*21)/100</f>
      </c>
      <c t="s">
        <v>28</v>
      </c>
    </row>
    <row r="159" spans="1:5" ht="12.75">
      <c r="A159" s="35" t="s">
        <v>56</v>
      </c>
      <c r="E159" s="39" t="s">
        <v>787</v>
      </c>
    </row>
    <row r="160" spans="1:5" ht="12.75">
      <c r="A160" s="35" t="s">
        <v>58</v>
      </c>
      <c r="E160" s="40" t="s">
        <v>5</v>
      </c>
    </row>
    <row r="161" spans="1:5" ht="89.25">
      <c r="A161" t="s">
        <v>59</v>
      </c>
      <c r="E161" s="39" t="s">
        <v>788</v>
      </c>
    </row>
    <row r="162" spans="1:16" ht="12.75">
      <c r="A162" t="s">
        <v>50</v>
      </c>
      <c s="34" t="s">
        <v>263</v>
      </c>
      <c s="34" t="s">
        <v>789</v>
      </c>
      <c s="35" t="s">
        <v>5</v>
      </c>
      <c s="6" t="s">
        <v>790</v>
      </c>
      <c s="36" t="s">
        <v>65</v>
      </c>
      <c s="37">
        <v>1</v>
      </c>
      <c s="36">
        <v>0</v>
      </c>
      <c s="36">
        <f>ROUND(G162*H162,6)</f>
      </c>
      <c r="L162" s="38">
        <v>0</v>
      </c>
      <c s="32">
        <f>ROUND(ROUND(L162,2)*ROUND(G162,3),2)</f>
      </c>
      <c s="36" t="s">
        <v>55</v>
      </c>
      <c>
        <f>(M162*21)/100</f>
      </c>
      <c t="s">
        <v>28</v>
      </c>
    </row>
    <row r="163" spans="1:5" ht="12.75">
      <c r="A163" s="35" t="s">
        <v>56</v>
      </c>
      <c r="E163" s="39" t="s">
        <v>790</v>
      </c>
    </row>
    <row r="164" spans="1:5" ht="12.75">
      <c r="A164" s="35" t="s">
        <v>58</v>
      </c>
      <c r="E164" s="40" t="s">
        <v>5</v>
      </c>
    </row>
    <row r="165" spans="1:5" ht="153">
      <c r="A165" t="s">
        <v>59</v>
      </c>
      <c r="E165" s="39" t="s">
        <v>791</v>
      </c>
    </row>
    <row r="166" spans="1:16" ht="12.75">
      <c r="A166" t="s">
        <v>50</v>
      </c>
      <c s="34" t="s">
        <v>267</v>
      </c>
      <c s="34" t="s">
        <v>792</v>
      </c>
      <c s="35" t="s">
        <v>5</v>
      </c>
      <c s="6" t="s">
        <v>793</v>
      </c>
      <c s="36" t="s">
        <v>65</v>
      </c>
      <c s="37">
        <v>1</v>
      </c>
      <c s="36">
        <v>0</v>
      </c>
      <c s="36">
        <f>ROUND(G166*H166,6)</f>
      </c>
      <c r="L166" s="38">
        <v>0</v>
      </c>
      <c s="32">
        <f>ROUND(ROUND(L166,2)*ROUND(G166,3),2)</f>
      </c>
      <c s="36" t="s">
        <v>55</v>
      </c>
      <c>
        <f>(M166*21)/100</f>
      </c>
      <c t="s">
        <v>28</v>
      </c>
    </row>
    <row r="167" spans="1:5" ht="12.75">
      <c r="A167" s="35" t="s">
        <v>56</v>
      </c>
      <c r="E167" s="39" t="s">
        <v>793</v>
      </c>
    </row>
    <row r="168" spans="1:5" ht="12.75">
      <c r="A168" s="35" t="s">
        <v>58</v>
      </c>
      <c r="E168" s="40" t="s">
        <v>5</v>
      </c>
    </row>
    <row r="169" spans="1:5" ht="102">
      <c r="A169" t="s">
        <v>59</v>
      </c>
      <c r="E169" s="39" t="s">
        <v>794</v>
      </c>
    </row>
    <row r="170" spans="1:16" ht="12.75">
      <c r="A170" t="s">
        <v>50</v>
      </c>
      <c s="34" t="s">
        <v>271</v>
      </c>
      <c s="34" t="s">
        <v>795</v>
      </c>
      <c s="35" t="s">
        <v>5</v>
      </c>
      <c s="6" t="s">
        <v>796</v>
      </c>
      <c s="36" t="s">
        <v>251</v>
      </c>
      <c s="37">
        <v>1</v>
      </c>
      <c s="36">
        <v>0</v>
      </c>
      <c s="36">
        <f>ROUND(G170*H170,6)</f>
      </c>
      <c r="L170" s="38">
        <v>0</v>
      </c>
      <c s="32">
        <f>ROUND(ROUND(L170,2)*ROUND(G170,3),2)</f>
      </c>
      <c s="36" t="s">
        <v>1538</v>
      </c>
      <c>
        <f>(M170*21)/100</f>
      </c>
      <c t="s">
        <v>28</v>
      </c>
    </row>
    <row r="171" spans="1:5" ht="12.75">
      <c r="A171" s="35" t="s">
        <v>56</v>
      </c>
      <c r="E171" s="39" t="s">
        <v>796</v>
      </c>
    </row>
    <row r="172" spans="1:5" ht="12.75">
      <c r="A172" s="35" t="s">
        <v>58</v>
      </c>
      <c r="E172" s="40" t="s">
        <v>5</v>
      </c>
    </row>
    <row r="173" spans="1:5" ht="89.25">
      <c r="A173" t="s">
        <v>59</v>
      </c>
      <c r="E173" s="39" t="s">
        <v>797</v>
      </c>
    </row>
    <row r="174" spans="1:16" ht="12.75">
      <c r="A174" t="s">
        <v>50</v>
      </c>
      <c s="34" t="s">
        <v>275</v>
      </c>
      <c s="34" t="s">
        <v>798</v>
      </c>
      <c s="35" t="s">
        <v>5</v>
      </c>
      <c s="6" t="s">
        <v>799</v>
      </c>
      <c s="36" t="s">
        <v>251</v>
      </c>
      <c s="37">
        <v>1</v>
      </c>
      <c s="36">
        <v>0</v>
      </c>
      <c s="36">
        <f>ROUND(G174*H174,6)</f>
      </c>
      <c r="L174" s="38">
        <v>0</v>
      </c>
      <c s="32">
        <f>ROUND(ROUND(L174,2)*ROUND(G174,3),2)</f>
      </c>
      <c s="36" t="s">
        <v>1538</v>
      </c>
      <c>
        <f>(M174*21)/100</f>
      </c>
      <c t="s">
        <v>28</v>
      </c>
    </row>
    <row r="175" spans="1:5" ht="12.75">
      <c r="A175" s="35" t="s">
        <v>56</v>
      </c>
      <c r="E175" s="39" t="s">
        <v>799</v>
      </c>
    </row>
    <row r="176" spans="1:5" ht="12.75">
      <c r="A176" s="35" t="s">
        <v>58</v>
      </c>
      <c r="E176" s="40" t="s">
        <v>5</v>
      </c>
    </row>
    <row r="177" spans="1:5" ht="89.25">
      <c r="A177" t="s">
        <v>59</v>
      </c>
      <c r="E177" s="39" t="s">
        <v>800</v>
      </c>
    </row>
    <row r="178" spans="1:16" ht="12.75">
      <c r="A178" t="s">
        <v>50</v>
      </c>
      <c s="34" t="s">
        <v>287</v>
      </c>
      <c s="34" t="s">
        <v>728</v>
      </c>
      <c s="35" t="s">
        <v>5</v>
      </c>
      <c s="6" t="s">
        <v>729</v>
      </c>
      <c s="36" t="s">
        <v>65</v>
      </c>
      <c s="37">
        <v>1</v>
      </c>
      <c s="36">
        <v>0</v>
      </c>
      <c s="36">
        <f>ROUND(G178*H178,6)</f>
      </c>
      <c r="L178" s="38">
        <v>0</v>
      </c>
      <c s="32">
        <f>ROUND(ROUND(L178,2)*ROUND(G178,3),2)</f>
      </c>
      <c s="36" t="s">
        <v>1538</v>
      </c>
      <c>
        <f>(M178*21)/100</f>
      </c>
      <c t="s">
        <v>28</v>
      </c>
    </row>
    <row r="179" spans="1:5" ht="12.75">
      <c r="A179" s="35" t="s">
        <v>56</v>
      </c>
      <c r="E179" s="39" t="s">
        <v>729</v>
      </c>
    </row>
    <row r="180" spans="1:5" ht="12.75">
      <c r="A180" s="35" t="s">
        <v>58</v>
      </c>
      <c r="E180" s="40" t="s">
        <v>5</v>
      </c>
    </row>
    <row r="181" spans="1:5" ht="89.25">
      <c r="A181" t="s">
        <v>59</v>
      </c>
      <c r="E181" s="39" t="s">
        <v>730</v>
      </c>
    </row>
    <row r="182" spans="1:16" ht="12.75">
      <c r="A182" t="s">
        <v>50</v>
      </c>
      <c s="34" t="s">
        <v>291</v>
      </c>
      <c s="34" t="s">
        <v>731</v>
      </c>
      <c s="35" t="s">
        <v>5</v>
      </c>
      <c s="6" t="s">
        <v>732</v>
      </c>
      <c s="36" t="s">
        <v>65</v>
      </c>
      <c s="37">
        <v>1</v>
      </c>
      <c s="36">
        <v>0</v>
      </c>
      <c s="36">
        <f>ROUND(G182*H182,6)</f>
      </c>
      <c r="L182" s="38">
        <v>0</v>
      </c>
      <c s="32">
        <f>ROUND(ROUND(L182,2)*ROUND(G182,3),2)</f>
      </c>
      <c s="36" t="s">
        <v>1538</v>
      </c>
      <c>
        <f>(M182*21)/100</f>
      </c>
      <c t="s">
        <v>28</v>
      </c>
    </row>
    <row r="183" spans="1:5" ht="12.75">
      <c r="A183" s="35" t="s">
        <v>56</v>
      </c>
      <c r="E183" s="39" t="s">
        <v>732</v>
      </c>
    </row>
    <row r="184" spans="1:5" ht="12.75">
      <c r="A184" s="35" t="s">
        <v>58</v>
      </c>
      <c r="E184" s="40" t="s">
        <v>5</v>
      </c>
    </row>
    <row r="185" spans="1:5" ht="89.25">
      <c r="A185" t="s">
        <v>59</v>
      </c>
      <c r="E185" s="39" t="s">
        <v>733</v>
      </c>
    </row>
    <row r="186" spans="1:16" ht="12.75">
      <c r="A186" t="s">
        <v>50</v>
      </c>
      <c s="34" t="s">
        <v>295</v>
      </c>
      <c s="34" t="s">
        <v>1601</v>
      </c>
      <c s="35" t="s">
        <v>5</v>
      </c>
      <c s="6" t="s">
        <v>1602</v>
      </c>
      <c s="36" t="s">
        <v>65</v>
      </c>
      <c s="37">
        <v>1</v>
      </c>
      <c s="36">
        <v>0</v>
      </c>
      <c s="36">
        <f>ROUND(G186*H186,6)</f>
      </c>
      <c r="L186" s="38">
        <v>0</v>
      </c>
      <c s="32">
        <f>ROUND(ROUND(L186,2)*ROUND(G186,3),2)</f>
      </c>
      <c s="36" t="s">
        <v>55</v>
      </c>
      <c>
        <f>(M186*21)/100</f>
      </c>
      <c t="s">
        <v>28</v>
      </c>
    </row>
    <row r="187" spans="1:5" ht="12.75">
      <c r="A187" s="35" t="s">
        <v>56</v>
      </c>
      <c r="E187" s="39" t="s">
        <v>1602</v>
      </c>
    </row>
    <row r="188" spans="1:5" ht="12.75">
      <c r="A188" s="35" t="s">
        <v>58</v>
      </c>
      <c r="E188" s="40" t="s">
        <v>5</v>
      </c>
    </row>
    <row r="189" spans="1:5" ht="153">
      <c r="A189" t="s">
        <v>59</v>
      </c>
      <c r="E189" s="39" t="s">
        <v>1603</v>
      </c>
    </row>
    <row r="190" spans="1:16" ht="12.75">
      <c r="A190" t="s">
        <v>50</v>
      </c>
      <c s="34" t="s">
        <v>299</v>
      </c>
      <c s="34" t="s">
        <v>1643</v>
      </c>
      <c s="35" t="s">
        <v>5</v>
      </c>
      <c s="6" t="s">
        <v>1644</v>
      </c>
      <c s="36" t="s">
        <v>251</v>
      </c>
      <c s="37">
        <v>1</v>
      </c>
      <c s="36">
        <v>0</v>
      </c>
      <c s="36">
        <f>ROUND(G190*H190,6)</f>
      </c>
      <c r="L190" s="38">
        <v>0</v>
      </c>
      <c s="32">
        <f>ROUND(ROUND(L190,2)*ROUND(G190,3),2)</f>
      </c>
      <c s="36" t="s">
        <v>1538</v>
      </c>
      <c>
        <f>(M190*21)/100</f>
      </c>
      <c t="s">
        <v>28</v>
      </c>
    </row>
    <row r="191" spans="1:5" ht="12.75">
      <c r="A191" s="35" t="s">
        <v>56</v>
      </c>
      <c r="E191" s="39" t="s">
        <v>1644</v>
      </c>
    </row>
    <row r="192" spans="1:5" ht="12.75">
      <c r="A192" s="35" t="s">
        <v>58</v>
      </c>
      <c r="E192" s="40" t="s">
        <v>5</v>
      </c>
    </row>
    <row r="193" spans="1:5" ht="102">
      <c r="A193" t="s">
        <v>59</v>
      </c>
      <c r="E193" s="39" t="s">
        <v>1645</v>
      </c>
    </row>
    <row r="194" spans="1:16" ht="12.75">
      <c r="A194" t="s">
        <v>50</v>
      </c>
      <c s="34" t="s">
        <v>303</v>
      </c>
      <c s="34" t="s">
        <v>1595</v>
      </c>
      <c s="35" t="s">
        <v>5</v>
      </c>
      <c s="6" t="s">
        <v>1596</v>
      </c>
      <c s="36" t="s">
        <v>65</v>
      </c>
      <c s="37">
        <v>1</v>
      </c>
      <c s="36">
        <v>0</v>
      </c>
      <c s="36">
        <f>ROUND(G194*H194,6)</f>
      </c>
      <c r="L194" s="38">
        <v>0</v>
      </c>
      <c s="32">
        <f>ROUND(ROUND(L194,2)*ROUND(G194,3),2)</f>
      </c>
      <c s="36" t="s">
        <v>55</v>
      </c>
      <c>
        <f>(M194*21)/100</f>
      </c>
      <c t="s">
        <v>28</v>
      </c>
    </row>
    <row r="195" spans="1:5" ht="12.75">
      <c r="A195" s="35" t="s">
        <v>56</v>
      </c>
      <c r="E195" s="39" t="s">
        <v>1596</v>
      </c>
    </row>
    <row r="196" spans="1:5" ht="12.75">
      <c r="A196" s="35" t="s">
        <v>58</v>
      </c>
      <c r="E196" s="40" t="s">
        <v>5</v>
      </c>
    </row>
    <row r="197" spans="1:5" ht="153">
      <c r="A197" t="s">
        <v>59</v>
      </c>
      <c r="E197" s="39" t="s">
        <v>1597</v>
      </c>
    </row>
    <row r="198" spans="1:16" ht="12.75">
      <c r="A198" t="s">
        <v>50</v>
      </c>
      <c s="34" t="s">
        <v>307</v>
      </c>
      <c s="34" t="s">
        <v>67</v>
      </c>
      <c s="35" t="s">
        <v>5</v>
      </c>
      <c s="6" t="s">
        <v>1646</v>
      </c>
      <c s="36" t="s">
        <v>65</v>
      </c>
      <c s="37">
        <v>1</v>
      </c>
      <c s="36">
        <v>0</v>
      </c>
      <c s="36">
        <f>ROUND(G198*H198,6)</f>
      </c>
      <c r="L198" s="38">
        <v>0</v>
      </c>
      <c s="32">
        <f>ROUND(ROUND(L198,2)*ROUND(G198,3),2)</f>
      </c>
      <c s="36" t="s">
        <v>1538</v>
      </c>
      <c>
        <f>(M198*21)/100</f>
      </c>
      <c t="s">
        <v>28</v>
      </c>
    </row>
    <row r="199" spans="1:5" ht="12.75">
      <c r="A199" s="35" t="s">
        <v>56</v>
      </c>
      <c r="E199" s="39" t="s">
        <v>1646</v>
      </c>
    </row>
    <row r="200" spans="1:5" ht="12.75">
      <c r="A200" s="35" t="s">
        <v>58</v>
      </c>
      <c r="E200" s="40" t="s">
        <v>5</v>
      </c>
    </row>
    <row r="201" spans="1:5" ht="127.5">
      <c r="A201" t="s">
        <v>59</v>
      </c>
      <c r="E201" s="39" t="s">
        <v>1647</v>
      </c>
    </row>
    <row r="202" spans="1:16" ht="12.75">
      <c r="A202" t="s">
        <v>50</v>
      </c>
      <c s="34" t="s">
        <v>311</v>
      </c>
      <c s="34" t="s">
        <v>583</v>
      </c>
      <c s="35" t="s">
        <v>5</v>
      </c>
      <c s="6" t="s">
        <v>584</v>
      </c>
      <c s="36" t="s">
        <v>209</v>
      </c>
      <c s="37">
        <v>30</v>
      </c>
      <c s="36">
        <v>0</v>
      </c>
      <c s="36">
        <f>ROUND(G202*H202,6)</f>
      </c>
      <c r="L202" s="38">
        <v>0</v>
      </c>
      <c s="32">
        <f>ROUND(ROUND(L202,2)*ROUND(G202,3),2)</f>
      </c>
      <c s="36" t="s">
        <v>55</v>
      </c>
      <c>
        <f>(M202*21)/100</f>
      </c>
      <c t="s">
        <v>28</v>
      </c>
    </row>
    <row r="203" spans="1:5" ht="12.75">
      <c r="A203" s="35" t="s">
        <v>56</v>
      </c>
      <c r="E203" s="39" t="s">
        <v>584</v>
      </c>
    </row>
    <row r="204" spans="1:5" ht="12.75">
      <c r="A204" s="35" t="s">
        <v>58</v>
      </c>
      <c r="E204" s="40" t="s">
        <v>5</v>
      </c>
    </row>
    <row r="205" spans="1:5" ht="140.25">
      <c r="A205" t="s">
        <v>59</v>
      </c>
      <c r="E205" s="39" t="s">
        <v>585</v>
      </c>
    </row>
    <row r="206" spans="1:16" ht="12.75">
      <c r="A206" t="s">
        <v>50</v>
      </c>
      <c s="34" t="s">
        <v>315</v>
      </c>
      <c s="34" t="s">
        <v>1549</v>
      </c>
      <c s="35" t="s">
        <v>5</v>
      </c>
      <c s="6" t="s">
        <v>1550</v>
      </c>
      <c s="36" t="s">
        <v>209</v>
      </c>
      <c s="37">
        <v>31.5</v>
      </c>
      <c s="36">
        <v>0</v>
      </c>
      <c s="36">
        <f>ROUND(G206*H206,6)</f>
      </c>
      <c r="L206" s="38">
        <v>0</v>
      </c>
      <c s="32">
        <f>ROUND(ROUND(L206,2)*ROUND(G206,3),2)</f>
      </c>
      <c s="36" t="s">
        <v>55</v>
      </c>
      <c>
        <f>(M206*21)/100</f>
      </c>
      <c t="s">
        <v>28</v>
      </c>
    </row>
    <row r="207" spans="1:5" ht="12.75">
      <c r="A207" s="35" t="s">
        <v>56</v>
      </c>
      <c r="E207" s="39" t="s">
        <v>1550</v>
      </c>
    </row>
    <row r="208" spans="1:5" ht="12.75">
      <c r="A208" s="35" t="s">
        <v>58</v>
      </c>
      <c r="E208" s="40" t="s">
        <v>5</v>
      </c>
    </row>
    <row r="209" spans="1:5" ht="102">
      <c r="A209" t="s">
        <v>59</v>
      </c>
      <c r="E209" s="39" t="s">
        <v>1551</v>
      </c>
    </row>
    <row r="210" spans="1:16" ht="25.5">
      <c r="A210" t="s">
        <v>50</v>
      </c>
      <c s="34" t="s">
        <v>319</v>
      </c>
      <c s="34" t="s">
        <v>1648</v>
      </c>
      <c s="35" t="s">
        <v>5</v>
      </c>
      <c s="6" t="s">
        <v>1649</v>
      </c>
      <c s="36" t="s">
        <v>209</v>
      </c>
      <c s="37">
        <v>30</v>
      </c>
      <c s="36">
        <v>0</v>
      </c>
      <c s="36">
        <f>ROUND(G210*H210,6)</f>
      </c>
      <c r="L210" s="38">
        <v>0</v>
      </c>
      <c s="32">
        <f>ROUND(ROUND(L210,2)*ROUND(G210,3),2)</f>
      </c>
      <c s="36" t="s">
        <v>55</v>
      </c>
      <c>
        <f>(M210*21)/100</f>
      </c>
      <c t="s">
        <v>28</v>
      </c>
    </row>
    <row r="211" spans="1:5" ht="25.5">
      <c r="A211" s="35" t="s">
        <v>56</v>
      </c>
      <c r="E211" s="39" t="s">
        <v>1649</v>
      </c>
    </row>
    <row r="212" spans="1:5" ht="12.75">
      <c r="A212" s="35" t="s">
        <v>58</v>
      </c>
      <c r="E212" s="40" t="s">
        <v>5</v>
      </c>
    </row>
    <row r="213" spans="1:5" ht="255">
      <c r="A213" t="s">
        <v>59</v>
      </c>
      <c r="E213" s="39" t="s">
        <v>1650</v>
      </c>
    </row>
    <row r="214" spans="1:16" ht="25.5">
      <c r="A214" t="s">
        <v>50</v>
      </c>
      <c s="34" t="s">
        <v>323</v>
      </c>
      <c s="34" t="s">
        <v>1651</v>
      </c>
      <c s="35" t="s">
        <v>5</v>
      </c>
      <c s="6" t="s">
        <v>1652</v>
      </c>
      <c s="36" t="s">
        <v>209</v>
      </c>
      <c s="37">
        <v>30</v>
      </c>
      <c s="36">
        <v>0</v>
      </c>
      <c s="36">
        <f>ROUND(G214*H214,6)</f>
      </c>
      <c r="L214" s="38">
        <v>0</v>
      </c>
      <c s="32">
        <f>ROUND(ROUND(L214,2)*ROUND(G214,3),2)</f>
      </c>
      <c s="36" t="s">
        <v>55</v>
      </c>
      <c>
        <f>(M214*21)/100</f>
      </c>
      <c t="s">
        <v>28</v>
      </c>
    </row>
    <row r="215" spans="1:5" ht="25.5">
      <c r="A215" s="35" t="s">
        <v>56</v>
      </c>
      <c r="E215" s="39" t="s">
        <v>1652</v>
      </c>
    </row>
    <row r="216" spans="1:5" ht="12.75">
      <c r="A216" s="35" t="s">
        <v>58</v>
      </c>
      <c r="E216" s="40" t="s">
        <v>5</v>
      </c>
    </row>
    <row r="217" spans="1:5" ht="153">
      <c r="A217" t="s">
        <v>59</v>
      </c>
      <c r="E217" s="39" t="s">
        <v>1653</v>
      </c>
    </row>
    <row r="218" spans="1:16" ht="12.75">
      <c r="A218" t="s">
        <v>50</v>
      </c>
      <c s="34" t="s">
        <v>327</v>
      </c>
      <c s="34" t="s">
        <v>1654</v>
      </c>
      <c s="35" t="s">
        <v>5</v>
      </c>
      <c s="6" t="s">
        <v>1655</v>
      </c>
      <c s="36" t="s">
        <v>65</v>
      </c>
      <c s="37">
        <v>1</v>
      </c>
      <c s="36">
        <v>0</v>
      </c>
      <c s="36">
        <f>ROUND(G218*H218,6)</f>
      </c>
      <c r="L218" s="38">
        <v>0</v>
      </c>
      <c s="32">
        <f>ROUND(ROUND(L218,2)*ROUND(G218,3),2)</f>
      </c>
      <c s="36" t="s">
        <v>55</v>
      </c>
      <c>
        <f>(M218*21)/100</f>
      </c>
      <c t="s">
        <v>28</v>
      </c>
    </row>
    <row r="219" spans="1:5" ht="12.75">
      <c r="A219" s="35" t="s">
        <v>56</v>
      </c>
      <c r="E219" s="39" t="s">
        <v>1655</v>
      </c>
    </row>
    <row r="220" spans="1:5" ht="12.75">
      <c r="A220" s="35" t="s">
        <v>58</v>
      </c>
      <c r="E220" s="40" t="s">
        <v>5</v>
      </c>
    </row>
    <row r="221" spans="1:5" ht="242.25">
      <c r="A221" t="s">
        <v>59</v>
      </c>
      <c r="E221" s="39" t="s">
        <v>1656</v>
      </c>
    </row>
    <row r="222" spans="1:16" ht="12.75">
      <c r="A222" t="s">
        <v>50</v>
      </c>
      <c s="34" t="s">
        <v>331</v>
      </c>
      <c s="34" t="s">
        <v>71</v>
      </c>
      <c s="35" t="s">
        <v>5</v>
      </c>
      <c s="6" t="s">
        <v>1657</v>
      </c>
      <c s="36" t="s">
        <v>251</v>
      </c>
      <c s="37">
        <v>1</v>
      </c>
      <c s="36">
        <v>0</v>
      </c>
      <c s="36">
        <f>ROUND(G222*H222,6)</f>
      </c>
      <c r="L222" s="38">
        <v>0</v>
      </c>
      <c s="32">
        <f>ROUND(ROUND(L222,2)*ROUND(G222,3),2)</f>
      </c>
      <c s="36" t="s">
        <v>1538</v>
      </c>
      <c>
        <f>(M222*21)/100</f>
      </c>
      <c t="s">
        <v>28</v>
      </c>
    </row>
    <row r="223" spans="1:5" ht="12.75">
      <c r="A223" s="35" t="s">
        <v>56</v>
      </c>
      <c r="E223" s="39" t="s">
        <v>1657</v>
      </c>
    </row>
    <row r="224" spans="1:5" ht="12.75">
      <c r="A224" s="35" t="s">
        <v>58</v>
      </c>
      <c r="E224" s="40" t="s">
        <v>5</v>
      </c>
    </row>
    <row r="225" spans="1:5" ht="89.25">
      <c r="A225" t="s">
        <v>59</v>
      </c>
      <c r="E225" s="39" t="s">
        <v>1658</v>
      </c>
    </row>
    <row r="226" spans="1:16" ht="38.25">
      <c r="A226" t="s">
        <v>50</v>
      </c>
      <c s="34" t="s">
        <v>353</v>
      </c>
      <c s="34" t="s">
        <v>410</v>
      </c>
      <c s="35" t="s">
        <v>5</v>
      </c>
      <c s="6" t="s">
        <v>411</v>
      </c>
      <c s="36" t="s">
        <v>412</v>
      </c>
      <c s="37">
        <v>36</v>
      </c>
      <c s="36">
        <v>0</v>
      </c>
      <c s="36">
        <f>ROUND(G226*H226,6)</f>
      </c>
      <c r="L226" s="38">
        <v>0</v>
      </c>
      <c s="32">
        <f>ROUND(ROUND(L226,2)*ROUND(G226,3),2)</f>
      </c>
      <c s="36" t="s">
        <v>413</v>
      </c>
      <c>
        <f>(M226*21)/100</f>
      </c>
      <c t="s">
        <v>28</v>
      </c>
    </row>
    <row r="227" spans="1:5" ht="51">
      <c r="A227" s="35" t="s">
        <v>56</v>
      </c>
      <c r="E227" s="39" t="s">
        <v>414</v>
      </c>
    </row>
    <row r="228" spans="1:5" ht="12.75">
      <c r="A228" s="35" t="s">
        <v>58</v>
      </c>
      <c r="E228" s="40" t="s">
        <v>5</v>
      </c>
    </row>
    <row r="229" spans="1:5" ht="229.5">
      <c r="A229" t="s">
        <v>59</v>
      </c>
      <c r="E229" s="39" t="s">
        <v>415</v>
      </c>
    </row>
    <row r="230" spans="1:16" ht="25.5">
      <c r="A230" t="s">
        <v>50</v>
      </c>
      <c s="34" t="s">
        <v>357</v>
      </c>
      <c s="34" t="s">
        <v>417</v>
      </c>
      <c s="35" t="s">
        <v>5</v>
      </c>
      <c s="6" t="s">
        <v>418</v>
      </c>
      <c s="36" t="s">
        <v>412</v>
      </c>
      <c s="37">
        <v>36</v>
      </c>
      <c s="36">
        <v>0</v>
      </c>
      <c s="36">
        <f>ROUND(G230*H230,6)</f>
      </c>
      <c r="L230" s="38">
        <v>0</v>
      </c>
      <c s="32">
        <f>ROUND(ROUND(L230,2)*ROUND(G230,3),2)</f>
      </c>
      <c s="36" t="s">
        <v>413</v>
      </c>
      <c>
        <f>(M230*21)/100</f>
      </c>
      <c t="s">
        <v>28</v>
      </c>
    </row>
    <row r="231" spans="1:5" ht="25.5">
      <c r="A231" s="35" t="s">
        <v>56</v>
      </c>
      <c r="E231" s="39" t="s">
        <v>418</v>
      </c>
    </row>
    <row r="232" spans="1:5" ht="12.75">
      <c r="A232" s="35" t="s">
        <v>58</v>
      </c>
      <c r="E232" s="40" t="s">
        <v>5</v>
      </c>
    </row>
    <row r="233" spans="1:5" ht="204">
      <c r="A233" t="s">
        <v>59</v>
      </c>
      <c r="E233" s="39" t="s">
        <v>419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ntentType/>
  <cp:contentStatus/>
</cp:coreProperties>
</file>